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rizaje\Documents\Pyme Jess\VTU ENTREGA\"/>
    </mc:Choice>
  </mc:AlternateContent>
  <workbookProtection workbookAlgorithmName="SHA-512" workbookHashValue="/Qt3iSJ8Ijt/wIFyGLmdp39J/NOu7WWSCcmP2OAOsnhKCoGTU/H3crMvwg3zRUbmvSsPTzFNxj6ZhvEoRRd8Og==" workbookSaltValue="Pt9B134rhrH1eqNMOqnXXw==" workbookSpinCount="100000" lockStructure="1"/>
  <bookViews>
    <workbookView xWindow="0" yWindow="0" windowWidth="20490" windowHeight="9045" firstSheet="3" activeTab="3"/>
  </bookViews>
  <sheets>
    <sheet name="Cálculo Tupyme" sheetId="10" state="hidden" r:id="rId1"/>
    <sheet name="Cálculo Con gar" sheetId="1" state="hidden" r:id="rId2"/>
    <sheet name="Cálcul sin gar" sheetId="9" state="hidden" r:id="rId3"/>
    <sheet name="VTU" sheetId="3" r:id="rId4"/>
    <sheet name="Cálculo Micro" sheetId="7" state="hidden" r:id="rId5"/>
  </sheets>
  <definedNames>
    <definedName name="_xlnm._FilterDatabase" localSheetId="2" hidden="1">'Cálcul sin gar'!$M$3:$N$13</definedName>
    <definedName name="_xlnm._FilterDatabase" localSheetId="1" hidden="1">'Cálculo Con gar'!$M$3:$N$13</definedName>
    <definedName name="_xlnm._FilterDatabase" localSheetId="0" hidden="1">'Cálculo Tupyme'!$M$3:$N$13</definedName>
    <definedName name="_xlnm._FilterDatabase" localSheetId="3" hidden="1">VTU!$I$5:$J$15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41" i="3"/>
  <c r="J10" i="3"/>
  <c r="J12" i="3" l="1"/>
  <c r="F12" i="3"/>
  <c r="F24" i="3"/>
  <c r="F26" i="3"/>
  <c r="C5" i="10" l="1"/>
  <c r="C8" i="7" l="1"/>
  <c r="C8" i="10" l="1"/>
  <c r="C8" i="9"/>
  <c r="C5" i="7" l="1"/>
  <c r="C26" i="7" l="1"/>
  <c r="C38" i="7"/>
  <c r="C74" i="7"/>
  <c r="C62" i="7"/>
  <c r="C50" i="7"/>
  <c r="E65" i="7"/>
  <c r="E53" i="7"/>
  <c r="E41" i="7"/>
  <c r="E29" i="7"/>
  <c r="F29" i="7" s="1"/>
  <c r="F65" i="7" l="1"/>
  <c r="F53" i="7"/>
  <c r="F41" i="7"/>
  <c r="G29" i="7"/>
  <c r="G65" i="7" l="1"/>
  <c r="G53" i="7"/>
  <c r="G41" i="7"/>
  <c r="H29" i="7"/>
  <c r="H65" i="7" l="1"/>
  <c r="H53" i="7"/>
  <c r="H41" i="7"/>
  <c r="I29" i="7"/>
  <c r="E151" i="10"/>
  <c r="F151" i="10" s="1"/>
  <c r="G151" i="10" s="1"/>
  <c r="H151" i="10" s="1"/>
  <c r="I151" i="10" s="1"/>
  <c r="J151" i="10" s="1"/>
  <c r="K151" i="10" s="1"/>
  <c r="L151" i="10" s="1"/>
  <c r="M151" i="10" s="1"/>
  <c r="N151" i="10" s="1"/>
  <c r="O151" i="10" s="1"/>
  <c r="P151" i="10" s="1"/>
  <c r="Q151" i="10" s="1"/>
  <c r="R151" i="10" s="1"/>
  <c r="S151" i="10" s="1"/>
  <c r="T151" i="10" s="1"/>
  <c r="U151" i="10" s="1"/>
  <c r="V151" i="10" s="1"/>
  <c r="W151" i="10" s="1"/>
  <c r="X151" i="10" s="1"/>
  <c r="Y151" i="10" s="1"/>
  <c r="Z151" i="10" s="1"/>
  <c r="AA151" i="10" s="1"/>
  <c r="AB151" i="10" s="1"/>
  <c r="AC151" i="10" s="1"/>
  <c r="AD151" i="10" s="1"/>
  <c r="AE151" i="10" s="1"/>
  <c r="AF151" i="10" s="1"/>
  <c r="AG151" i="10" s="1"/>
  <c r="AH151" i="10" s="1"/>
  <c r="AI151" i="10" s="1"/>
  <c r="AJ151" i="10" s="1"/>
  <c r="AK151" i="10" s="1"/>
  <c r="AL151" i="10" s="1"/>
  <c r="AM151" i="10" s="1"/>
  <c r="AN151" i="10" s="1"/>
  <c r="AO151" i="10" s="1"/>
  <c r="AP151" i="10" s="1"/>
  <c r="AQ151" i="10" s="1"/>
  <c r="AR151" i="10" s="1"/>
  <c r="AS151" i="10" s="1"/>
  <c r="AT151" i="10" s="1"/>
  <c r="AU151" i="10" s="1"/>
  <c r="AV151" i="10" s="1"/>
  <c r="AW151" i="10" s="1"/>
  <c r="AX151" i="10" s="1"/>
  <c r="AY151" i="10" s="1"/>
  <c r="AZ151" i="10" s="1"/>
  <c r="BA151" i="10" s="1"/>
  <c r="BB151" i="10" s="1"/>
  <c r="BC151" i="10" s="1"/>
  <c r="BD151" i="10" s="1"/>
  <c r="BE151" i="10" s="1"/>
  <c r="BF151" i="10" s="1"/>
  <c r="BG151" i="10" s="1"/>
  <c r="BH151" i="10" s="1"/>
  <c r="BI151" i="10" s="1"/>
  <c r="BJ151" i="10" s="1"/>
  <c r="BK151" i="10" s="1"/>
  <c r="BL151" i="10" s="1"/>
  <c r="BM151" i="10" s="1"/>
  <c r="BN151" i="10" s="1"/>
  <c r="BO151" i="10" s="1"/>
  <c r="BP151" i="10" s="1"/>
  <c r="BQ151" i="10" s="1"/>
  <c r="BR151" i="10" s="1"/>
  <c r="BS151" i="10" s="1"/>
  <c r="BT151" i="10" s="1"/>
  <c r="BU151" i="10" s="1"/>
  <c r="BV151" i="10" s="1"/>
  <c r="BW151" i="10" s="1"/>
  <c r="BX151" i="10" s="1"/>
  <c r="BY151" i="10" s="1"/>
  <c r="BZ151" i="10" s="1"/>
  <c r="CA151" i="10" s="1"/>
  <c r="CB151" i="10" s="1"/>
  <c r="CC151" i="10" s="1"/>
  <c r="CD151" i="10" s="1"/>
  <c r="CE151" i="10" s="1"/>
  <c r="CF151" i="10" s="1"/>
  <c r="CG151" i="10" s="1"/>
  <c r="CH151" i="10" s="1"/>
  <c r="CI151" i="10" s="1"/>
  <c r="CJ151" i="10" s="1"/>
  <c r="CK151" i="10" s="1"/>
  <c r="CL151" i="10" s="1"/>
  <c r="CM151" i="10" s="1"/>
  <c r="CN151" i="10" s="1"/>
  <c r="CO151" i="10" s="1"/>
  <c r="CP151" i="10" s="1"/>
  <c r="CQ151" i="10" s="1"/>
  <c r="CR151" i="10" s="1"/>
  <c r="CS151" i="10" s="1"/>
  <c r="CT151" i="10" s="1"/>
  <c r="CU151" i="10" s="1"/>
  <c r="CV151" i="10" s="1"/>
  <c r="CW151" i="10" s="1"/>
  <c r="CX151" i="10" s="1"/>
  <c r="CY151" i="10" s="1"/>
  <c r="CZ151" i="10" s="1"/>
  <c r="DA151" i="10" s="1"/>
  <c r="DB151" i="10" s="1"/>
  <c r="DC151" i="10" s="1"/>
  <c r="DD151" i="10" s="1"/>
  <c r="DE151" i="10" s="1"/>
  <c r="DF151" i="10" s="1"/>
  <c r="DG151" i="10" s="1"/>
  <c r="DH151" i="10" s="1"/>
  <c r="DI151" i="10" s="1"/>
  <c r="DJ151" i="10" s="1"/>
  <c r="DK151" i="10" s="1"/>
  <c r="DL151" i="10" s="1"/>
  <c r="DM151" i="10" s="1"/>
  <c r="DN151" i="10" s="1"/>
  <c r="DO151" i="10" s="1"/>
  <c r="DP151" i="10" s="1"/>
  <c r="DQ151" i="10" s="1"/>
  <c r="DR151" i="10" s="1"/>
  <c r="DS151" i="10" s="1"/>
  <c r="E141" i="10"/>
  <c r="F141" i="10" s="1"/>
  <c r="G141" i="10" s="1"/>
  <c r="H141" i="10" s="1"/>
  <c r="I141" i="10" s="1"/>
  <c r="J141" i="10" s="1"/>
  <c r="K141" i="10" s="1"/>
  <c r="L141" i="10" s="1"/>
  <c r="M141" i="10" s="1"/>
  <c r="N141" i="10" s="1"/>
  <c r="O141" i="10" s="1"/>
  <c r="P141" i="10" s="1"/>
  <c r="Q141" i="10" s="1"/>
  <c r="R141" i="10" s="1"/>
  <c r="S141" i="10" s="1"/>
  <c r="T141" i="10" s="1"/>
  <c r="U141" i="10" s="1"/>
  <c r="V141" i="10" s="1"/>
  <c r="W141" i="10" s="1"/>
  <c r="X141" i="10" s="1"/>
  <c r="Y141" i="10" s="1"/>
  <c r="Z141" i="10" s="1"/>
  <c r="AA141" i="10" s="1"/>
  <c r="AB141" i="10" s="1"/>
  <c r="AC141" i="10" s="1"/>
  <c r="AD141" i="10" s="1"/>
  <c r="AE141" i="10" s="1"/>
  <c r="AF141" i="10" s="1"/>
  <c r="AG141" i="10" s="1"/>
  <c r="AH141" i="10" s="1"/>
  <c r="AI141" i="10" s="1"/>
  <c r="AJ141" i="10" s="1"/>
  <c r="AK141" i="10" s="1"/>
  <c r="AL141" i="10" s="1"/>
  <c r="AM141" i="10" s="1"/>
  <c r="AN141" i="10" s="1"/>
  <c r="AO141" i="10" s="1"/>
  <c r="AP141" i="10" s="1"/>
  <c r="AQ141" i="10" s="1"/>
  <c r="AR141" i="10" s="1"/>
  <c r="AS141" i="10" s="1"/>
  <c r="AT141" i="10" s="1"/>
  <c r="AU141" i="10" s="1"/>
  <c r="AV141" i="10" s="1"/>
  <c r="AW141" i="10" s="1"/>
  <c r="AX141" i="10" s="1"/>
  <c r="AY141" i="10" s="1"/>
  <c r="AZ141" i="10" s="1"/>
  <c r="BA141" i="10" s="1"/>
  <c r="BB141" i="10" s="1"/>
  <c r="BC141" i="10" s="1"/>
  <c r="BD141" i="10" s="1"/>
  <c r="BE141" i="10" s="1"/>
  <c r="BF141" i="10" s="1"/>
  <c r="BG141" i="10" s="1"/>
  <c r="BH141" i="10" s="1"/>
  <c r="BI141" i="10" s="1"/>
  <c r="BJ141" i="10" s="1"/>
  <c r="BK141" i="10" s="1"/>
  <c r="BL141" i="10" s="1"/>
  <c r="BM141" i="10" s="1"/>
  <c r="BN141" i="10" s="1"/>
  <c r="BO141" i="10" s="1"/>
  <c r="BP141" i="10" s="1"/>
  <c r="BQ141" i="10" s="1"/>
  <c r="BR141" i="10" s="1"/>
  <c r="BS141" i="10" s="1"/>
  <c r="BT141" i="10" s="1"/>
  <c r="BU141" i="10" s="1"/>
  <c r="BV141" i="10" s="1"/>
  <c r="BW141" i="10" s="1"/>
  <c r="BX141" i="10" s="1"/>
  <c r="BY141" i="10" s="1"/>
  <c r="BZ141" i="10" s="1"/>
  <c r="CA141" i="10" s="1"/>
  <c r="CB141" i="10" s="1"/>
  <c r="CC141" i="10" s="1"/>
  <c r="CD141" i="10" s="1"/>
  <c r="CE141" i="10" s="1"/>
  <c r="CF141" i="10" s="1"/>
  <c r="CG141" i="10" s="1"/>
  <c r="CH141" i="10" s="1"/>
  <c r="CI141" i="10" s="1"/>
  <c r="E131" i="10"/>
  <c r="F131" i="10" s="1"/>
  <c r="G131" i="10" s="1"/>
  <c r="H131" i="10" s="1"/>
  <c r="I131" i="10" s="1"/>
  <c r="J131" i="10" s="1"/>
  <c r="K131" i="10" s="1"/>
  <c r="L131" i="10" s="1"/>
  <c r="M131" i="10" s="1"/>
  <c r="N131" i="10" s="1"/>
  <c r="O131" i="10" s="1"/>
  <c r="P131" i="10" s="1"/>
  <c r="Q131" i="10" s="1"/>
  <c r="R131" i="10" s="1"/>
  <c r="S131" i="10" s="1"/>
  <c r="T131" i="10" s="1"/>
  <c r="U131" i="10" s="1"/>
  <c r="V131" i="10" s="1"/>
  <c r="W131" i="10" s="1"/>
  <c r="X131" i="10" s="1"/>
  <c r="Y131" i="10" s="1"/>
  <c r="Z131" i="10" s="1"/>
  <c r="AA131" i="10" s="1"/>
  <c r="AB131" i="10" s="1"/>
  <c r="AC131" i="10" s="1"/>
  <c r="AD131" i="10" s="1"/>
  <c r="AE131" i="10" s="1"/>
  <c r="AF131" i="10" s="1"/>
  <c r="AG131" i="10" s="1"/>
  <c r="AH131" i="10" s="1"/>
  <c r="AI131" i="10" s="1"/>
  <c r="AJ131" i="10" s="1"/>
  <c r="AK131" i="10" s="1"/>
  <c r="AL131" i="10" s="1"/>
  <c r="AM131" i="10" s="1"/>
  <c r="E121" i="10"/>
  <c r="F121" i="10" s="1"/>
  <c r="G121" i="10" s="1"/>
  <c r="H121" i="10" s="1"/>
  <c r="I121" i="10" s="1"/>
  <c r="J121" i="10" s="1"/>
  <c r="K121" i="10" s="1"/>
  <c r="L121" i="10" s="1"/>
  <c r="M121" i="10" s="1"/>
  <c r="N121" i="10" s="1"/>
  <c r="O121" i="10" s="1"/>
  <c r="P121" i="10" s="1"/>
  <c r="Q121" i="10" s="1"/>
  <c r="R121" i="10" s="1"/>
  <c r="S121" i="10" s="1"/>
  <c r="T121" i="10" s="1"/>
  <c r="U121" i="10" s="1"/>
  <c r="V121" i="10" s="1"/>
  <c r="W121" i="10" s="1"/>
  <c r="X121" i="10" s="1"/>
  <c r="Y121" i="10" s="1"/>
  <c r="Z121" i="10" s="1"/>
  <c r="AA121" i="10" s="1"/>
  <c r="E111" i="10"/>
  <c r="F111" i="10" s="1"/>
  <c r="G111" i="10" s="1"/>
  <c r="H111" i="10" s="1"/>
  <c r="I111" i="10" s="1"/>
  <c r="J111" i="10" s="1"/>
  <c r="K111" i="10" s="1"/>
  <c r="L111" i="10" s="1"/>
  <c r="M111" i="10" s="1"/>
  <c r="N111" i="10" s="1"/>
  <c r="O111" i="10" s="1"/>
  <c r="E93" i="10"/>
  <c r="F93" i="10" s="1"/>
  <c r="G93" i="10" s="1"/>
  <c r="H93" i="10" s="1"/>
  <c r="I93" i="10" s="1"/>
  <c r="J93" i="10" s="1"/>
  <c r="K93" i="10" s="1"/>
  <c r="L93" i="10" s="1"/>
  <c r="M93" i="10" s="1"/>
  <c r="N93" i="10" s="1"/>
  <c r="O93" i="10" s="1"/>
  <c r="P93" i="10" s="1"/>
  <c r="Q93" i="10" s="1"/>
  <c r="R93" i="10" s="1"/>
  <c r="S93" i="10" s="1"/>
  <c r="T93" i="10" s="1"/>
  <c r="U93" i="10" s="1"/>
  <c r="V93" i="10" s="1"/>
  <c r="W93" i="10" s="1"/>
  <c r="X93" i="10" s="1"/>
  <c r="Y93" i="10" s="1"/>
  <c r="Z93" i="10" s="1"/>
  <c r="AA93" i="10" s="1"/>
  <c r="AB93" i="10" s="1"/>
  <c r="AC93" i="10" s="1"/>
  <c r="AD93" i="10" s="1"/>
  <c r="AE93" i="10" s="1"/>
  <c r="AF93" i="10" s="1"/>
  <c r="AG93" i="10" s="1"/>
  <c r="AH93" i="10" s="1"/>
  <c r="AI93" i="10" s="1"/>
  <c r="AJ93" i="10" s="1"/>
  <c r="AK93" i="10" s="1"/>
  <c r="AL93" i="10" s="1"/>
  <c r="AM93" i="10" s="1"/>
  <c r="D87" i="10"/>
  <c r="E87" i="10" s="1"/>
  <c r="F87" i="10" s="1"/>
  <c r="G87" i="10" s="1"/>
  <c r="H87" i="10" s="1"/>
  <c r="I87" i="10" s="1"/>
  <c r="J87" i="10" s="1"/>
  <c r="K87" i="10" s="1"/>
  <c r="L87" i="10" s="1"/>
  <c r="M87" i="10" s="1"/>
  <c r="N87" i="10" s="1"/>
  <c r="O87" i="10" s="1"/>
  <c r="P87" i="10" s="1"/>
  <c r="Q87" i="10" s="1"/>
  <c r="R87" i="10" s="1"/>
  <c r="S87" i="10" s="1"/>
  <c r="T87" i="10" s="1"/>
  <c r="U87" i="10" s="1"/>
  <c r="V87" i="10" s="1"/>
  <c r="W87" i="10" s="1"/>
  <c r="X87" i="10" s="1"/>
  <c r="Y87" i="10" s="1"/>
  <c r="Z87" i="10" s="1"/>
  <c r="AA87" i="10" s="1"/>
  <c r="AB87" i="10" s="1"/>
  <c r="AC87" i="10" s="1"/>
  <c r="AD87" i="10" s="1"/>
  <c r="AE87" i="10" s="1"/>
  <c r="AF87" i="10" s="1"/>
  <c r="AG87" i="10" s="1"/>
  <c r="AH87" i="10" s="1"/>
  <c r="AI87" i="10" s="1"/>
  <c r="AJ87" i="10" s="1"/>
  <c r="AK87" i="10" s="1"/>
  <c r="AL87" i="10" s="1"/>
  <c r="AM87" i="10" s="1"/>
  <c r="E81" i="10"/>
  <c r="F81" i="10" s="1"/>
  <c r="G81" i="10" s="1"/>
  <c r="H81" i="10" s="1"/>
  <c r="I81" i="10" s="1"/>
  <c r="J81" i="10" s="1"/>
  <c r="K81" i="10" s="1"/>
  <c r="L81" i="10" s="1"/>
  <c r="M81" i="10" s="1"/>
  <c r="N81" i="10" s="1"/>
  <c r="O81" i="10" s="1"/>
  <c r="P81" i="10" s="1"/>
  <c r="Q81" i="10" s="1"/>
  <c r="R81" i="10" s="1"/>
  <c r="S81" i="10" s="1"/>
  <c r="T81" i="10" s="1"/>
  <c r="U81" i="10" s="1"/>
  <c r="V81" i="10" s="1"/>
  <c r="W81" i="10" s="1"/>
  <c r="X81" i="10" s="1"/>
  <c r="Y81" i="10" s="1"/>
  <c r="Z81" i="10" s="1"/>
  <c r="AA81" i="10" s="1"/>
  <c r="AB81" i="10" s="1"/>
  <c r="AC81" i="10" s="1"/>
  <c r="AD81" i="10" s="1"/>
  <c r="AE81" i="10" s="1"/>
  <c r="AF81" i="10" s="1"/>
  <c r="AG81" i="10" s="1"/>
  <c r="AH81" i="10" s="1"/>
  <c r="AI81" i="10" s="1"/>
  <c r="AJ81" i="10" s="1"/>
  <c r="AK81" i="10" s="1"/>
  <c r="AL81" i="10" s="1"/>
  <c r="AM81" i="10" s="1"/>
  <c r="W71" i="10"/>
  <c r="X71" i="10" s="1"/>
  <c r="Y71" i="10" s="1"/>
  <c r="Z71" i="10" s="1"/>
  <c r="AA71" i="10" s="1"/>
  <c r="AB71" i="10" s="1"/>
  <c r="AC71" i="10" s="1"/>
  <c r="AD71" i="10" s="1"/>
  <c r="AE71" i="10" s="1"/>
  <c r="AF71" i="10" s="1"/>
  <c r="AG71" i="10" s="1"/>
  <c r="AH71" i="10" s="1"/>
  <c r="AI71" i="10" s="1"/>
  <c r="AJ71" i="10" s="1"/>
  <c r="AK71" i="10" s="1"/>
  <c r="AL71" i="10" s="1"/>
  <c r="AM71" i="10" s="1"/>
  <c r="G71" i="10"/>
  <c r="H71" i="10" s="1"/>
  <c r="I71" i="10" s="1"/>
  <c r="J71" i="10" s="1"/>
  <c r="K71" i="10" s="1"/>
  <c r="L71" i="10" s="1"/>
  <c r="M71" i="10" s="1"/>
  <c r="N71" i="10" s="1"/>
  <c r="O71" i="10" s="1"/>
  <c r="P71" i="10" s="1"/>
  <c r="Q71" i="10" s="1"/>
  <c r="R71" i="10" s="1"/>
  <c r="S71" i="10" s="1"/>
  <c r="T71" i="10" s="1"/>
  <c r="U71" i="10" s="1"/>
  <c r="V71" i="10" s="1"/>
  <c r="E71" i="10"/>
  <c r="F71" i="10" s="1"/>
  <c r="E61" i="10"/>
  <c r="F61" i="10" s="1"/>
  <c r="G61" i="10" s="1"/>
  <c r="H61" i="10" s="1"/>
  <c r="I61" i="10" s="1"/>
  <c r="J61" i="10" s="1"/>
  <c r="K61" i="10" s="1"/>
  <c r="L61" i="10" s="1"/>
  <c r="M61" i="10" s="1"/>
  <c r="N61" i="10" s="1"/>
  <c r="O61" i="10" s="1"/>
  <c r="P61" i="10" s="1"/>
  <c r="Q61" i="10" s="1"/>
  <c r="R61" i="10" s="1"/>
  <c r="S61" i="10" s="1"/>
  <c r="T61" i="10" s="1"/>
  <c r="U61" i="10" s="1"/>
  <c r="V61" i="10" s="1"/>
  <c r="W61" i="10" s="1"/>
  <c r="X61" i="10" s="1"/>
  <c r="Y61" i="10" s="1"/>
  <c r="Z61" i="10" s="1"/>
  <c r="AA61" i="10" s="1"/>
  <c r="AB61" i="10" s="1"/>
  <c r="AC61" i="10" s="1"/>
  <c r="AD61" i="10" s="1"/>
  <c r="AE61" i="10" s="1"/>
  <c r="AF61" i="10" s="1"/>
  <c r="AG61" i="10" s="1"/>
  <c r="AH61" i="10" s="1"/>
  <c r="AI61" i="10" s="1"/>
  <c r="AJ61" i="10" s="1"/>
  <c r="AK61" i="10" s="1"/>
  <c r="AL61" i="10" s="1"/>
  <c r="AM61" i="10" s="1"/>
  <c r="AN61" i="10" s="1"/>
  <c r="AO61" i="10" s="1"/>
  <c r="AP61" i="10" s="1"/>
  <c r="AQ61" i="10" s="1"/>
  <c r="AR61" i="10" s="1"/>
  <c r="AS61" i="10" s="1"/>
  <c r="AT61" i="10" s="1"/>
  <c r="AU61" i="10" s="1"/>
  <c r="AV61" i="10" s="1"/>
  <c r="AW61" i="10" s="1"/>
  <c r="AX61" i="10" s="1"/>
  <c r="AY61" i="10" s="1"/>
  <c r="AZ61" i="10" s="1"/>
  <c r="BA61" i="10" s="1"/>
  <c r="BB61" i="10" s="1"/>
  <c r="BC61" i="10" s="1"/>
  <c r="BD61" i="10" s="1"/>
  <c r="BE61" i="10" s="1"/>
  <c r="BF61" i="10" s="1"/>
  <c r="BG61" i="10" s="1"/>
  <c r="BH61" i="10" s="1"/>
  <c r="BI61" i="10" s="1"/>
  <c r="BJ61" i="10" s="1"/>
  <c r="BK61" i="10" s="1"/>
  <c r="D55" i="10"/>
  <c r="E55" i="10" s="1"/>
  <c r="F55" i="10" s="1"/>
  <c r="G55" i="10" s="1"/>
  <c r="H55" i="10" s="1"/>
  <c r="I55" i="10" s="1"/>
  <c r="J55" i="10" s="1"/>
  <c r="K55" i="10" s="1"/>
  <c r="L55" i="10" s="1"/>
  <c r="M55" i="10" s="1"/>
  <c r="N55" i="10" s="1"/>
  <c r="O55" i="10" s="1"/>
  <c r="P55" i="10" s="1"/>
  <c r="Q55" i="10" s="1"/>
  <c r="R55" i="10" s="1"/>
  <c r="S55" i="10" s="1"/>
  <c r="T55" i="10" s="1"/>
  <c r="U55" i="10" s="1"/>
  <c r="V55" i="10" s="1"/>
  <c r="W55" i="10" s="1"/>
  <c r="X55" i="10" s="1"/>
  <c r="Y55" i="10" s="1"/>
  <c r="Z55" i="10" s="1"/>
  <c r="AA55" i="10" s="1"/>
  <c r="AB55" i="10" s="1"/>
  <c r="AC55" i="10" s="1"/>
  <c r="AD55" i="10" s="1"/>
  <c r="AE55" i="10" s="1"/>
  <c r="AF55" i="10" s="1"/>
  <c r="AG55" i="10" s="1"/>
  <c r="AH55" i="10" s="1"/>
  <c r="AI55" i="10" s="1"/>
  <c r="AJ55" i="10" s="1"/>
  <c r="AK55" i="10" s="1"/>
  <c r="AL55" i="10" s="1"/>
  <c r="AM55" i="10" s="1"/>
  <c r="E49" i="10"/>
  <c r="F49" i="10" s="1"/>
  <c r="G49" i="10" s="1"/>
  <c r="H49" i="10" s="1"/>
  <c r="I49" i="10" s="1"/>
  <c r="J49" i="10" s="1"/>
  <c r="K49" i="10" s="1"/>
  <c r="L49" i="10" s="1"/>
  <c r="M49" i="10" s="1"/>
  <c r="N49" i="10" s="1"/>
  <c r="O49" i="10" s="1"/>
  <c r="P49" i="10" s="1"/>
  <c r="Q49" i="10" s="1"/>
  <c r="R49" i="10" s="1"/>
  <c r="S49" i="10" s="1"/>
  <c r="T49" i="10" s="1"/>
  <c r="U49" i="10" s="1"/>
  <c r="V49" i="10" s="1"/>
  <c r="W49" i="10" s="1"/>
  <c r="X49" i="10" s="1"/>
  <c r="Y49" i="10" s="1"/>
  <c r="Z49" i="10" s="1"/>
  <c r="AA49" i="10" s="1"/>
  <c r="AB49" i="10" s="1"/>
  <c r="AC49" i="10" s="1"/>
  <c r="AD49" i="10" s="1"/>
  <c r="AE49" i="10" s="1"/>
  <c r="AF49" i="10" s="1"/>
  <c r="AG49" i="10" s="1"/>
  <c r="AH49" i="10" s="1"/>
  <c r="AI49" i="10" s="1"/>
  <c r="AJ49" i="10" s="1"/>
  <c r="AK49" i="10" s="1"/>
  <c r="AL49" i="10" s="1"/>
  <c r="AM49" i="10" s="1"/>
  <c r="D44" i="10"/>
  <c r="E44" i="10" s="1"/>
  <c r="F44" i="10" s="1"/>
  <c r="G44" i="10" s="1"/>
  <c r="H44" i="10" s="1"/>
  <c r="I44" i="10" s="1"/>
  <c r="E38" i="10"/>
  <c r="F38" i="10" s="1"/>
  <c r="G38" i="10" s="1"/>
  <c r="H38" i="10" s="1"/>
  <c r="I38" i="10" s="1"/>
  <c r="J38" i="10" s="1"/>
  <c r="K38" i="10" s="1"/>
  <c r="L38" i="10" s="1"/>
  <c r="M38" i="10" s="1"/>
  <c r="N38" i="10" s="1"/>
  <c r="O38" i="10" s="1"/>
  <c r="P38" i="10" s="1"/>
  <c r="Q38" i="10" s="1"/>
  <c r="R38" i="10" s="1"/>
  <c r="S38" i="10" s="1"/>
  <c r="T38" i="10" s="1"/>
  <c r="U38" i="10" s="1"/>
  <c r="V38" i="10" s="1"/>
  <c r="W38" i="10" s="1"/>
  <c r="X38" i="10" s="1"/>
  <c r="Y38" i="10" s="1"/>
  <c r="Z38" i="10" s="1"/>
  <c r="AA38" i="10" s="1"/>
  <c r="AB38" i="10" s="1"/>
  <c r="AC38" i="10" s="1"/>
  <c r="AD38" i="10" s="1"/>
  <c r="AE38" i="10" s="1"/>
  <c r="AF38" i="10" s="1"/>
  <c r="AG38" i="10" s="1"/>
  <c r="AH38" i="10" s="1"/>
  <c r="AI38" i="10" s="1"/>
  <c r="AJ38" i="10" s="1"/>
  <c r="AK38" i="10" s="1"/>
  <c r="AL38" i="10" s="1"/>
  <c r="AM38" i="10" s="1"/>
  <c r="E27" i="10"/>
  <c r="F27" i="10" s="1"/>
  <c r="G27" i="10" s="1"/>
  <c r="H27" i="10" s="1"/>
  <c r="I27" i="10" s="1"/>
  <c r="J27" i="10" s="1"/>
  <c r="K27" i="10" s="1"/>
  <c r="L27" i="10" s="1"/>
  <c r="M27" i="10" s="1"/>
  <c r="N27" i="10" s="1"/>
  <c r="O27" i="10" s="1"/>
  <c r="P27" i="10" s="1"/>
  <c r="Q27" i="10" s="1"/>
  <c r="R27" i="10" s="1"/>
  <c r="S27" i="10" s="1"/>
  <c r="T27" i="10" s="1"/>
  <c r="U27" i="10" s="1"/>
  <c r="V27" i="10" s="1"/>
  <c r="W27" i="10" s="1"/>
  <c r="X27" i="10" s="1"/>
  <c r="Y27" i="10" s="1"/>
  <c r="Z27" i="10" s="1"/>
  <c r="AA27" i="10" s="1"/>
  <c r="AB27" i="10" s="1"/>
  <c r="AC27" i="10" s="1"/>
  <c r="AD27" i="10" s="1"/>
  <c r="AE27" i="10" s="1"/>
  <c r="AF27" i="10" s="1"/>
  <c r="AG27" i="10" s="1"/>
  <c r="AH27" i="10" s="1"/>
  <c r="AI27" i="10" s="1"/>
  <c r="AJ27" i="10" s="1"/>
  <c r="AK27" i="10" s="1"/>
  <c r="AL27" i="10" s="1"/>
  <c r="AM27" i="10" s="1"/>
  <c r="E17" i="10"/>
  <c r="F17" i="10" s="1"/>
  <c r="G17" i="10" s="1"/>
  <c r="H17" i="10" s="1"/>
  <c r="I17" i="10" s="1"/>
  <c r="J17" i="10" s="1"/>
  <c r="K17" i="10" s="1"/>
  <c r="L17" i="10" s="1"/>
  <c r="M17" i="10" s="1"/>
  <c r="N17" i="10" s="1"/>
  <c r="O17" i="10" s="1"/>
  <c r="P17" i="10" s="1"/>
  <c r="Q17" i="10" s="1"/>
  <c r="R17" i="10" s="1"/>
  <c r="S17" i="10" s="1"/>
  <c r="T17" i="10" s="1"/>
  <c r="U17" i="10" s="1"/>
  <c r="V17" i="10" s="1"/>
  <c r="W17" i="10" s="1"/>
  <c r="X17" i="10" s="1"/>
  <c r="Y17" i="10" s="1"/>
  <c r="Z17" i="10" s="1"/>
  <c r="AA17" i="10" s="1"/>
  <c r="AB17" i="10" s="1"/>
  <c r="AC17" i="10" s="1"/>
  <c r="AD17" i="10" s="1"/>
  <c r="AE17" i="10" s="1"/>
  <c r="AF17" i="10" s="1"/>
  <c r="AG17" i="10" s="1"/>
  <c r="AH17" i="10" s="1"/>
  <c r="AI17" i="10" s="1"/>
  <c r="AJ17" i="10" s="1"/>
  <c r="AK17" i="10" s="1"/>
  <c r="AL17" i="10" s="1"/>
  <c r="AM17" i="10" s="1"/>
  <c r="C29" i="10"/>
  <c r="C35" i="10" s="1"/>
  <c r="D99" i="10" l="1"/>
  <c r="E99" i="10" s="1"/>
  <c r="F99" i="10" s="1"/>
  <c r="G99" i="10" s="1"/>
  <c r="H99" i="10" s="1"/>
  <c r="I99" i="10" s="1"/>
  <c r="J99" i="10" s="1"/>
  <c r="K99" i="10" s="1"/>
  <c r="L99" i="10" s="1"/>
  <c r="M99" i="10" s="1"/>
  <c r="N99" i="10" s="1"/>
  <c r="O99" i="10" s="1"/>
  <c r="P99" i="10" s="1"/>
  <c r="Q99" i="10" s="1"/>
  <c r="R99" i="10" s="1"/>
  <c r="S99" i="10" s="1"/>
  <c r="T99" i="10" s="1"/>
  <c r="U99" i="10" s="1"/>
  <c r="V99" i="10" s="1"/>
  <c r="W99" i="10" s="1"/>
  <c r="X99" i="10" s="1"/>
  <c r="Y99" i="10" s="1"/>
  <c r="Z99" i="10" s="1"/>
  <c r="AA99" i="10" s="1"/>
  <c r="AB99" i="10" s="1"/>
  <c r="AC99" i="10" s="1"/>
  <c r="AD99" i="10" s="1"/>
  <c r="AE99" i="10" s="1"/>
  <c r="AF99" i="10" s="1"/>
  <c r="AG99" i="10" s="1"/>
  <c r="AH99" i="10" s="1"/>
  <c r="AI99" i="10" s="1"/>
  <c r="AJ99" i="10" s="1"/>
  <c r="AK99" i="10" s="1"/>
  <c r="AL99" i="10" s="1"/>
  <c r="AM99" i="10" s="1"/>
  <c r="I65" i="7"/>
  <c r="I53" i="7"/>
  <c r="I41" i="7"/>
  <c r="J29" i="7"/>
  <c r="J44" i="10"/>
  <c r="K44" i="10" s="1"/>
  <c r="L44" i="10" s="1"/>
  <c r="M44" i="10" s="1"/>
  <c r="N44" i="10" s="1"/>
  <c r="O44" i="10" s="1"/>
  <c r="P44" i="10" s="1"/>
  <c r="Q44" i="10" s="1"/>
  <c r="R44" i="10" s="1"/>
  <c r="S44" i="10" s="1"/>
  <c r="T44" i="10" s="1"/>
  <c r="U44" i="10" s="1"/>
  <c r="V44" i="10" s="1"/>
  <c r="W44" i="10" s="1"/>
  <c r="X44" i="10" s="1"/>
  <c r="Y44" i="10" s="1"/>
  <c r="Z44" i="10" s="1"/>
  <c r="AA44" i="10" s="1"/>
  <c r="AB44" i="10" s="1"/>
  <c r="AC44" i="10" s="1"/>
  <c r="AD44" i="10" s="1"/>
  <c r="AE44" i="10" s="1"/>
  <c r="AF44" i="10" s="1"/>
  <c r="AG44" i="10" s="1"/>
  <c r="AH44" i="10" s="1"/>
  <c r="AI44" i="10" s="1"/>
  <c r="AJ44" i="10" s="1"/>
  <c r="AK44" i="10" s="1"/>
  <c r="AL44" i="10" s="1"/>
  <c r="AM44" i="10" s="1"/>
  <c r="C158" i="10"/>
  <c r="C152" i="10"/>
  <c r="C142" i="10"/>
  <c r="C132" i="10"/>
  <c r="C118" i="10"/>
  <c r="C148" i="10"/>
  <c r="C128" i="10"/>
  <c r="C122" i="10"/>
  <c r="C112" i="10"/>
  <c r="C138" i="10"/>
  <c r="C51" i="10"/>
  <c r="C40" i="10"/>
  <c r="C47" i="10" s="1"/>
  <c r="C19" i="10"/>
  <c r="AG53" i="10" s="1"/>
  <c r="H7" i="10"/>
  <c r="K11" i="10"/>
  <c r="P11" i="10"/>
  <c r="P52" i="10" l="1"/>
  <c r="S52" i="10"/>
  <c r="J11" i="10"/>
  <c r="Q30" i="10"/>
  <c r="V30" i="10"/>
  <c r="S53" i="10"/>
  <c r="S54" i="10" s="1"/>
  <c r="Z52" i="10"/>
  <c r="U52" i="10"/>
  <c r="L53" i="10"/>
  <c r="V53" i="10"/>
  <c r="H30" i="10"/>
  <c r="AJ53" i="10"/>
  <c r="H52" i="10"/>
  <c r="M30" i="10"/>
  <c r="U53" i="10"/>
  <c r="F52" i="10"/>
  <c r="AL52" i="10"/>
  <c r="AH53" i="10"/>
  <c r="AE52" i="10"/>
  <c r="AI53" i="10"/>
  <c r="AJ30" i="10"/>
  <c r="M53" i="10"/>
  <c r="E53" i="10"/>
  <c r="J52" i="10"/>
  <c r="F53" i="10"/>
  <c r="AL53" i="10"/>
  <c r="AI52" i="10"/>
  <c r="Y53" i="10"/>
  <c r="AF30" i="10"/>
  <c r="AG52" i="10"/>
  <c r="AG54" i="10" s="1"/>
  <c r="AG30" i="10"/>
  <c r="D53" i="10"/>
  <c r="AC30" i="10"/>
  <c r="Z30" i="10"/>
  <c r="V52" i="10"/>
  <c r="R53" i="10"/>
  <c r="O52" i="10"/>
  <c r="O53" i="10"/>
  <c r="AC52" i="10"/>
  <c r="P30" i="10"/>
  <c r="AD30" i="10"/>
  <c r="AB53" i="10"/>
  <c r="D51" i="10"/>
  <c r="E51" i="10" s="1"/>
  <c r="F51" i="10" s="1"/>
  <c r="G51" i="10" s="1"/>
  <c r="H51" i="10" s="1"/>
  <c r="I51" i="10" s="1"/>
  <c r="J51" i="10" s="1"/>
  <c r="K51" i="10" s="1"/>
  <c r="L51" i="10" s="1"/>
  <c r="M51" i="10" s="1"/>
  <c r="N51" i="10" s="1"/>
  <c r="O51" i="10" s="1"/>
  <c r="P51" i="10" s="1"/>
  <c r="Q51" i="10" s="1"/>
  <c r="R51" i="10" s="1"/>
  <c r="S51" i="10" s="1"/>
  <c r="T51" i="10" s="1"/>
  <c r="U51" i="10" s="1"/>
  <c r="V51" i="10" s="1"/>
  <c r="W51" i="10" s="1"/>
  <c r="X51" i="10" s="1"/>
  <c r="Y51" i="10" s="1"/>
  <c r="Z51" i="10" s="1"/>
  <c r="AA51" i="10" s="1"/>
  <c r="AB51" i="10" s="1"/>
  <c r="AC51" i="10" s="1"/>
  <c r="AD51" i="10" s="1"/>
  <c r="AE51" i="10" s="1"/>
  <c r="AF51" i="10" s="1"/>
  <c r="AG51" i="10" s="1"/>
  <c r="AH51" i="10" s="1"/>
  <c r="AI51" i="10" s="1"/>
  <c r="AJ51" i="10" s="1"/>
  <c r="AK51" i="10" s="1"/>
  <c r="AL51" i="10" s="1"/>
  <c r="AM51" i="10" s="1"/>
  <c r="Q52" i="10"/>
  <c r="N30" i="10"/>
  <c r="N52" i="10"/>
  <c r="AD52" i="10"/>
  <c r="J53" i="10"/>
  <c r="Z53" i="10"/>
  <c r="G52" i="10"/>
  <c r="W52" i="10"/>
  <c r="AM52" i="10"/>
  <c r="AA53" i="10"/>
  <c r="Q53" i="10"/>
  <c r="M52" i="10"/>
  <c r="X30" i="10"/>
  <c r="D30" i="10"/>
  <c r="Y52" i="10"/>
  <c r="AC42" i="10"/>
  <c r="AF52" i="10"/>
  <c r="Y30" i="10"/>
  <c r="I30" i="10"/>
  <c r="T53" i="10"/>
  <c r="X52" i="10"/>
  <c r="AK30" i="10"/>
  <c r="U30" i="10"/>
  <c r="E30" i="10"/>
  <c r="AK53" i="10"/>
  <c r="AH30" i="10"/>
  <c r="F30" i="10"/>
  <c r="R52" i="10"/>
  <c r="AH52" i="10"/>
  <c r="N53" i="10"/>
  <c r="AD53" i="10"/>
  <c r="K52" i="10"/>
  <c r="AA52" i="10"/>
  <c r="K53" i="10"/>
  <c r="AE53" i="10"/>
  <c r="I53" i="10"/>
  <c r="D31" i="10"/>
  <c r="T30" i="10"/>
  <c r="D29" i="10"/>
  <c r="E29" i="10" s="1"/>
  <c r="F29" i="10" s="1"/>
  <c r="G29" i="10" s="1"/>
  <c r="H29" i="10" s="1"/>
  <c r="I29" i="10" s="1"/>
  <c r="J29" i="10" s="1"/>
  <c r="K29" i="10" s="1"/>
  <c r="L29" i="10" s="1"/>
  <c r="M29" i="10" s="1"/>
  <c r="N29" i="10" s="1"/>
  <c r="O29" i="10" s="1"/>
  <c r="P29" i="10" s="1"/>
  <c r="Q29" i="10" s="1"/>
  <c r="R29" i="10" s="1"/>
  <c r="S29" i="10" s="1"/>
  <c r="T29" i="10" s="1"/>
  <c r="U29" i="10" s="1"/>
  <c r="V29" i="10" s="1"/>
  <c r="W29" i="10" s="1"/>
  <c r="X29" i="10" s="1"/>
  <c r="Y29" i="10" s="1"/>
  <c r="Z29" i="10" s="1"/>
  <c r="AA29" i="10" s="1"/>
  <c r="AB29" i="10" s="1"/>
  <c r="AC29" i="10" s="1"/>
  <c r="AD29" i="10" s="1"/>
  <c r="AE29" i="10" s="1"/>
  <c r="AF29" i="10" s="1"/>
  <c r="AG29" i="10" s="1"/>
  <c r="AH29" i="10" s="1"/>
  <c r="AI29" i="10" s="1"/>
  <c r="AJ29" i="10" s="1"/>
  <c r="AK29" i="10" s="1"/>
  <c r="AL29" i="10" s="1"/>
  <c r="AM29" i="10" s="1"/>
  <c r="AL30" i="10"/>
  <c r="J65" i="7"/>
  <c r="J53" i="7"/>
  <c r="J41" i="7"/>
  <c r="K29" i="7"/>
  <c r="R30" i="10"/>
  <c r="Y42" i="10"/>
  <c r="AM30" i="10"/>
  <c r="J21" i="10"/>
  <c r="S31" i="10"/>
  <c r="AE41" i="10"/>
  <c r="G30" i="10"/>
  <c r="Z41" i="10"/>
  <c r="E21" i="10"/>
  <c r="S21" i="10"/>
  <c r="E31" i="10"/>
  <c r="AA42" i="10"/>
  <c r="X20" i="10"/>
  <c r="S20" i="10"/>
  <c r="S22" i="10" s="1"/>
  <c r="AK21" i="10"/>
  <c r="Q41" i="10"/>
  <c r="AK31" i="10"/>
  <c r="P41" i="10"/>
  <c r="X53" i="10"/>
  <c r="T21" i="10"/>
  <c r="J31" i="10"/>
  <c r="AJ31" i="10"/>
  <c r="N20" i="10"/>
  <c r="Z42" i="10"/>
  <c r="L42" i="10"/>
  <c r="AJ52" i="10"/>
  <c r="AA30" i="10"/>
  <c r="D20" i="10"/>
  <c r="AJ20" i="10"/>
  <c r="AF21" i="10"/>
  <c r="AE31" i="10"/>
  <c r="N42" i="10"/>
  <c r="G21" i="10"/>
  <c r="AH31" i="10"/>
  <c r="AH32" i="10" s="1"/>
  <c r="U20" i="10"/>
  <c r="Q21" i="10"/>
  <c r="P31" i="10"/>
  <c r="P32" i="10" s="1"/>
  <c r="U41" i="10"/>
  <c r="O20" i="10"/>
  <c r="F31" i="10"/>
  <c r="AK42" i="10"/>
  <c r="Z20" i="10"/>
  <c r="V21" i="10"/>
  <c r="Q31" i="10"/>
  <c r="V41" i="10"/>
  <c r="K41" i="10"/>
  <c r="G42" i="10"/>
  <c r="AM42" i="10"/>
  <c r="AB41" i="10"/>
  <c r="X42" i="10"/>
  <c r="AB52" i="10"/>
  <c r="AB54" i="10" s="1"/>
  <c r="W30" i="10"/>
  <c r="H20" i="10"/>
  <c r="D21" i="10"/>
  <c r="AJ21" i="10"/>
  <c r="AI31" i="10"/>
  <c r="V42" i="10"/>
  <c r="O21" i="10"/>
  <c r="I41" i="10"/>
  <c r="Y20" i="10"/>
  <c r="U21" i="10"/>
  <c r="T31" i="10"/>
  <c r="AC41" i="10"/>
  <c r="W20" i="10"/>
  <c r="N31" i="10"/>
  <c r="E20" i="10"/>
  <c r="AD20" i="10"/>
  <c r="Z21" i="10"/>
  <c r="U31" i="10"/>
  <c r="AD41" i="10"/>
  <c r="O41" i="10"/>
  <c r="K42" i="10"/>
  <c r="D40" i="10"/>
  <c r="E40" i="10" s="1"/>
  <c r="F40" i="10" s="1"/>
  <c r="G40" i="10" s="1"/>
  <c r="H40" i="10" s="1"/>
  <c r="I40" i="10" s="1"/>
  <c r="J40" i="10" s="1"/>
  <c r="K40" i="10" s="1"/>
  <c r="L40" i="10" s="1"/>
  <c r="M40" i="10" s="1"/>
  <c r="N40" i="10" s="1"/>
  <c r="O40" i="10" s="1"/>
  <c r="P40" i="10" s="1"/>
  <c r="Q40" i="10" s="1"/>
  <c r="R40" i="10" s="1"/>
  <c r="S40" i="10" s="1"/>
  <c r="T40" i="10" s="1"/>
  <c r="U40" i="10" s="1"/>
  <c r="V40" i="10" s="1"/>
  <c r="W40" i="10" s="1"/>
  <c r="X40" i="10" s="1"/>
  <c r="Y40" i="10" s="1"/>
  <c r="Z40" i="10" s="1"/>
  <c r="AA40" i="10" s="1"/>
  <c r="AB40" i="10" s="1"/>
  <c r="AC40" i="10" s="1"/>
  <c r="AD40" i="10" s="1"/>
  <c r="AE40" i="10" s="1"/>
  <c r="AF40" i="10" s="1"/>
  <c r="AG40" i="10" s="1"/>
  <c r="AH40" i="10" s="1"/>
  <c r="AI40" i="10" s="1"/>
  <c r="AJ40" i="10" s="1"/>
  <c r="AK40" i="10" s="1"/>
  <c r="AL40" i="10" s="1"/>
  <c r="AM40" i="10" s="1"/>
  <c r="AF41" i="10"/>
  <c r="AB42" i="10"/>
  <c r="Q11" i="10"/>
  <c r="AF53" i="10"/>
  <c r="AF54" i="10" s="1"/>
  <c r="D52" i="10"/>
  <c r="K30" i="10"/>
  <c r="T20" i="10"/>
  <c r="T22" i="10" s="1"/>
  <c r="P21" i="10"/>
  <c r="O31" i="10"/>
  <c r="R41" i="10"/>
  <c r="K20" i="10"/>
  <c r="AM21" i="10"/>
  <c r="U42" i="10"/>
  <c r="AK20" i="10"/>
  <c r="AK22" i="10" s="1"/>
  <c r="AG21" i="10"/>
  <c r="AF31" i="10"/>
  <c r="Q42" i="10"/>
  <c r="K21" i="10"/>
  <c r="AL31" i="10"/>
  <c r="AL32" i="10" s="1"/>
  <c r="J20" i="10"/>
  <c r="F21" i="10"/>
  <c r="AL21" i="10"/>
  <c r="AG31" i="10"/>
  <c r="AG32" i="10" s="1"/>
  <c r="R42" i="10"/>
  <c r="AA41" i="10"/>
  <c r="W42" i="10"/>
  <c r="L41" i="10"/>
  <c r="H42" i="10"/>
  <c r="AJ32" i="10"/>
  <c r="D133" i="10"/>
  <c r="CI144" i="10"/>
  <c r="CE144" i="10"/>
  <c r="CA144" i="10"/>
  <c r="BW144" i="10"/>
  <c r="BS144" i="10"/>
  <c r="BO144" i="10"/>
  <c r="BK144" i="10"/>
  <c r="BG144" i="10"/>
  <c r="BC144" i="10"/>
  <c r="AY144" i="10"/>
  <c r="AU144" i="10"/>
  <c r="AQ144" i="10"/>
  <c r="AM144" i="10"/>
  <c r="AI144" i="10"/>
  <c r="AE144" i="10"/>
  <c r="AA144" i="10"/>
  <c r="W144" i="10"/>
  <c r="S144" i="10"/>
  <c r="O144" i="10"/>
  <c r="K144" i="10"/>
  <c r="G144" i="10"/>
  <c r="CH144" i="10"/>
  <c r="CD144" i="10"/>
  <c r="BZ144" i="10"/>
  <c r="BV144" i="10"/>
  <c r="BR144" i="10"/>
  <c r="BN144" i="10"/>
  <c r="BJ144" i="10"/>
  <c r="BF144" i="10"/>
  <c r="BB144" i="10"/>
  <c r="AX144" i="10"/>
  <c r="AT144" i="10"/>
  <c r="AP144" i="10"/>
  <c r="AL144" i="10"/>
  <c r="AH144" i="10"/>
  <c r="AD144" i="10"/>
  <c r="Z144" i="10"/>
  <c r="V144" i="10"/>
  <c r="R144" i="10"/>
  <c r="N144" i="10"/>
  <c r="J144" i="10"/>
  <c r="F144" i="10"/>
  <c r="CG144" i="10"/>
  <c r="CC144" i="10"/>
  <c r="BY144" i="10"/>
  <c r="BU144" i="10"/>
  <c r="BQ144" i="10"/>
  <c r="BM144" i="10"/>
  <c r="BI144" i="10"/>
  <c r="BE144" i="10"/>
  <c r="BA144" i="10"/>
  <c r="AW144" i="10"/>
  <c r="AS144" i="10"/>
  <c r="AO144" i="10"/>
  <c r="AK144" i="10"/>
  <c r="AG144" i="10"/>
  <c r="AC144" i="10"/>
  <c r="Y144" i="10"/>
  <c r="U144" i="10"/>
  <c r="Q144" i="10"/>
  <c r="M144" i="10"/>
  <c r="I144" i="10"/>
  <c r="E144" i="10"/>
  <c r="BT144" i="10"/>
  <c r="BD144" i="10"/>
  <c r="AN144" i="10"/>
  <c r="X144" i="10"/>
  <c r="H144" i="10"/>
  <c r="CF144" i="10"/>
  <c r="BP144" i="10"/>
  <c r="AZ144" i="10"/>
  <c r="AJ144" i="10"/>
  <c r="T144" i="10"/>
  <c r="D144" i="10"/>
  <c r="CB144" i="10"/>
  <c r="BL144" i="10"/>
  <c r="AV144" i="10"/>
  <c r="AF144" i="10"/>
  <c r="P144" i="10"/>
  <c r="D143" i="10"/>
  <c r="AR144" i="10"/>
  <c r="AB144" i="10"/>
  <c r="BX144" i="10"/>
  <c r="L144" i="10"/>
  <c r="BH144" i="10"/>
  <c r="G53" i="10"/>
  <c r="W53" i="10"/>
  <c r="AM53" i="10"/>
  <c r="AK52" i="10"/>
  <c r="E52" i="10"/>
  <c r="AB30" i="10"/>
  <c r="L30" i="10"/>
  <c r="AC53" i="10"/>
  <c r="I52" i="10"/>
  <c r="J30" i="10"/>
  <c r="DS154" i="10"/>
  <c r="DO154" i="10"/>
  <c r="DK154" i="10"/>
  <c r="DG154" i="10"/>
  <c r="DC154" i="10"/>
  <c r="CY154" i="10"/>
  <c r="CU154" i="10"/>
  <c r="CQ154" i="10"/>
  <c r="CM154" i="10"/>
  <c r="CI154" i="10"/>
  <c r="CE154" i="10"/>
  <c r="CA154" i="10"/>
  <c r="BW154" i="10"/>
  <c r="BS154" i="10"/>
  <c r="BO154" i="10"/>
  <c r="BK154" i="10"/>
  <c r="BG154" i="10"/>
  <c r="BC154" i="10"/>
  <c r="AY154" i="10"/>
  <c r="AU154" i="10"/>
  <c r="AQ154" i="10"/>
  <c r="AM154" i="10"/>
  <c r="DR154" i="10"/>
  <c r="DN154" i="10"/>
  <c r="DJ154" i="10"/>
  <c r="DF154" i="10"/>
  <c r="DB154" i="10"/>
  <c r="CX154" i="10"/>
  <c r="CT154" i="10"/>
  <c r="CP154" i="10"/>
  <c r="CL154" i="10"/>
  <c r="CH154" i="10"/>
  <c r="CD154" i="10"/>
  <c r="BZ154" i="10"/>
  <c r="BV154" i="10"/>
  <c r="BR154" i="10"/>
  <c r="BN154" i="10"/>
  <c r="BJ154" i="10"/>
  <c r="BF154" i="10"/>
  <c r="BB154" i="10"/>
  <c r="AX154" i="10"/>
  <c r="AT154" i="10"/>
  <c r="AP154" i="10"/>
  <c r="AL154" i="10"/>
  <c r="AH154" i="10"/>
  <c r="DM154" i="10"/>
  <c r="DE154" i="10"/>
  <c r="CW154" i="10"/>
  <c r="CO154" i="10"/>
  <c r="CG154" i="10"/>
  <c r="BY154" i="10"/>
  <c r="BQ154" i="10"/>
  <c r="BI154" i="10"/>
  <c r="BA154" i="10"/>
  <c r="AS154" i="10"/>
  <c r="AK154" i="10"/>
  <c r="AF154" i="10"/>
  <c r="AB154" i="10"/>
  <c r="X154" i="10"/>
  <c r="T154" i="10"/>
  <c r="P154" i="10"/>
  <c r="L154" i="10"/>
  <c r="H154" i="10"/>
  <c r="D154" i="10"/>
  <c r="D152" i="10" s="1"/>
  <c r="D153" i="10"/>
  <c r="DL154" i="10"/>
  <c r="DD154" i="10"/>
  <c r="CV154" i="10"/>
  <c r="CN154" i="10"/>
  <c r="CF154" i="10"/>
  <c r="BX154" i="10"/>
  <c r="BP154" i="10"/>
  <c r="BH154" i="10"/>
  <c r="AZ154" i="10"/>
  <c r="AR154" i="10"/>
  <c r="AJ154" i="10"/>
  <c r="AE154" i="10"/>
  <c r="AA154" i="10"/>
  <c r="W154" i="10"/>
  <c r="S154" i="10"/>
  <c r="O154" i="10"/>
  <c r="K154" i="10"/>
  <c r="G154" i="10"/>
  <c r="DH154" i="10"/>
  <c r="CR154" i="10"/>
  <c r="CB154" i="10"/>
  <c r="BL154" i="10"/>
  <c r="AV154" i="10"/>
  <c r="AG154" i="10"/>
  <c r="Y154" i="10"/>
  <c r="Q154" i="10"/>
  <c r="I154" i="10"/>
  <c r="DQ154" i="10"/>
  <c r="DA154" i="10"/>
  <c r="CK154" i="10"/>
  <c r="BU154" i="10"/>
  <c r="BE154" i="10"/>
  <c r="AO154" i="10"/>
  <c r="AD154" i="10"/>
  <c r="V154" i="10"/>
  <c r="N154" i="10"/>
  <c r="F154" i="10"/>
  <c r="DP154" i="10"/>
  <c r="CZ154" i="10"/>
  <c r="CJ154" i="10"/>
  <c r="BT154" i="10"/>
  <c r="BD154" i="10"/>
  <c r="AN154" i="10"/>
  <c r="AC154" i="10"/>
  <c r="U154" i="10"/>
  <c r="M154" i="10"/>
  <c r="E154" i="10"/>
  <c r="DI154" i="10"/>
  <c r="AW154" i="10"/>
  <c r="J154" i="10"/>
  <c r="CS154" i="10"/>
  <c r="AI154" i="10"/>
  <c r="CC154" i="10"/>
  <c r="Z154" i="10"/>
  <c r="R154" i="10"/>
  <c r="BM154" i="10"/>
  <c r="P53" i="10"/>
  <c r="P54" i="10" s="1"/>
  <c r="T52" i="10"/>
  <c r="AI30" i="10"/>
  <c r="S30" i="10"/>
  <c r="G7" i="10"/>
  <c r="L20" i="10"/>
  <c r="AB20" i="10"/>
  <c r="H21" i="10"/>
  <c r="X21" i="10"/>
  <c r="G31" i="10"/>
  <c r="W31" i="10"/>
  <c r="AM31" i="10"/>
  <c r="AH41" i="10"/>
  <c r="AD42" i="10"/>
  <c r="AA20" i="10"/>
  <c r="W21" i="10"/>
  <c r="R31" i="10"/>
  <c r="Y41" i="10"/>
  <c r="I20" i="10"/>
  <c r="AC20" i="10"/>
  <c r="I21" i="10"/>
  <c r="Y21" i="10"/>
  <c r="H31" i="10"/>
  <c r="X31" i="10"/>
  <c r="E41" i="10"/>
  <c r="AK41" i="10"/>
  <c r="AG42" i="10"/>
  <c r="AE20" i="10"/>
  <c r="AA21" i="10"/>
  <c r="V31" i="10"/>
  <c r="AG41" i="10"/>
  <c r="Q20" i="10"/>
  <c r="R20" i="10"/>
  <c r="AH20" i="10"/>
  <c r="N21" i="10"/>
  <c r="AD21" i="10"/>
  <c r="I31" i="10"/>
  <c r="Y31" i="10"/>
  <c r="F41" i="10"/>
  <c r="AL41" i="10"/>
  <c r="AH42" i="10"/>
  <c r="S41" i="10"/>
  <c r="AI41" i="10"/>
  <c r="O42" i="10"/>
  <c r="AE42" i="10"/>
  <c r="D41" i="10"/>
  <c r="T41" i="10"/>
  <c r="AJ41" i="10"/>
  <c r="P42" i="10"/>
  <c r="AF42" i="10"/>
  <c r="Z124" i="10"/>
  <c r="V124" i="10"/>
  <c r="R124" i="10"/>
  <c r="N124" i="10"/>
  <c r="J124" i="10"/>
  <c r="F124" i="10"/>
  <c r="Y124" i="10"/>
  <c r="U124" i="10"/>
  <c r="Q124" i="10"/>
  <c r="M124" i="10"/>
  <c r="I124" i="10"/>
  <c r="E124" i="10"/>
  <c r="X124" i="10"/>
  <c r="T124" i="10"/>
  <c r="P124" i="10"/>
  <c r="L124" i="10"/>
  <c r="H124" i="10"/>
  <c r="D124" i="10"/>
  <c r="D122" i="10" s="1"/>
  <c r="D123" i="10"/>
  <c r="S124" i="10"/>
  <c r="O124" i="10"/>
  <c r="AA124" i="10"/>
  <c r="K124" i="10"/>
  <c r="W124" i="10"/>
  <c r="G124" i="10"/>
  <c r="C62" i="10"/>
  <c r="C58" i="10"/>
  <c r="H8" i="10"/>
  <c r="H9" i="10" s="1"/>
  <c r="C25" i="10"/>
  <c r="G8" i="10"/>
  <c r="L114" i="10"/>
  <c r="H114" i="10"/>
  <c r="D114" i="10"/>
  <c r="D112" i="10" s="1"/>
  <c r="D113" i="10"/>
  <c r="O114" i="10"/>
  <c r="K114" i="10"/>
  <c r="G114" i="10"/>
  <c r="N114" i="10"/>
  <c r="J114" i="10"/>
  <c r="F114" i="10"/>
  <c r="M114" i="10"/>
  <c r="I114" i="10"/>
  <c r="E114" i="10"/>
  <c r="H53" i="10"/>
  <c r="H54" i="10" s="1"/>
  <c r="L52" i="10"/>
  <c r="AE30" i="10"/>
  <c r="O30" i="10"/>
  <c r="D19" i="10"/>
  <c r="P20" i="10"/>
  <c r="AF20" i="10"/>
  <c r="L21" i="10"/>
  <c r="AB21" i="10"/>
  <c r="K31" i="10"/>
  <c r="AA31" i="10"/>
  <c r="J41" i="10"/>
  <c r="F42" i="10"/>
  <c r="AL42" i="10"/>
  <c r="AI20" i="10"/>
  <c r="AE21" i="10"/>
  <c r="Z31" i="10"/>
  <c r="E42" i="10"/>
  <c r="M20" i="10"/>
  <c r="AG20" i="10"/>
  <c r="M21" i="10"/>
  <c r="AC21" i="10"/>
  <c r="L31" i="10"/>
  <c r="AB31" i="10"/>
  <c r="M41" i="10"/>
  <c r="I42" i="10"/>
  <c r="G20" i="10"/>
  <c r="AM20" i="10"/>
  <c r="AI21" i="10"/>
  <c r="AD31" i="10"/>
  <c r="AD32" i="10" s="1"/>
  <c r="M42" i="10"/>
  <c r="F20" i="10"/>
  <c r="V20" i="10"/>
  <c r="AL20" i="10"/>
  <c r="R21" i="10"/>
  <c r="AH21" i="10"/>
  <c r="M31" i="10"/>
  <c r="AC31" i="10"/>
  <c r="N41" i="10"/>
  <c r="J42" i="10"/>
  <c r="G41" i="10"/>
  <c r="W41" i="10"/>
  <c r="AM41" i="10"/>
  <c r="S42" i="10"/>
  <c r="AI42" i="10"/>
  <c r="H41" i="10"/>
  <c r="X41" i="10"/>
  <c r="D42" i="10"/>
  <c r="T42" i="10"/>
  <c r="AJ42" i="10"/>
  <c r="C5" i="9"/>
  <c r="C62" i="9" s="1"/>
  <c r="D63" i="9" s="1"/>
  <c r="C6" i="9"/>
  <c r="F151" i="9"/>
  <c r="G151" i="9" s="1"/>
  <c r="H151" i="9" s="1"/>
  <c r="I151" i="9" s="1"/>
  <c r="J151" i="9" s="1"/>
  <c r="K151" i="9" s="1"/>
  <c r="L151" i="9" s="1"/>
  <c r="M151" i="9" s="1"/>
  <c r="N151" i="9" s="1"/>
  <c r="O151" i="9" s="1"/>
  <c r="P151" i="9" s="1"/>
  <c r="Q151" i="9" s="1"/>
  <c r="R151" i="9" s="1"/>
  <c r="S151" i="9" s="1"/>
  <c r="T151" i="9" s="1"/>
  <c r="U151" i="9" s="1"/>
  <c r="V151" i="9" s="1"/>
  <c r="W151" i="9" s="1"/>
  <c r="X151" i="9" s="1"/>
  <c r="Y151" i="9" s="1"/>
  <c r="Z151" i="9" s="1"/>
  <c r="AA151" i="9" s="1"/>
  <c r="AB151" i="9" s="1"/>
  <c r="AC151" i="9" s="1"/>
  <c r="AD151" i="9" s="1"/>
  <c r="AE151" i="9" s="1"/>
  <c r="AF151" i="9" s="1"/>
  <c r="AG151" i="9" s="1"/>
  <c r="AH151" i="9" s="1"/>
  <c r="AI151" i="9" s="1"/>
  <c r="AJ151" i="9" s="1"/>
  <c r="AK151" i="9" s="1"/>
  <c r="AL151" i="9" s="1"/>
  <c r="AM151" i="9" s="1"/>
  <c r="AN151" i="9" s="1"/>
  <c r="AO151" i="9" s="1"/>
  <c r="AP151" i="9" s="1"/>
  <c r="AQ151" i="9" s="1"/>
  <c r="AR151" i="9" s="1"/>
  <c r="AS151" i="9" s="1"/>
  <c r="AT151" i="9" s="1"/>
  <c r="AU151" i="9" s="1"/>
  <c r="AV151" i="9" s="1"/>
  <c r="AW151" i="9" s="1"/>
  <c r="AX151" i="9" s="1"/>
  <c r="AY151" i="9" s="1"/>
  <c r="AZ151" i="9" s="1"/>
  <c r="BA151" i="9" s="1"/>
  <c r="BB151" i="9" s="1"/>
  <c r="BC151" i="9" s="1"/>
  <c r="BD151" i="9" s="1"/>
  <c r="BE151" i="9" s="1"/>
  <c r="BF151" i="9" s="1"/>
  <c r="BG151" i="9" s="1"/>
  <c r="BH151" i="9" s="1"/>
  <c r="BI151" i="9" s="1"/>
  <c r="BJ151" i="9" s="1"/>
  <c r="BK151" i="9" s="1"/>
  <c r="BL151" i="9" s="1"/>
  <c r="BM151" i="9" s="1"/>
  <c r="BN151" i="9" s="1"/>
  <c r="BO151" i="9" s="1"/>
  <c r="BP151" i="9" s="1"/>
  <c r="BQ151" i="9" s="1"/>
  <c r="BR151" i="9" s="1"/>
  <c r="BS151" i="9" s="1"/>
  <c r="BT151" i="9" s="1"/>
  <c r="BU151" i="9" s="1"/>
  <c r="BV151" i="9" s="1"/>
  <c r="BW151" i="9" s="1"/>
  <c r="BX151" i="9" s="1"/>
  <c r="BY151" i="9" s="1"/>
  <c r="BZ151" i="9" s="1"/>
  <c r="CA151" i="9" s="1"/>
  <c r="CB151" i="9" s="1"/>
  <c r="CC151" i="9" s="1"/>
  <c r="CD151" i="9" s="1"/>
  <c r="CE151" i="9" s="1"/>
  <c r="CF151" i="9" s="1"/>
  <c r="CG151" i="9" s="1"/>
  <c r="CH151" i="9" s="1"/>
  <c r="CI151" i="9" s="1"/>
  <c r="CJ151" i="9" s="1"/>
  <c r="CK151" i="9" s="1"/>
  <c r="CL151" i="9" s="1"/>
  <c r="CM151" i="9" s="1"/>
  <c r="CN151" i="9" s="1"/>
  <c r="CO151" i="9" s="1"/>
  <c r="CP151" i="9" s="1"/>
  <c r="CQ151" i="9" s="1"/>
  <c r="CR151" i="9" s="1"/>
  <c r="CS151" i="9" s="1"/>
  <c r="CT151" i="9" s="1"/>
  <c r="CU151" i="9" s="1"/>
  <c r="CV151" i="9" s="1"/>
  <c r="CW151" i="9" s="1"/>
  <c r="CX151" i="9" s="1"/>
  <c r="CY151" i="9" s="1"/>
  <c r="CZ151" i="9" s="1"/>
  <c r="DA151" i="9" s="1"/>
  <c r="DB151" i="9" s="1"/>
  <c r="DC151" i="9" s="1"/>
  <c r="DD151" i="9" s="1"/>
  <c r="DE151" i="9" s="1"/>
  <c r="DF151" i="9" s="1"/>
  <c r="DG151" i="9" s="1"/>
  <c r="DH151" i="9" s="1"/>
  <c r="DI151" i="9" s="1"/>
  <c r="DJ151" i="9" s="1"/>
  <c r="DK151" i="9" s="1"/>
  <c r="DL151" i="9" s="1"/>
  <c r="DM151" i="9" s="1"/>
  <c r="DN151" i="9" s="1"/>
  <c r="DO151" i="9" s="1"/>
  <c r="DP151" i="9" s="1"/>
  <c r="DQ151" i="9" s="1"/>
  <c r="DR151" i="9" s="1"/>
  <c r="DS151" i="9" s="1"/>
  <c r="E151" i="9"/>
  <c r="E141" i="9"/>
  <c r="F141" i="9" s="1"/>
  <c r="G141" i="9" s="1"/>
  <c r="H141" i="9" s="1"/>
  <c r="I141" i="9" s="1"/>
  <c r="J141" i="9" s="1"/>
  <c r="K141" i="9" s="1"/>
  <c r="L141" i="9" s="1"/>
  <c r="M141" i="9" s="1"/>
  <c r="N141" i="9" s="1"/>
  <c r="O141" i="9" s="1"/>
  <c r="P141" i="9" s="1"/>
  <c r="Q141" i="9" s="1"/>
  <c r="R141" i="9" s="1"/>
  <c r="S141" i="9" s="1"/>
  <c r="T141" i="9" s="1"/>
  <c r="U141" i="9" s="1"/>
  <c r="V141" i="9" s="1"/>
  <c r="W141" i="9" s="1"/>
  <c r="X141" i="9" s="1"/>
  <c r="Y141" i="9" s="1"/>
  <c r="Z141" i="9" s="1"/>
  <c r="AA141" i="9" s="1"/>
  <c r="AB141" i="9" s="1"/>
  <c r="AC141" i="9" s="1"/>
  <c r="AD141" i="9" s="1"/>
  <c r="AE141" i="9" s="1"/>
  <c r="AF141" i="9" s="1"/>
  <c r="AG141" i="9" s="1"/>
  <c r="AH141" i="9" s="1"/>
  <c r="AI141" i="9" s="1"/>
  <c r="AJ141" i="9" s="1"/>
  <c r="AK141" i="9" s="1"/>
  <c r="AL141" i="9" s="1"/>
  <c r="AM141" i="9" s="1"/>
  <c r="AN141" i="9" s="1"/>
  <c r="AO141" i="9" s="1"/>
  <c r="AP141" i="9" s="1"/>
  <c r="AQ141" i="9" s="1"/>
  <c r="AR141" i="9" s="1"/>
  <c r="AS141" i="9" s="1"/>
  <c r="AT141" i="9" s="1"/>
  <c r="AU141" i="9" s="1"/>
  <c r="AV141" i="9" s="1"/>
  <c r="AW141" i="9" s="1"/>
  <c r="AX141" i="9" s="1"/>
  <c r="AY141" i="9" s="1"/>
  <c r="AZ141" i="9" s="1"/>
  <c r="BA141" i="9" s="1"/>
  <c r="BB141" i="9" s="1"/>
  <c r="BC141" i="9" s="1"/>
  <c r="BD141" i="9" s="1"/>
  <c r="BE141" i="9" s="1"/>
  <c r="BF141" i="9" s="1"/>
  <c r="BG141" i="9" s="1"/>
  <c r="BH141" i="9" s="1"/>
  <c r="BI141" i="9" s="1"/>
  <c r="BJ141" i="9" s="1"/>
  <c r="BK141" i="9" s="1"/>
  <c r="BL141" i="9" s="1"/>
  <c r="BM141" i="9" s="1"/>
  <c r="BN141" i="9" s="1"/>
  <c r="BO141" i="9" s="1"/>
  <c r="BP141" i="9" s="1"/>
  <c r="BQ141" i="9" s="1"/>
  <c r="BR141" i="9" s="1"/>
  <c r="BS141" i="9" s="1"/>
  <c r="BT141" i="9" s="1"/>
  <c r="BU141" i="9" s="1"/>
  <c r="BV141" i="9" s="1"/>
  <c r="BW141" i="9" s="1"/>
  <c r="BX141" i="9" s="1"/>
  <c r="BY141" i="9" s="1"/>
  <c r="BZ141" i="9" s="1"/>
  <c r="CA141" i="9" s="1"/>
  <c r="CB141" i="9" s="1"/>
  <c r="CC141" i="9" s="1"/>
  <c r="CD141" i="9" s="1"/>
  <c r="CE141" i="9" s="1"/>
  <c r="CF141" i="9" s="1"/>
  <c r="CG141" i="9" s="1"/>
  <c r="CH141" i="9" s="1"/>
  <c r="CI141" i="9" s="1"/>
  <c r="E131" i="9"/>
  <c r="F131" i="9" s="1"/>
  <c r="G131" i="9" s="1"/>
  <c r="H131" i="9" s="1"/>
  <c r="I131" i="9" s="1"/>
  <c r="J131" i="9" s="1"/>
  <c r="K131" i="9" s="1"/>
  <c r="L131" i="9" s="1"/>
  <c r="M131" i="9" s="1"/>
  <c r="N131" i="9" s="1"/>
  <c r="O131" i="9" s="1"/>
  <c r="P131" i="9" s="1"/>
  <c r="Q131" i="9" s="1"/>
  <c r="R131" i="9" s="1"/>
  <c r="S131" i="9" s="1"/>
  <c r="T131" i="9" s="1"/>
  <c r="U131" i="9" s="1"/>
  <c r="V131" i="9" s="1"/>
  <c r="W131" i="9" s="1"/>
  <c r="X131" i="9" s="1"/>
  <c r="Y131" i="9" s="1"/>
  <c r="Z131" i="9" s="1"/>
  <c r="AA131" i="9" s="1"/>
  <c r="AB131" i="9" s="1"/>
  <c r="AC131" i="9" s="1"/>
  <c r="AD131" i="9" s="1"/>
  <c r="AE131" i="9" s="1"/>
  <c r="AF131" i="9" s="1"/>
  <c r="AG131" i="9" s="1"/>
  <c r="AH131" i="9" s="1"/>
  <c r="AI131" i="9" s="1"/>
  <c r="AJ131" i="9" s="1"/>
  <c r="AK131" i="9" s="1"/>
  <c r="AL131" i="9" s="1"/>
  <c r="AM131" i="9" s="1"/>
  <c r="F121" i="9"/>
  <c r="G121" i="9" s="1"/>
  <c r="H121" i="9" s="1"/>
  <c r="I121" i="9" s="1"/>
  <c r="J121" i="9" s="1"/>
  <c r="K121" i="9" s="1"/>
  <c r="L121" i="9" s="1"/>
  <c r="M121" i="9" s="1"/>
  <c r="N121" i="9" s="1"/>
  <c r="O121" i="9" s="1"/>
  <c r="P121" i="9" s="1"/>
  <c r="Q121" i="9" s="1"/>
  <c r="R121" i="9" s="1"/>
  <c r="S121" i="9" s="1"/>
  <c r="T121" i="9" s="1"/>
  <c r="U121" i="9" s="1"/>
  <c r="V121" i="9" s="1"/>
  <c r="W121" i="9" s="1"/>
  <c r="X121" i="9" s="1"/>
  <c r="Y121" i="9" s="1"/>
  <c r="Z121" i="9" s="1"/>
  <c r="AA121" i="9" s="1"/>
  <c r="E121" i="9"/>
  <c r="E111" i="9"/>
  <c r="F111" i="9" s="1"/>
  <c r="G111" i="9" s="1"/>
  <c r="H111" i="9" s="1"/>
  <c r="I111" i="9" s="1"/>
  <c r="J111" i="9" s="1"/>
  <c r="K111" i="9" s="1"/>
  <c r="L111" i="9" s="1"/>
  <c r="M111" i="9" s="1"/>
  <c r="N111" i="9" s="1"/>
  <c r="O111" i="9" s="1"/>
  <c r="E93" i="9"/>
  <c r="F93" i="9" s="1"/>
  <c r="G93" i="9" s="1"/>
  <c r="H93" i="9" s="1"/>
  <c r="I93" i="9" s="1"/>
  <c r="J93" i="9" s="1"/>
  <c r="K93" i="9" s="1"/>
  <c r="L93" i="9" s="1"/>
  <c r="M93" i="9" s="1"/>
  <c r="N93" i="9" s="1"/>
  <c r="O93" i="9" s="1"/>
  <c r="P93" i="9" s="1"/>
  <c r="Q93" i="9" s="1"/>
  <c r="R93" i="9" s="1"/>
  <c r="S93" i="9" s="1"/>
  <c r="T93" i="9" s="1"/>
  <c r="U93" i="9" s="1"/>
  <c r="V93" i="9" s="1"/>
  <c r="W93" i="9" s="1"/>
  <c r="X93" i="9" s="1"/>
  <c r="Y93" i="9" s="1"/>
  <c r="Z93" i="9" s="1"/>
  <c r="AA93" i="9" s="1"/>
  <c r="AB93" i="9" s="1"/>
  <c r="AC93" i="9" s="1"/>
  <c r="AD93" i="9" s="1"/>
  <c r="AE93" i="9" s="1"/>
  <c r="AF93" i="9" s="1"/>
  <c r="AG93" i="9" s="1"/>
  <c r="AH93" i="9" s="1"/>
  <c r="AI93" i="9" s="1"/>
  <c r="AJ93" i="9" s="1"/>
  <c r="AK93" i="9" s="1"/>
  <c r="AL93" i="9" s="1"/>
  <c r="AM93" i="9" s="1"/>
  <c r="E87" i="9"/>
  <c r="F87" i="9" s="1"/>
  <c r="G87" i="9" s="1"/>
  <c r="H87" i="9" s="1"/>
  <c r="I87" i="9" s="1"/>
  <c r="J87" i="9" s="1"/>
  <c r="K87" i="9" s="1"/>
  <c r="L87" i="9" s="1"/>
  <c r="M87" i="9" s="1"/>
  <c r="N87" i="9" s="1"/>
  <c r="O87" i="9" s="1"/>
  <c r="P87" i="9" s="1"/>
  <c r="Q87" i="9" s="1"/>
  <c r="R87" i="9" s="1"/>
  <c r="S87" i="9" s="1"/>
  <c r="T87" i="9" s="1"/>
  <c r="U87" i="9" s="1"/>
  <c r="V87" i="9" s="1"/>
  <c r="W87" i="9" s="1"/>
  <c r="X87" i="9" s="1"/>
  <c r="Y87" i="9" s="1"/>
  <c r="Z87" i="9" s="1"/>
  <c r="AA87" i="9" s="1"/>
  <c r="AB87" i="9" s="1"/>
  <c r="AC87" i="9" s="1"/>
  <c r="AD87" i="9" s="1"/>
  <c r="AE87" i="9" s="1"/>
  <c r="AF87" i="9" s="1"/>
  <c r="AG87" i="9" s="1"/>
  <c r="AH87" i="9" s="1"/>
  <c r="AI87" i="9" s="1"/>
  <c r="AJ87" i="9" s="1"/>
  <c r="AK87" i="9" s="1"/>
  <c r="AL87" i="9" s="1"/>
  <c r="AM87" i="9" s="1"/>
  <c r="D87" i="9"/>
  <c r="D99" i="9" s="1"/>
  <c r="E99" i="9" s="1"/>
  <c r="F99" i="9" s="1"/>
  <c r="G99" i="9" s="1"/>
  <c r="H99" i="9" s="1"/>
  <c r="I99" i="9" s="1"/>
  <c r="J99" i="9" s="1"/>
  <c r="K99" i="9" s="1"/>
  <c r="L99" i="9" s="1"/>
  <c r="M99" i="9" s="1"/>
  <c r="N99" i="9" s="1"/>
  <c r="O99" i="9" s="1"/>
  <c r="P99" i="9" s="1"/>
  <c r="Q99" i="9" s="1"/>
  <c r="R99" i="9" s="1"/>
  <c r="S99" i="9" s="1"/>
  <c r="T99" i="9" s="1"/>
  <c r="U99" i="9" s="1"/>
  <c r="V99" i="9" s="1"/>
  <c r="W99" i="9" s="1"/>
  <c r="X99" i="9" s="1"/>
  <c r="Y99" i="9" s="1"/>
  <c r="Z99" i="9" s="1"/>
  <c r="AA99" i="9" s="1"/>
  <c r="AB99" i="9" s="1"/>
  <c r="AC99" i="9" s="1"/>
  <c r="AD99" i="9" s="1"/>
  <c r="AE99" i="9" s="1"/>
  <c r="AF99" i="9" s="1"/>
  <c r="AG99" i="9" s="1"/>
  <c r="AH99" i="9" s="1"/>
  <c r="AI99" i="9" s="1"/>
  <c r="AJ99" i="9" s="1"/>
  <c r="AK99" i="9" s="1"/>
  <c r="AL99" i="9" s="1"/>
  <c r="AM99" i="9" s="1"/>
  <c r="E81" i="9"/>
  <c r="F81" i="9" s="1"/>
  <c r="G81" i="9" s="1"/>
  <c r="H81" i="9" s="1"/>
  <c r="I81" i="9" s="1"/>
  <c r="J81" i="9" s="1"/>
  <c r="K81" i="9" s="1"/>
  <c r="L81" i="9" s="1"/>
  <c r="M81" i="9" s="1"/>
  <c r="N81" i="9" s="1"/>
  <c r="O81" i="9" s="1"/>
  <c r="P81" i="9" s="1"/>
  <c r="Q81" i="9" s="1"/>
  <c r="R81" i="9" s="1"/>
  <c r="S81" i="9" s="1"/>
  <c r="T81" i="9" s="1"/>
  <c r="U81" i="9" s="1"/>
  <c r="V81" i="9" s="1"/>
  <c r="W81" i="9" s="1"/>
  <c r="X81" i="9" s="1"/>
  <c r="Y81" i="9" s="1"/>
  <c r="Z81" i="9" s="1"/>
  <c r="AA81" i="9" s="1"/>
  <c r="AB81" i="9" s="1"/>
  <c r="AC81" i="9" s="1"/>
  <c r="AD81" i="9" s="1"/>
  <c r="AE81" i="9" s="1"/>
  <c r="AF81" i="9" s="1"/>
  <c r="AG81" i="9" s="1"/>
  <c r="AH81" i="9" s="1"/>
  <c r="AI81" i="9" s="1"/>
  <c r="AJ81" i="9" s="1"/>
  <c r="AK81" i="9" s="1"/>
  <c r="AL81" i="9" s="1"/>
  <c r="AM81" i="9" s="1"/>
  <c r="I71" i="9"/>
  <c r="J71" i="9" s="1"/>
  <c r="K71" i="9" s="1"/>
  <c r="L71" i="9" s="1"/>
  <c r="M71" i="9" s="1"/>
  <c r="N71" i="9" s="1"/>
  <c r="O71" i="9" s="1"/>
  <c r="P71" i="9" s="1"/>
  <c r="Q71" i="9" s="1"/>
  <c r="R71" i="9" s="1"/>
  <c r="S71" i="9" s="1"/>
  <c r="T71" i="9" s="1"/>
  <c r="U71" i="9" s="1"/>
  <c r="V71" i="9" s="1"/>
  <c r="W71" i="9" s="1"/>
  <c r="X71" i="9" s="1"/>
  <c r="Y71" i="9" s="1"/>
  <c r="Z71" i="9" s="1"/>
  <c r="AA71" i="9" s="1"/>
  <c r="AB71" i="9" s="1"/>
  <c r="AC71" i="9" s="1"/>
  <c r="AD71" i="9" s="1"/>
  <c r="AE71" i="9" s="1"/>
  <c r="AF71" i="9" s="1"/>
  <c r="AG71" i="9" s="1"/>
  <c r="AH71" i="9" s="1"/>
  <c r="AI71" i="9" s="1"/>
  <c r="AJ71" i="9" s="1"/>
  <c r="AK71" i="9" s="1"/>
  <c r="AL71" i="9" s="1"/>
  <c r="AM71" i="9" s="1"/>
  <c r="E71" i="9"/>
  <c r="F71" i="9" s="1"/>
  <c r="G71" i="9" s="1"/>
  <c r="H71" i="9" s="1"/>
  <c r="E61" i="9"/>
  <c r="F61" i="9" s="1"/>
  <c r="G61" i="9" s="1"/>
  <c r="H61" i="9" s="1"/>
  <c r="I61" i="9" s="1"/>
  <c r="J61" i="9" s="1"/>
  <c r="K61" i="9" s="1"/>
  <c r="L61" i="9" s="1"/>
  <c r="M61" i="9" s="1"/>
  <c r="N61" i="9" s="1"/>
  <c r="O61" i="9" s="1"/>
  <c r="P61" i="9" s="1"/>
  <c r="Q61" i="9" s="1"/>
  <c r="R61" i="9" s="1"/>
  <c r="S61" i="9" s="1"/>
  <c r="T61" i="9" s="1"/>
  <c r="U61" i="9" s="1"/>
  <c r="V61" i="9" s="1"/>
  <c r="W61" i="9" s="1"/>
  <c r="X61" i="9" s="1"/>
  <c r="Y61" i="9" s="1"/>
  <c r="Z61" i="9" s="1"/>
  <c r="AA61" i="9" s="1"/>
  <c r="AB61" i="9" s="1"/>
  <c r="AC61" i="9" s="1"/>
  <c r="AD61" i="9" s="1"/>
  <c r="AE61" i="9" s="1"/>
  <c r="AF61" i="9" s="1"/>
  <c r="AG61" i="9" s="1"/>
  <c r="AH61" i="9" s="1"/>
  <c r="AI61" i="9" s="1"/>
  <c r="AJ61" i="9" s="1"/>
  <c r="AK61" i="9" s="1"/>
  <c r="AL61" i="9" s="1"/>
  <c r="AM61" i="9" s="1"/>
  <c r="AN61" i="9" s="1"/>
  <c r="AO61" i="9" s="1"/>
  <c r="AP61" i="9" s="1"/>
  <c r="AQ61" i="9" s="1"/>
  <c r="AR61" i="9" s="1"/>
  <c r="AS61" i="9" s="1"/>
  <c r="AT61" i="9" s="1"/>
  <c r="AU61" i="9" s="1"/>
  <c r="AV61" i="9" s="1"/>
  <c r="AW61" i="9" s="1"/>
  <c r="AX61" i="9" s="1"/>
  <c r="AY61" i="9" s="1"/>
  <c r="AZ61" i="9" s="1"/>
  <c r="BA61" i="9" s="1"/>
  <c r="BB61" i="9" s="1"/>
  <c r="BC61" i="9" s="1"/>
  <c r="BD61" i="9" s="1"/>
  <c r="BE61" i="9" s="1"/>
  <c r="BF61" i="9" s="1"/>
  <c r="BG61" i="9" s="1"/>
  <c r="BH61" i="9" s="1"/>
  <c r="BI61" i="9" s="1"/>
  <c r="BJ61" i="9" s="1"/>
  <c r="BK61" i="9" s="1"/>
  <c r="D55" i="9"/>
  <c r="E55" i="9" s="1"/>
  <c r="F55" i="9" s="1"/>
  <c r="G55" i="9" s="1"/>
  <c r="H55" i="9" s="1"/>
  <c r="I55" i="9" s="1"/>
  <c r="J55" i="9" s="1"/>
  <c r="K55" i="9" s="1"/>
  <c r="L55" i="9" s="1"/>
  <c r="M55" i="9" s="1"/>
  <c r="N55" i="9" s="1"/>
  <c r="O55" i="9" s="1"/>
  <c r="P55" i="9" s="1"/>
  <c r="Q55" i="9" s="1"/>
  <c r="R55" i="9" s="1"/>
  <c r="S55" i="9" s="1"/>
  <c r="T55" i="9" s="1"/>
  <c r="U55" i="9" s="1"/>
  <c r="V55" i="9" s="1"/>
  <c r="W55" i="9" s="1"/>
  <c r="X55" i="9" s="1"/>
  <c r="Y55" i="9" s="1"/>
  <c r="Z55" i="9" s="1"/>
  <c r="AA55" i="9" s="1"/>
  <c r="AB55" i="9" s="1"/>
  <c r="AC55" i="9" s="1"/>
  <c r="AD55" i="9" s="1"/>
  <c r="AE55" i="9" s="1"/>
  <c r="AF55" i="9" s="1"/>
  <c r="AG55" i="9" s="1"/>
  <c r="AH55" i="9" s="1"/>
  <c r="AI55" i="9" s="1"/>
  <c r="AJ55" i="9" s="1"/>
  <c r="AK55" i="9" s="1"/>
  <c r="AL55" i="9" s="1"/>
  <c r="AM55" i="9" s="1"/>
  <c r="E49" i="9"/>
  <c r="F49" i="9" s="1"/>
  <c r="G49" i="9" s="1"/>
  <c r="H49" i="9" s="1"/>
  <c r="I49" i="9" s="1"/>
  <c r="J49" i="9" s="1"/>
  <c r="K49" i="9" s="1"/>
  <c r="L49" i="9" s="1"/>
  <c r="M49" i="9" s="1"/>
  <c r="N49" i="9" s="1"/>
  <c r="O49" i="9" s="1"/>
  <c r="P49" i="9" s="1"/>
  <c r="Q49" i="9" s="1"/>
  <c r="R49" i="9" s="1"/>
  <c r="S49" i="9" s="1"/>
  <c r="T49" i="9" s="1"/>
  <c r="U49" i="9" s="1"/>
  <c r="V49" i="9" s="1"/>
  <c r="W49" i="9" s="1"/>
  <c r="X49" i="9" s="1"/>
  <c r="Y49" i="9" s="1"/>
  <c r="Z49" i="9" s="1"/>
  <c r="AA49" i="9" s="1"/>
  <c r="AB49" i="9" s="1"/>
  <c r="AC49" i="9" s="1"/>
  <c r="AD49" i="9" s="1"/>
  <c r="AE49" i="9" s="1"/>
  <c r="AF49" i="9" s="1"/>
  <c r="AG49" i="9" s="1"/>
  <c r="AH49" i="9" s="1"/>
  <c r="AI49" i="9" s="1"/>
  <c r="AJ49" i="9" s="1"/>
  <c r="AK49" i="9" s="1"/>
  <c r="AL49" i="9" s="1"/>
  <c r="AM49" i="9" s="1"/>
  <c r="D44" i="9"/>
  <c r="E44" i="9" s="1"/>
  <c r="F44" i="9" s="1"/>
  <c r="G44" i="9" s="1"/>
  <c r="H44" i="9" s="1"/>
  <c r="I44" i="9" s="1"/>
  <c r="J44" i="9" s="1"/>
  <c r="K44" i="9" s="1"/>
  <c r="L44" i="9" s="1"/>
  <c r="M44" i="9" s="1"/>
  <c r="N44" i="9" s="1"/>
  <c r="F38" i="9"/>
  <c r="G38" i="9" s="1"/>
  <c r="H38" i="9" s="1"/>
  <c r="I38" i="9" s="1"/>
  <c r="J38" i="9" s="1"/>
  <c r="K38" i="9" s="1"/>
  <c r="L38" i="9" s="1"/>
  <c r="M38" i="9" s="1"/>
  <c r="N38" i="9" s="1"/>
  <c r="O38" i="9" s="1"/>
  <c r="P38" i="9" s="1"/>
  <c r="Q38" i="9" s="1"/>
  <c r="R38" i="9" s="1"/>
  <c r="S38" i="9" s="1"/>
  <c r="T38" i="9" s="1"/>
  <c r="U38" i="9" s="1"/>
  <c r="V38" i="9" s="1"/>
  <c r="W38" i="9" s="1"/>
  <c r="X38" i="9" s="1"/>
  <c r="Y38" i="9" s="1"/>
  <c r="Z38" i="9" s="1"/>
  <c r="AA38" i="9" s="1"/>
  <c r="AB38" i="9" s="1"/>
  <c r="AC38" i="9" s="1"/>
  <c r="AD38" i="9" s="1"/>
  <c r="AE38" i="9" s="1"/>
  <c r="AF38" i="9" s="1"/>
  <c r="AG38" i="9" s="1"/>
  <c r="AH38" i="9" s="1"/>
  <c r="AI38" i="9" s="1"/>
  <c r="AJ38" i="9" s="1"/>
  <c r="AK38" i="9" s="1"/>
  <c r="AL38" i="9" s="1"/>
  <c r="AM38" i="9" s="1"/>
  <c r="E38" i="9"/>
  <c r="E27" i="9"/>
  <c r="F27" i="9" s="1"/>
  <c r="G27" i="9" s="1"/>
  <c r="H27" i="9" s="1"/>
  <c r="I27" i="9" s="1"/>
  <c r="J27" i="9" s="1"/>
  <c r="K27" i="9" s="1"/>
  <c r="L27" i="9" s="1"/>
  <c r="M27" i="9" s="1"/>
  <c r="N27" i="9" s="1"/>
  <c r="O27" i="9" s="1"/>
  <c r="P27" i="9" s="1"/>
  <c r="Q27" i="9" s="1"/>
  <c r="R27" i="9" s="1"/>
  <c r="S27" i="9" s="1"/>
  <c r="T27" i="9" s="1"/>
  <c r="U27" i="9" s="1"/>
  <c r="V27" i="9" s="1"/>
  <c r="W27" i="9" s="1"/>
  <c r="X27" i="9" s="1"/>
  <c r="Y27" i="9" s="1"/>
  <c r="Z27" i="9" s="1"/>
  <c r="AA27" i="9" s="1"/>
  <c r="AB27" i="9" s="1"/>
  <c r="AC27" i="9" s="1"/>
  <c r="AD27" i="9" s="1"/>
  <c r="AE27" i="9" s="1"/>
  <c r="AF27" i="9" s="1"/>
  <c r="AG27" i="9" s="1"/>
  <c r="AH27" i="9" s="1"/>
  <c r="AI27" i="9" s="1"/>
  <c r="AJ27" i="9" s="1"/>
  <c r="AK27" i="9" s="1"/>
  <c r="AL27" i="9" s="1"/>
  <c r="AM27" i="9" s="1"/>
  <c r="E17" i="9"/>
  <c r="F17" i="9" s="1"/>
  <c r="G17" i="9" s="1"/>
  <c r="H17" i="9" s="1"/>
  <c r="I17" i="9" s="1"/>
  <c r="J17" i="9" s="1"/>
  <c r="K17" i="9" s="1"/>
  <c r="L17" i="9" s="1"/>
  <c r="M17" i="9" s="1"/>
  <c r="N17" i="9" s="1"/>
  <c r="O17" i="9" s="1"/>
  <c r="P17" i="9" s="1"/>
  <c r="Q17" i="9" s="1"/>
  <c r="R17" i="9" s="1"/>
  <c r="S17" i="9" s="1"/>
  <c r="T17" i="9" s="1"/>
  <c r="U17" i="9" s="1"/>
  <c r="V17" i="9" s="1"/>
  <c r="W17" i="9" s="1"/>
  <c r="X17" i="9" s="1"/>
  <c r="Y17" i="9" s="1"/>
  <c r="Z17" i="9" s="1"/>
  <c r="AA17" i="9" s="1"/>
  <c r="AB17" i="9" s="1"/>
  <c r="AC17" i="9" s="1"/>
  <c r="AD17" i="9" s="1"/>
  <c r="AE17" i="9" s="1"/>
  <c r="AF17" i="9" s="1"/>
  <c r="AG17" i="9" s="1"/>
  <c r="AH17" i="9" s="1"/>
  <c r="AI17" i="9" s="1"/>
  <c r="AJ17" i="9" s="1"/>
  <c r="AK17" i="9" s="1"/>
  <c r="AL17" i="9" s="1"/>
  <c r="AM17" i="9" s="1"/>
  <c r="D13" i="9"/>
  <c r="D14" i="9" s="1"/>
  <c r="C13" i="9"/>
  <c r="C14" i="9" l="1"/>
  <c r="O54" i="10"/>
  <c r="AL54" i="10"/>
  <c r="F54" i="10"/>
  <c r="V32" i="10"/>
  <c r="AF32" i="10"/>
  <c r="AA54" i="10"/>
  <c r="Y54" i="10"/>
  <c r="Q54" i="10"/>
  <c r="J54" i="10"/>
  <c r="AJ54" i="10"/>
  <c r="D54" i="10"/>
  <c r="Q32" i="10"/>
  <c r="R54" i="10"/>
  <c r="AI54" i="10"/>
  <c r="U54" i="10"/>
  <c r="M32" i="10"/>
  <c r="Z32" i="10"/>
  <c r="N54" i="10"/>
  <c r="AH54" i="10"/>
  <c r="I32" i="10"/>
  <c r="AA32" i="10"/>
  <c r="I43" i="10"/>
  <c r="K32" i="10"/>
  <c r="O43" i="10"/>
  <c r="AD22" i="10"/>
  <c r="N22" i="10"/>
  <c r="U32" i="10"/>
  <c r="G32" i="10"/>
  <c r="K22" i="10"/>
  <c r="F32" i="10"/>
  <c r="E32" i="10"/>
  <c r="M54" i="10"/>
  <c r="AD54" i="10"/>
  <c r="V54" i="10"/>
  <c r="AE54" i="10"/>
  <c r="Z54" i="10"/>
  <c r="H32" i="10"/>
  <c r="W54" i="10"/>
  <c r="AC43" i="10"/>
  <c r="T32" i="10"/>
  <c r="K54" i="10"/>
  <c r="D32" i="10"/>
  <c r="AC54" i="10"/>
  <c r="Y32" i="10"/>
  <c r="AD43" i="10"/>
  <c r="AK32" i="10"/>
  <c r="AE43" i="10"/>
  <c r="R32" i="10"/>
  <c r="Z22" i="10"/>
  <c r="AF43" i="10"/>
  <c r="N32" i="10"/>
  <c r="X32" i="10"/>
  <c r="AL56" i="10"/>
  <c r="AL57" i="10" s="1"/>
  <c r="X54" i="10"/>
  <c r="K65" i="7"/>
  <c r="K53" i="7"/>
  <c r="K41" i="7"/>
  <c r="L29" i="7"/>
  <c r="Z43" i="10"/>
  <c r="W22" i="10"/>
  <c r="O22" i="10"/>
  <c r="R43" i="10"/>
  <c r="U22" i="10"/>
  <c r="AM54" i="10"/>
  <c r="W32" i="10"/>
  <c r="AM56" i="10"/>
  <c r="AM57" i="10" s="1"/>
  <c r="Y22" i="10"/>
  <c r="Q56" i="10"/>
  <c r="Q57" i="10" s="1"/>
  <c r="AA43" i="10"/>
  <c r="Q43" i="10"/>
  <c r="D22" i="10"/>
  <c r="J22" i="10"/>
  <c r="L43" i="10"/>
  <c r="X22" i="10"/>
  <c r="E22" i="10"/>
  <c r="K43" i="10"/>
  <c r="U43" i="10"/>
  <c r="AI56" i="10"/>
  <c r="AI57" i="10" s="1"/>
  <c r="AJ56" i="10"/>
  <c r="AJ57" i="10" s="1"/>
  <c r="P43" i="10"/>
  <c r="AB43" i="10"/>
  <c r="V43" i="10"/>
  <c r="AJ22" i="10"/>
  <c r="AF56" i="10"/>
  <c r="AF57" i="10" s="1"/>
  <c r="AF58" i="10" s="1"/>
  <c r="AG33" i="10"/>
  <c r="AG34" i="10" s="1"/>
  <c r="AG35" i="10" s="1"/>
  <c r="AE45" i="10"/>
  <c r="AE46" i="10" s="1"/>
  <c r="AC33" i="10"/>
  <c r="AC34" i="10" s="1"/>
  <c r="AK23" i="10"/>
  <c r="AK24" i="10" s="1"/>
  <c r="AK25" i="10" s="1"/>
  <c r="K56" i="10"/>
  <c r="K57" i="10" s="1"/>
  <c r="AE56" i="10"/>
  <c r="AE57" i="10" s="1"/>
  <c r="V56" i="10"/>
  <c r="V57" i="10" s="1"/>
  <c r="H22" i="10"/>
  <c r="AC56" i="10"/>
  <c r="AC57" i="10" s="1"/>
  <c r="K8" i="10"/>
  <c r="D125" i="10"/>
  <c r="Z23" i="10"/>
  <c r="Z24" i="10" s="1"/>
  <c r="R33" i="10"/>
  <c r="R34" i="10" s="1"/>
  <c r="Z56" i="10"/>
  <c r="Z57" i="10" s="1"/>
  <c r="E23" i="10"/>
  <c r="E24" i="10" s="1"/>
  <c r="O56" i="10"/>
  <c r="O57" i="10" s="1"/>
  <c r="Y56" i="10"/>
  <c r="Y57" i="10" s="1"/>
  <c r="K23" i="10"/>
  <c r="K24" i="10" s="1"/>
  <c r="AD33" i="10"/>
  <c r="AD34" i="10" s="1"/>
  <c r="AD35" i="10" s="1"/>
  <c r="G54" i="10"/>
  <c r="P45" i="10"/>
  <c r="P46" i="10" s="1"/>
  <c r="D155" i="10"/>
  <c r="V33" i="10"/>
  <c r="V34" i="10" s="1"/>
  <c r="D145" i="10"/>
  <c r="AG56" i="10"/>
  <c r="AG57" i="10" s="1"/>
  <c r="AG58" i="10" s="1"/>
  <c r="H45" i="10"/>
  <c r="H46" i="10" s="1"/>
  <c r="H43" i="10"/>
  <c r="P23" i="10"/>
  <c r="P24" i="10" s="1"/>
  <c r="P22" i="10"/>
  <c r="H33" i="10"/>
  <c r="H34" i="10" s="1"/>
  <c r="Z33" i="10"/>
  <c r="Z34" i="10" s="1"/>
  <c r="Z45" i="10"/>
  <c r="Z46" i="10" s="1"/>
  <c r="AM134" i="10"/>
  <c r="AI134" i="10"/>
  <c r="AE134" i="10"/>
  <c r="AA134" i="10"/>
  <c r="W134" i="10"/>
  <c r="S134" i="10"/>
  <c r="O134" i="10"/>
  <c r="K134" i="10"/>
  <c r="G134" i="10"/>
  <c r="AL134" i="10"/>
  <c r="AH134" i="10"/>
  <c r="AD134" i="10"/>
  <c r="Z134" i="10"/>
  <c r="V134" i="10"/>
  <c r="R134" i="10"/>
  <c r="N134" i="10"/>
  <c r="J134" i="10"/>
  <c r="F134" i="10"/>
  <c r="AK134" i="10"/>
  <c r="AG134" i="10"/>
  <c r="AC134" i="10"/>
  <c r="Y134" i="10"/>
  <c r="U134" i="10"/>
  <c r="Q134" i="10"/>
  <c r="M134" i="10"/>
  <c r="I134" i="10"/>
  <c r="E134" i="10"/>
  <c r="AB134" i="10"/>
  <c r="L134" i="10"/>
  <c r="AK74" i="10"/>
  <c r="AG74" i="10"/>
  <c r="AC74" i="10"/>
  <c r="Y74" i="10"/>
  <c r="U74" i="10"/>
  <c r="Q74" i="10"/>
  <c r="M74" i="10"/>
  <c r="I74" i="10"/>
  <c r="E74" i="10"/>
  <c r="C68" i="10"/>
  <c r="X134" i="10"/>
  <c r="H134" i="10"/>
  <c r="AJ74" i="10"/>
  <c r="AF74" i="10"/>
  <c r="AB74" i="10"/>
  <c r="X74" i="10"/>
  <c r="T74" i="10"/>
  <c r="P74" i="10"/>
  <c r="L74" i="10"/>
  <c r="H74" i="10"/>
  <c r="AJ134" i="10"/>
  <c r="T134" i="10"/>
  <c r="D134" i="10"/>
  <c r="AM74" i="10"/>
  <c r="AI74" i="10"/>
  <c r="AE74" i="10"/>
  <c r="AA74" i="10"/>
  <c r="W74" i="10"/>
  <c r="S74" i="10"/>
  <c r="O74" i="10"/>
  <c r="K74" i="10"/>
  <c r="G74" i="10"/>
  <c r="C72" i="10"/>
  <c r="P134" i="10"/>
  <c r="AL74" i="10"/>
  <c r="V74" i="10"/>
  <c r="F74" i="10"/>
  <c r="BJ64" i="10"/>
  <c r="BF64" i="10"/>
  <c r="BB64" i="10"/>
  <c r="AX64" i="10"/>
  <c r="AT64" i="10"/>
  <c r="AP64" i="10"/>
  <c r="AL64" i="10"/>
  <c r="AH64" i="10"/>
  <c r="AD64" i="10"/>
  <c r="Z64" i="10"/>
  <c r="V64" i="10"/>
  <c r="R64" i="10"/>
  <c r="N64" i="10"/>
  <c r="J64" i="10"/>
  <c r="F64" i="10"/>
  <c r="AH74" i="10"/>
  <c r="R74" i="10"/>
  <c r="BI64" i="10"/>
  <c r="BE64" i="10"/>
  <c r="BA64" i="10"/>
  <c r="AW64" i="10"/>
  <c r="AS64" i="10"/>
  <c r="AO64" i="10"/>
  <c r="AK64" i="10"/>
  <c r="AG64" i="10"/>
  <c r="AC64" i="10"/>
  <c r="Y64" i="10"/>
  <c r="U64" i="10"/>
  <c r="Q64" i="10"/>
  <c r="M64" i="10"/>
  <c r="I64" i="10"/>
  <c r="E64" i="10"/>
  <c r="AD74" i="10"/>
  <c r="N74" i="10"/>
  <c r="BH64" i="10"/>
  <c r="BD64" i="10"/>
  <c r="AZ64" i="10"/>
  <c r="AV64" i="10"/>
  <c r="AR64" i="10"/>
  <c r="AN64" i="10"/>
  <c r="AJ64" i="10"/>
  <c r="AF64" i="10"/>
  <c r="AB64" i="10"/>
  <c r="X64" i="10"/>
  <c r="T64" i="10"/>
  <c r="P64" i="10"/>
  <c r="L64" i="10"/>
  <c r="H64" i="10"/>
  <c r="D64" i="10"/>
  <c r="D62" i="10" s="1"/>
  <c r="BG64" i="10"/>
  <c r="AQ64" i="10"/>
  <c r="AA64" i="10"/>
  <c r="K64" i="10"/>
  <c r="AU64" i="10"/>
  <c r="O64" i="10"/>
  <c r="D63" i="10"/>
  <c r="BC64" i="10"/>
  <c r="AM64" i="10"/>
  <c r="W64" i="10"/>
  <c r="G64" i="10"/>
  <c r="AF134" i="10"/>
  <c r="J74" i="10"/>
  <c r="BK64" i="10"/>
  <c r="AE64" i="10"/>
  <c r="Z74" i="10"/>
  <c r="AY64" i="10"/>
  <c r="AI64" i="10"/>
  <c r="S64" i="10"/>
  <c r="N33" i="10"/>
  <c r="N34" i="10" s="1"/>
  <c r="AJ45" i="10"/>
  <c r="AJ46" i="10" s="1"/>
  <c r="AJ43" i="10"/>
  <c r="AL43" i="10"/>
  <c r="AL45" i="10"/>
  <c r="AL46" i="10" s="1"/>
  <c r="Q23" i="10"/>
  <c r="Q24" i="10" s="1"/>
  <c r="Q22" i="10"/>
  <c r="E153" i="10"/>
  <c r="E155" i="10" s="1"/>
  <c r="E152" i="10"/>
  <c r="J33" i="10"/>
  <c r="J34" i="10" s="1"/>
  <c r="J32" i="10"/>
  <c r="AD45" i="10"/>
  <c r="AD46" i="10" s="1"/>
  <c r="AF33" i="10"/>
  <c r="AF34" i="10" s="1"/>
  <c r="W56" i="10"/>
  <c r="W57" i="10" s="1"/>
  <c r="N56" i="10"/>
  <c r="N57" i="10" s="1"/>
  <c r="I33" i="10"/>
  <c r="I34" i="10" s="1"/>
  <c r="K33" i="10"/>
  <c r="K34" i="10" s="1"/>
  <c r="S56" i="10"/>
  <c r="S57" i="10" s="1"/>
  <c r="S58" i="10" s="1"/>
  <c r="G45" i="10"/>
  <c r="G46" i="10" s="1"/>
  <c r="G43" i="10"/>
  <c r="V23" i="10"/>
  <c r="V24" i="10" s="1"/>
  <c r="V22" i="10"/>
  <c r="M45" i="10"/>
  <c r="M46" i="10" s="1"/>
  <c r="M43" i="10"/>
  <c r="E19" i="10"/>
  <c r="F19" i="10" s="1"/>
  <c r="G19" i="10" s="1"/>
  <c r="H19" i="10" s="1"/>
  <c r="I19" i="10" s="1"/>
  <c r="J19" i="10" s="1"/>
  <c r="K19" i="10" s="1"/>
  <c r="L19" i="10" s="1"/>
  <c r="M19" i="10" s="1"/>
  <c r="N19" i="10" s="1"/>
  <c r="O19" i="10" s="1"/>
  <c r="P19" i="10" s="1"/>
  <c r="Q19" i="10" s="1"/>
  <c r="R19" i="10" s="1"/>
  <c r="S19" i="10" s="1"/>
  <c r="T19" i="10" s="1"/>
  <c r="U19" i="10" s="1"/>
  <c r="V19" i="10" s="1"/>
  <c r="W19" i="10" s="1"/>
  <c r="X19" i="10" s="1"/>
  <c r="Y19" i="10" s="1"/>
  <c r="Z19" i="10" s="1"/>
  <c r="AA19" i="10" s="1"/>
  <c r="AB19" i="10" s="1"/>
  <c r="AC19" i="10" s="1"/>
  <c r="AD19" i="10" s="1"/>
  <c r="AE19" i="10" s="1"/>
  <c r="AF19" i="10" s="1"/>
  <c r="AG19" i="10" s="1"/>
  <c r="AH19" i="10" s="1"/>
  <c r="AI19" i="10" s="1"/>
  <c r="AJ19" i="10" s="1"/>
  <c r="AK19" i="10" s="1"/>
  <c r="AL19" i="10" s="1"/>
  <c r="AM19" i="10" s="1"/>
  <c r="G9" i="10"/>
  <c r="E112" i="10"/>
  <c r="E113" i="10"/>
  <c r="E115" i="10" s="1"/>
  <c r="AL33" i="10"/>
  <c r="AL34" i="10" s="1"/>
  <c r="AL35" i="10" s="1"/>
  <c r="Q33" i="10"/>
  <c r="Q34" i="10" s="1"/>
  <c r="AM32" i="10"/>
  <c r="AA45" i="10"/>
  <c r="AA46" i="10" s="1"/>
  <c r="AC32" i="10"/>
  <c r="T45" i="10"/>
  <c r="T46" i="10" s="1"/>
  <c r="T43" i="10"/>
  <c r="AI45" i="10"/>
  <c r="AI46" i="10" s="1"/>
  <c r="AI43" i="10"/>
  <c r="F43" i="10"/>
  <c r="F45" i="10"/>
  <c r="F46" i="10" s="1"/>
  <c r="AG43" i="10"/>
  <c r="AG45" i="10"/>
  <c r="AG46" i="10" s="1"/>
  <c r="I23" i="10"/>
  <c r="I24" i="10" s="1"/>
  <c r="I22" i="10"/>
  <c r="AA23" i="10"/>
  <c r="AA24" i="10" s="1"/>
  <c r="AA22" i="10"/>
  <c r="AB23" i="10"/>
  <c r="AB24" i="10" s="1"/>
  <c r="AB22" i="10"/>
  <c r="AI33" i="10"/>
  <c r="AI34" i="10" s="1"/>
  <c r="AI32" i="10"/>
  <c r="I56" i="10"/>
  <c r="I57" i="10" s="1"/>
  <c r="I54" i="10"/>
  <c r="E56" i="10"/>
  <c r="E57" i="10" s="1"/>
  <c r="E54" i="10"/>
  <c r="R56" i="10"/>
  <c r="R57" i="10" s="1"/>
  <c r="AH33" i="10"/>
  <c r="AH34" i="10" s="1"/>
  <c r="AH35" i="10" s="1"/>
  <c r="X56" i="10"/>
  <c r="X57" i="10" s="1"/>
  <c r="AC45" i="10"/>
  <c r="AC46" i="10" s="1"/>
  <c r="W33" i="10"/>
  <c r="W34" i="10" s="1"/>
  <c r="K45" i="10"/>
  <c r="K46" i="10" s="1"/>
  <c r="T23" i="10"/>
  <c r="T24" i="10" s="1"/>
  <c r="T25" i="10" s="1"/>
  <c r="D33" i="10"/>
  <c r="D34" i="10" s="1"/>
  <c r="W45" i="10"/>
  <c r="W46" i="10" s="1"/>
  <c r="W43" i="10"/>
  <c r="AL23" i="10"/>
  <c r="AL24" i="10" s="1"/>
  <c r="AL22" i="10"/>
  <c r="L56" i="10"/>
  <c r="L57" i="10" s="1"/>
  <c r="L54" i="10"/>
  <c r="G33" i="10"/>
  <c r="G34" i="10" s="1"/>
  <c r="E123" i="10"/>
  <c r="E122" i="10"/>
  <c r="AE23" i="10"/>
  <c r="AE24" i="10" s="1"/>
  <c r="AE22" i="10"/>
  <c r="AC23" i="10"/>
  <c r="AC24" i="10" s="1"/>
  <c r="AC22" i="10"/>
  <c r="S33" i="10"/>
  <c r="S34" i="10" s="1"/>
  <c r="S32" i="10"/>
  <c r="AB33" i="10"/>
  <c r="AB34" i="10" s="1"/>
  <c r="AB32" i="10"/>
  <c r="U33" i="10"/>
  <c r="U34" i="10" s="1"/>
  <c r="I45" i="10"/>
  <c r="I46" i="10" s="1"/>
  <c r="U23" i="10"/>
  <c r="U24" i="10" s="1"/>
  <c r="AM23" i="10"/>
  <c r="AM24" i="10" s="1"/>
  <c r="AM22" i="10"/>
  <c r="AG23" i="10"/>
  <c r="AG24" i="10" s="1"/>
  <c r="AG22" i="10"/>
  <c r="J45" i="10"/>
  <c r="J46" i="10" s="1"/>
  <c r="J43" i="10"/>
  <c r="O33" i="10"/>
  <c r="O34" i="10" s="1"/>
  <c r="O32" i="10"/>
  <c r="X33" i="10"/>
  <c r="X34" i="10" s="1"/>
  <c r="F56" i="10"/>
  <c r="F57" i="10" s="1"/>
  <c r="P56" i="10"/>
  <c r="P57" i="10" s="1"/>
  <c r="P58" i="10" s="1"/>
  <c r="N23" i="10"/>
  <c r="N24" i="10" s="1"/>
  <c r="S23" i="10"/>
  <c r="S24" i="10" s="1"/>
  <c r="S25" i="10" s="1"/>
  <c r="X23" i="10"/>
  <c r="X24" i="10" s="1"/>
  <c r="AM33" i="10"/>
  <c r="AM34" i="10" s="1"/>
  <c r="G56" i="10"/>
  <c r="G57" i="10" s="1"/>
  <c r="V45" i="10"/>
  <c r="V46" i="10" s="1"/>
  <c r="D45" i="10"/>
  <c r="D46" i="10" s="1"/>
  <c r="D43" i="10"/>
  <c r="J7" i="10"/>
  <c r="S45" i="10"/>
  <c r="S46" i="10" s="1"/>
  <c r="S43" i="10"/>
  <c r="AH23" i="10"/>
  <c r="AH24" i="10" s="1"/>
  <c r="AH22" i="10"/>
  <c r="AK45" i="10"/>
  <c r="AK46" i="10" s="1"/>
  <c r="AK43" i="10"/>
  <c r="Y43" i="10"/>
  <c r="Y45" i="10"/>
  <c r="Y46" i="10" s="1"/>
  <c r="L23" i="10"/>
  <c r="L24" i="10" s="1"/>
  <c r="L22" i="10"/>
  <c r="T56" i="10"/>
  <c r="T57" i="10" s="1"/>
  <c r="T54" i="10"/>
  <c r="AK56" i="10"/>
  <c r="AK57" i="10" s="1"/>
  <c r="AK54" i="10"/>
  <c r="AK33" i="10"/>
  <c r="AK34" i="10" s="1"/>
  <c r="W23" i="10"/>
  <c r="W24" i="10" s="1"/>
  <c r="P33" i="10"/>
  <c r="P34" i="10" s="1"/>
  <c r="P35" i="10" s="1"/>
  <c r="M56" i="10"/>
  <c r="M57" i="10" s="1"/>
  <c r="AD56" i="10"/>
  <c r="AD57" i="10" s="1"/>
  <c r="U45" i="10"/>
  <c r="U46" i="10" s="1"/>
  <c r="AJ23" i="10"/>
  <c r="AJ24" i="10" s="1"/>
  <c r="D56" i="10"/>
  <c r="D57" i="10" s="1"/>
  <c r="AJ33" i="10"/>
  <c r="AJ34" i="10" s="1"/>
  <c r="AJ35" i="10" s="1"/>
  <c r="J8" i="10"/>
  <c r="F23" i="10"/>
  <c r="F24" i="10" s="1"/>
  <c r="F22" i="10"/>
  <c r="X45" i="10"/>
  <c r="X46" i="10" s="1"/>
  <c r="X43" i="10"/>
  <c r="AM45" i="10"/>
  <c r="AM46" i="10" s="1"/>
  <c r="AM43" i="10"/>
  <c r="N43" i="10"/>
  <c r="N45" i="10"/>
  <c r="N46" i="10" s="1"/>
  <c r="G23" i="10"/>
  <c r="G24" i="10" s="1"/>
  <c r="G22" i="10"/>
  <c r="M23" i="10"/>
  <c r="M24" i="10" s="1"/>
  <c r="M22" i="10"/>
  <c r="AI23" i="10"/>
  <c r="AI24" i="10" s="1"/>
  <c r="AI22" i="10"/>
  <c r="AF23" i="10"/>
  <c r="AF24" i="10" s="1"/>
  <c r="AF22" i="10"/>
  <c r="AE33" i="10"/>
  <c r="AE34" i="10" s="1"/>
  <c r="AE32" i="10"/>
  <c r="D115" i="10"/>
  <c r="Q45" i="10"/>
  <c r="Q46" i="10" s="1"/>
  <c r="Y33" i="10"/>
  <c r="Y34" i="10" s="1"/>
  <c r="AB45" i="10"/>
  <c r="AB46" i="10" s="1"/>
  <c r="O23" i="10"/>
  <c r="O24" i="10" s="1"/>
  <c r="D23" i="10"/>
  <c r="D24" i="10" s="1"/>
  <c r="T33" i="10"/>
  <c r="T34" i="10" s="1"/>
  <c r="J56" i="10"/>
  <c r="J57" i="10" s="1"/>
  <c r="R23" i="10"/>
  <c r="R24" i="10" s="1"/>
  <c r="R22" i="10"/>
  <c r="E45" i="10"/>
  <c r="E46" i="10" s="1"/>
  <c r="E43" i="10"/>
  <c r="AH45" i="10"/>
  <c r="AH46" i="10" s="1"/>
  <c r="AH43" i="10"/>
  <c r="L33" i="10"/>
  <c r="L34" i="10" s="1"/>
  <c r="L32" i="10"/>
  <c r="AA56" i="10"/>
  <c r="AA57" i="10" s="1"/>
  <c r="AH56" i="10"/>
  <c r="AH57" i="10" s="1"/>
  <c r="F33" i="10"/>
  <c r="F34" i="10" s="1"/>
  <c r="E33" i="10"/>
  <c r="E34" i="10" s="1"/>
  <c r="AF45" i="10"/>
  <c r="AF46" i="10" s="1"/>
  <c r="O45" i="10"/>
  <c r="O46" i="10" s="1"/>
  <c r="AD23" i="10"/>
  <c r="AD24" i="10" s="1"/>
  <c r="Y23" i="10"/>
  <c r="Y24" i="10" s="1"/>
  <c r="H23" i="10"/>
  <c r="H24" i="10" s="1"/>
  <c r="AB56" i="10"/>
  <c r="AB57" i="10" s="1"/>
  <c r="AB58" i="10" s="1"/>
  <c r="D142" i="10"/>
  <c r="K7" i="10"/>
  <c r="M33" i="10"/>
  <c r="M34" i="10" s="1"/>
  <c r="L45" i="10"/>
  <c r="L46" i="10" s="1"/>
  <c r="J23" i="10"/>
  <c r="J24" i="10" s="1"/>
  <c r="R45" i="10"/>
  <c r="R46" i="10" s="1"/>
  <c r="AA33" i="10"/>
  <c r="AA34" i="10" s="1"/>
  <c r="U56" i="10"/>
  <c r="U57" i="10" s="1"/>
  <c r="H56" i="10"/>
  <c r="H57" i="10" s="1"/>
  <c r="H58" i="10" s="1"/>
  <c r="BH64" i="9"/>
  <c r="BD64" i="9"/>
  <c r="AZ64" i="9"/>
  <c r="AV64" i="9"/>
  <c r="AR64" i="9"/>
  <c r="AN64" i="9"/>
  <c r="AJ64" i="9"/>
  <c r="AF64" i="9"/>
  <c r="AB64" i="9"/>
  <c r="X64" i="9"/>
  <c r="T64" i="9"/>
  <c r="P64" i="9"/>
  <c r="L64" i="9"/>
  <c r="H64" i="9"/>
  <c r="D64" i="9"/>
  <c r="BK64" i="9"/>
  <c r="BG64" i="9"/>
  <c r="BC64" i="9"/>
  <c r="AY64" i="9"/>
  <c r="AU64" i="9"/>
  <c r="AQ64" i="9"/>
  <c r="AM64" i="9"/>
  <c r="AI64" i="9"/>
  <c r="AE64" i="9"/>
  <c r="AA64" i="9"/>
  <c r="W64" i="9"/>
  <c r="S64" i="9"/>
  <c r="O64" i="9"/>
  <c r="K64" i="9"/>
  <c r="G64" i="9"/>
  <c r="BJ64" i="9"/>
  <c r="BF64" i="9"/>
  <c r="BB64" i="9"/>
  <c r="AX64" i="9"/>
  <c r="AT64" i="9"/>
  <c r="AP64" i="9"/>
  <c r="AL64" i="9"/>
  <c r="AH64" i="9"/>
  <c r="AD64" i="9"/>
  <c r="Z64" i="9"/>
  <c r="V64" i="9"/>
  <c r="R64" i="9"/>
  <c r="N64" i="9"/>
  <c r="J64" i="9"/>
  <c r="F64" i="9"/>
  <c r="BI64" i="9"/>
  <c r="AS64" i="9"/>
  <c r="AC64" i="9"/>
  <c r="M64" i="9"/>
  <c r="AW64" i="9"/>
  <c r="BE64" i="9"/>
  <c r="AO64" i="9"/>
  <c r="Y64" i="9"/>
  <c r="I64" i="9"/>
  <c r="Q64" i="9"/>
  <c r="BA64" i="9"/>
  <c r="AK64" i="9"/>
  <c r="U64" i="9"/>
  <c r="E64" i="9"/>
  <c r="AG64" i="9"/>
  <c r="C68" i="9"/>
  <c r="C112" i="9"/>
  <c r="C29" i="9"/>
  <c r="C35" i="9" s="1"/>
  <c r="Q11" i="9"/>
  <c r="O44" i="9"/>
  <c r="P44" i="9" s="1"/>
  <c r="Q44" i="9" s="1"/>
  <c r="R44" i="9" s="1"/>
  <c r="S44" i="9" s="1"/>
  <c r="T44" i="9" s="1"/>
  <c r="U44" i="9" s="1"/>
  <c r="V44" i="9" s="1"/>
  <c r="W44" i="9" s="1"/>
  <c r="X44" i="9" s="1"/>
  <c r="Y44" i="9" s="1"/>
  <c r="Z44" i="9" s="1"/>
  <c r="AA44" i="9" s="1"/>
  <c r="AB44" i="9" s="1"/>
  <c r="AC44" i="9" s="1"/>
  <c r="AD44" i="9" s="1"/>
  <c r="AE44" i="9" s="1"/>
  <c r="AF44" i="9" s="1"/>
  <c r="AG44" i="9" s="1"/>
  <c r="AH44" i="9" s="1"/>
  <c r="AI44" i="9" s="1"/>
  <c r="AJ44" i="9" s="1"/>
  <c r="AK44" i="9" s="1"/>
  <c r="AL44" i="9" s="1"/>
  <c r="AM44" i="9" s="1"/>
  <c r="C158" i="9"/>
  <c r="C152" i="9"/>
  <c r="D153" i="9" s="1"/>
  <c r="C148" i="9"/>
  <c r="C138" i="9"/>
  <c r="C132" i="9"/>
  <c r="C142" i="9"/>
  <c r="D143" i="9" s="1"/>
  <c r="C128" i="9"/>
  <c r="C122" i="9"/>
  <c r="C118" i="9"/>
  <c r="C51" i="9"/>
  <c r="C40" i="9"/>
  <c r="C47" i="9" s="1"/>
  <c r="C19" i="9"/>
  <c r="AC42" i="9" s="1"/>
  <c r="K11" i="9"/>
  <c r="P11" i="9"/>
  <c r="O58" i="10" l="1"/>
  <c r="J58" i="10"/>
  <c r="Q58" i="10"/>
  <c r="E35" i="10"/>
  <c r="F58" i="10"/>
  <c r="U35" i="10"/>
  <c r="Y58" i="10"/>
  <c r="AL58" i="10"/>
  <c r="AI58" i="10"/>
  <c r="AF35" i="10"/>
  <c r="M35" i="10"/>
  <c r="AA58" i="10"/>
  <c r="G35" i="10"/>
  <c r="I35" i="10"/>
  <c r="V35" i="10"/>
  <c r="F35" i="10"/>
  <c r="W58" i="10"/>
  <c r="L47" i="10"/>
  <c r="U47" i="10"/>
  <c r="N58" i="10"/>
  <c r="AJ58" i="10"/>
  <c r="U58" i="10"/>
  <c r="N25" i="10"/>
  <c r="AF47" i="10"/>
  <c r="AK35" i="10"/>
  <c r="I47" i="10"/>
  <c r="O47" i="10"/>
  <c r="Z35" i="10"/>
  <c r="R58" i="10"/>
  <c r="Q35" i="10"/>
  <c r="AA35" i="10"/>
  <c r="M58" i="10"/>
  <c r="AH58" i="10"/>
  <c r="V58" i="10"/>
  <c r="AJ25" i="10"/>
  <c r="AE58" i="10"/>
  <c r="AE47" i="10"/>
  <c r="U25" i="10"/>
  <c r="AC47" i="10"/>
  <c r="K35" i="10"/>
  <c r="AC58" i="10"/>
  <c r="AM58" i="10"/>
  <c r="K6" i="10" s="1"/>
  <c r="Z25" i="10"/>
  <c r="H35" i="10"/>
  <c r="K25" i="10"/>
  <c r="Z58" i="10"/>
  <c r="AD58" i="10"/>
  <c r="AD25" i="10"/>
  <c r="T35" i="10"/>
  <c r="Y35" i="10"/>
  <c r="X35" i="10"/>
  <c r="W25" i="10"/>
  <c r="R35" i="10"/>
  <c r="P47" i="10"/>
  <c r="K47" i="10"/>
  <c r="AD47" i="10"/>
  <c r="H25" i="10"/>
  <c r="J25" i="10"/>
  <c r="K58" i="10"/>
  <c r="X58" i="10"/>
  <c r="Q47" i="10"/>
  <c r="R47" i="10"/>
  <c r="X25" i="10"/>
  <c r="N35" i="10"/>
  <c r="Z47" i="10"/>
  <c r="P25" i="10"/>
  <c r="L65" i="7"/>
  <c r="L53" i="7"/>
  <c r="L41" i="7"/>
  <c r="M29" i="7"/>
  <c r="E47" i="10"/>
  <c r="AE35" i="10"/>
  <c r="AI25" i="10"/>
  <c r="O25" i="10"/>
  <c r="AM35" i="10"/>
  <c r="H6" i="10" s="1"/>
  <c r="AB47" i="10"/>
  <c r="AA47" i="10"/>
  <c r="G25" i="10"/>
  <c r="AM47" i="10"/>
  <c r="J6" i="10" s="1"/>
  <c r="F25" i="10"/>
  <c r="AK58" i="10"/>
  <c r="L25" i="10"/>
  <c r="AK47" i="10"/>
  <c r="S47" i="10"/>
  <c r="L58" i="10"/>
  <c r="W47" i="10"/>
  <c r="W35" i="10"/>
  <c r="AC35" i="10"/>
  <c r="Y25" i="10"/>
  <c r="E25" i="10"/>
  <c r="V47" i="10"/>
  <c r="G58" i="10"/>
  <c r="AG47" i="10"/>
  <c r="K9" i="10"/>
  <c r="J35" i="10"/>
  <c r="O35" i="10"/>
  <c r="AG25" i="10"/>
  <c r="E58" i="10"/>
  <c r="S35" i="10"/>
  <c r="AE25" i="10"/>
  <c r="AI35" i="10"/>
  <c r="AA25" i="10"/>
  <c r="AI47" i="10"/>
  <c r="H47" i="10"/>
  <c r="F47" i="10"/>
  <c r="N47" i="10"/>
  <c r="Y47" i="10"/>
  <c r="AB35" i="10"/>
  <c r="AL47" i="10"/>
  <c r="D25" i="10"/>
  <c r="G10" i="10"/>
  <c r="D58" i="10"/>
  <c r="K10" i="10"/>
  <c r="D35" i="10"/>
  <c r="H10" i="10"/>
  <c r="C78" i="10"/>
  <c r="D74" i="10"/>
  <c r="D72" i="10" s="1"/>
  <c r="D73" i="10"/>
  <c r="AF25" i="10"/>
  <c r="M25" i="10"/>
  <c r="X47" i="10"/>
  <c r="J9" i="10"/>
  <c r="AC25" i="10"/>
  <c r="E125" i="10"/>
  <c r="AL25" i="10"/>
  <c r="I58" i="10"/>
  <c r="AB25" i="10"/>
  <c r="I25" i="10"/>
  <c r="T47" i="10"/>
  <c r="M47" i="10"/>
  <c r="G47" i="10"/>
  <c r="F153" i="10"/>
  <c r="F152" i="10"/>
  <c r="E143" i="10"/>
  <c r="E142" i="10"/>
  <c r="L35" i="10"/>
  <c r="AH47" i="10"/>
  <c r="R25" i="10"/>
  <c r="T58" i="10"/>
  <c r="AH25" i="10"/>
  <c r="J47" i="10"/>
  <c r="AM25" i="10"/>
  <c r="G6" i="10" s="1"/>
  <c r="F123" i="10"/>
  <c r="F122" i="10"/>
  <c r="D135" i="10"/>
  <c r="D132" i="10"/>
  <c r="D47" i="10"/>
  <c r="J10" i="10"/>
  <c r="F113" i="10"/>
  <c r="F112" i="10"/>
  <c r="V25" i="10"/>
  <c r="Q25" i="10"/>
  <c r="AJ47" i="10"/>
  <c r="E63" i="10"/>
  <c r="E62" i="10"/>
  <c r="D65" i="10"/>
  <c r="M8" i="10"/>
  <c r="H7" i="9"/>
  <c r="AC53" i="9"/>
  <c r="AJ53" i="9"/>
  <c r="AA30" i="9"/>
  <c r="D65" i="9"/>
  <c r="CF144" i="9"/>
  <c r="CB144" i="9"/>
  <c r="BX144" i="9"/>
  <c r="BT144" i="9"/>
  <c r="BP144" i="9"/>
  <c r="BL144" i="9"/>
  <c r="BH144" i="9"/>
  <c r="BD144" i="9"/>
  <c r="AZ144" i="9"/>
  <c r="AV144" i="9"/>
  <c r="AR144" i="9"/>
  <c r="CI144" i="9"/>
  <c r="CE144" i="9"/>
  <c r="CA144" i="9"/>
  <c r="BW144" i="9"/>
  <c r="BS144" i="9"/>
  <c r="BO144" i="9"/>
  <c r="BK144" i="9"/>
  <c r="BG144" i="9"/>
  <c r="BC144" i="9"/>
  <c r="AY144" i="9"/>
  <c r="AU144" i="9"/>
  <c r="AQ144" i="9"/>
  <c r="AM144" i="9"/>
  <c r="AI144" i="9"/>
  <c r="AE144" i="9"/>
  <c r="AA144" i="9"/>
  <c r="W144" i="9"/>
  <c r="S144" i="9"/>
  <c r="CH144" i="9"/>
  <c r="CD144" i="9"/>
  <c r="BZ144" i="9"/>
  <c r="BV144" i="9"/>
  <c r="BR144" i="9"/>
  <c r="BN144" i="9"/>
  <c r="BJ144" i="9"/>
  <c r="BF144" i="9"/>
  <c r="BB144" i="9"/>
  <c r="AX144" i="9"/>
  <c r="AT144" i="9"/>
  <c r="AP144" i="9"/>
  <c r="AL144" i="9"/>
  <c r="AH144" i="9"/>
  <c r="AD144" i="9"/>
  <c r="Z144" i="9"/>
  <c r="V144" i="9"/>
  <c r="R144" i="9"/>
  <c r="BU144" i="9"/>
  <c r="BE144" i="9"/>
  <c r="AO144" i="9"/>
  <c r="AG144" i="9"/>
  <c r="Y144" i="9"/>
  <c r="Q144" i="9"/>
  <c r="M144" i="9"/>
  <c r="I144" i="9"/>
  <c r="E144" i="9"/>
  <c r="CG144" i="9"/>
  <c r="BQ144" i="9"/>
  <c r="BA144" i="9"/>
  <c r="AN144" i="9"/>
  <c r="AF144" i="9"/>
  <c r="X144" i="9"/>
  <c r="P144" i="9"/>
  <c r="L144" i="9"/>
  <c r="H144" i="9"/>
  <c r="D144" i="9"/>
  <c r="CC144" i="9"/>
  <c r="BM144" i="9"/>
  <c r="AW144" i="9"/>
  <c r="AK144" i="9"/>
  <c r="AC144" i="9"/>
  <c r="U144" i="9"/>
  <c r="O144" i="9"/>
  <c r="K144" i="9"/>
  <c r="G144" i="9"/>
  <c r="BY144" i="9"/>
  <c r="AB144" i="9"/>
  <c r="F144" i="9"/>
  <c r="BI144" i="9"/>
  <c r="T144" i="9"/>
  <c r="AS144" i="9"/>
  <c r="N144" i="9"/>
  <c r="AJ144" i="9"/>
  <c r="J144" i="9"/>
  <c r="D154" i="9"/>
  <c r="D152" i="9" s="1"/>
  <c r="E153" i="9" s="1"/>
  <c r="DP154" i="9"/>
  <c r="DL154" i="9"/>
  <c r="DH154" i="9"/>
  <c r="DD154" i="9"/>
  <c r="CZ154" i="9"/>
  <c r="CV154" i="9"/>
  <c r="CR154" i="9"/>
  <c r="CN154" i="9"/>
  <c r="CJ154" i="9"/>
  <c r="CF154" i="9"/>
  <c r="CB154" i="9"/>
  <c r="BX154" i="9"/>
  <c r="BT154" i="9"/>
  <c r="BP154" i="9"/>
  <c r="BL154" i="9"/>
  <c r="BH154" i="9"/>
  <c r="BD154" i="9"/>
  <c r="AZ154" i="9"/>
  <c r="AV154" i="9"/>
  <c r="AR154" i="9"/>
  <c r="AN154" i="9"/>
  <c r="AJ154" i="9"/>
  <c r="AF154" i="9"/>
  <c r="AB154" i="9"/>
  <c r="X154" i="9"/>
  <c r="T154" i="9"/>
  <c r="P154" i="9"/>
  <c r="L154" i="9"/>
  <c r="H154" i="9"/>
  <c r="DS154" i="9"/>
  <c r="DO154" i="9"/>
  <c r="DK154" i="9"/>
  <c r="DG154" i="9"/>
  <c r="DC154" i="9"/>
  <c r="CY154" i="9"/>
  <c r="CU154" i="9"/>
  <c r="CQ154" i="9"/>
  <c r="CM154" i="9"/>
  <c r="CI154" i="9"/>
  <c r="CE154" i="9"/>
  <c r="CA154" i="9"/>
  <c r="BW154" i="9"/>
  <c r="BS154" i="9"/>
  <c r="BO154" i="9"/>
  <c r="BK154" i="9"/>
  <c r="BG154" i="9"/>
  <c r="BC154" i="9"/>
  <c r="AY154" i="9"/>
  <c r="AU154" i="9"/>
  <c r="AQ154" i="9"/>
  <c r="AM154" i="9"/>
  <c r="AI154" i="9"/>
  <c r="AE154" i="9"/>
  <c r="AA154" i="9"/>
  <c r="W154" i="9"/>
  <c r="S154" i="9"/>
  <c r="O154" i="9"/>
  <c r="K154" i="9"/>
  <c r="G154" i="9"/>
  <c r="DR154" i="9"/>
  <c r="DN154" i="9"/>
  <c r="DJ154" i="9"/>
  <c r="DF154" i="9"/>
  <c r="DB154" i="9"/>
  <c r="CX154" i="9"/>
  <c r="CT154" i="9"/>
  <c r="CP154" i="9"/>
  <c r="CL154" i="9"/>
  <c r="CH154" i="9"/>
  <c r="CD154" i="9"/>
  <c r="BZ154" i="9"/>
  <c r="BV154" i="9"/>
  <c r="BR154" i="9"/>
  <c r="BN154" i="9"/>
  <c r="BJ154" i="9"/>
  <c r="BF154" i="9"/>
  <c r="BB154" i="9"/>
  <c r="AX154" i="9"/>
  <c r="AT154" i="9"/>
  <c r="AP154" i="9"/>
  <c r="AL154" i="9"/>
  <c r="AH154" i="9"/>
  <c r="AD154" i="9"/>
  <c r="Z154" i="9"/>
  <c r="V154" i="9"/>
  <c r="R154" i="9"/>
  <c r="N154" i="9"/>
  <c r="J154" i="9"/>
  <c r="F154" i="9"/>
  <c r="DM154" i="9"/>
  <c r="CW154" i="9"/>
  <c r="CG154" i="9"/>
  <c r="BQ154" i="9"/>
  <c r="BA154" i="9"/>
  <c r="AK154" i="9"/>
  <c r="U154" i="9"/>
  <c r="E154" i="9"/>
  <c r="DI154" i="9"/>
  <c r="CS154" i="9"/>
  <c r="CC154" i="9"/>
  <c r="BM154" i="9"/>
  <c r="AW154" i="9"/>
  <c r="AG154" i="9"/>
  <c r="Q154" i="9"/>
  <c r="DE154" i="9"/>
  <c r="CO154" i="9"/>
  <c r="BY154" i="9"/>
  <c r="BI154" i="9"/>
  <c r="AS154" i="9"/>
  <c r="AC154" i="9"/>
  <c r="M154" i="9"/>
  <c r="BU154" i="9"/>
  <c r="I154" i="9"/>
  <c r="DQ154" i="9"/>
  <c r="BE154" i="9"/>
  <c r="Y154" i="9"/>
  <c r="DA154" i="9"/>
  <c r="AO154" i="9"/>
  <c r="CK154" i="9"/>
  <c r="D114" i="9"/>
  <c r="D113" i="9"/>
  <c r="AG52" i="9"/>
  <c r="AG53" i="9"/>
  <c r="D133" i="9"/>
  <c r="E134" i="9"/>
  <c r="AI134" i="9"/>
  <c r="AE134" i="9"/>
  <c r="AA134" i="9"/>
  <c r="W134" i="9"/>
  <c r="S134" i="9"/>
  <c r="O134" i="9"/>
  <c r="K134" i="9"/>
  <c r="G134" i="9"/>
  <c r="D134" i="9"/>
  <c r="AL134" i="9"/>
  <c r="AH134" i="9"/>
  <c r="AD134" i="9"/>
  <c r="Z134" i="9"/>
  <c r="V134" i="9"/>
  <c r="R134" i="9"/>
  <c r="N134" i="9"/>
  <c r="J134" i="9"/>
  <c r="F134" i="9"/>
  <c r="AK134" i="9"/>
  <c r="AG134" i="9"/>
  <c r="AC134" i="9"/>
  <c r="Y134" i="9"/>
  <c r="U134" i="9"/>
  <c r="Q134" i="9"/>
  <c r="M134" i="9"/>
  <c r="I134" i="9"/>
  <c r="X134" i="9"/>
  <c r="H134" i="9"/>
  <c r="AM134" i="9"/>
  <c r="AJ134" i="9"/>
  <c r="T134" i="9"/>
  <c r="L134" i="9"/>
  <c r="AF134" i="9"/>
  <c r="P134" i="9"/>
  <c r="AB134" i="9"/>
  <c r="D123" i="9"/>
  <c r="D124" i="9"/>
  <c r="D122" i="9" s="1"/>
  <c r="E123" i="9" s="1"/>
  <c r="W30" i="9"/>
  <c r="D62" i="9"/>
  <c r="E63" i="9" s="1"/>
  <c r="P21" i="9"/>
  <c r="AL52" i="9"/>
  <c r="W53" i="9"/>
  <c r="R53" i="9"/>
  <c r="AM53" i="9"/>
  <c r="I52" i="9"/>
  <c r="AF21" i="9"/>
  <c r="L30" i="9"/>
  <c r="AC30" i="9"/>
  <c r="H52" i="9"/>
  <c r="AA31" i="9"/>
  <c r="I53" i="9"/>
  <c r="AB30" i="9"/>
  <c r="K52" i="9"/>
  <c r="X52" i="9"/>
  <c r="D20" i="9"/>
  <c r="F52" i="9"/>
  <c r="AH53" i="9"/>
  <c r="AA52" i="9"/>
  <c r="R30" i="9"/>
  <c r="D53" i="9"/>
  <c r="E52" i="9"/>
  <c r="T20" i="9"/>
  <c r="AE30" i="9"/>
  <c r="V52" i="9"/>
  <c r="M30" i="9"/>
  <c r="G53" i="9"/>
  <c r="AH30" i="9"/>
  <c r="T53" i="9"/>
  <c r="AI20" i="9"/>
  <c r="AJ20" i="9"/>
  <c r="C58" i="9"/>
  <c r="J41" i="9"/>
  <c r="AL42" i="9"/>
  <c r="G21" i="9"/>
  <c r="AH42" i="9"/>
  <c r="AG20" i="9"/>
  <c r="U21" i="9"/>
  <c r="S31" i="9"/>
  <c r="J42" i="9"/>
  <c r="AM20" i="9"/>
  <c r="K31" i="9"/>
  <c r="Q20" i="9"/>
  <c r="M21" i="9"/>
  <c r="N20" i="9"/>
  <c r="AD20" i="9"/>
  <c r="J21" i="9"/>
  <c r="Z21" i="9"/>
  <c r="G31" i="9"/>
  <c r="AH41" i="9"/>
  <c r="L31" i="9"/>
  <c r="AB31" i="9"/>
  <c r="K41" i="9"/>
  <c r="AA41" i="9"/>
  <c r="G42" i="9"/>
  <c r="W42" i="9"/>
  <c r="AM42" i="9"/>
  <c r="Q31" i="9"/>
  <c r="AG31" i="9"/>
  <c r="H41" i="9"/>
  <c r="X41" i="9"/>
  <c r="D42" i="9"/>
  <c r="T42" i="9"/>
  <c r="AJ42" i="9"/>
  <c r="R31" i="9"/>
  <c r="AH31" i="9"/>
  <c r="M41" i="9"/>
  <c r="AC41" i="9"/>
  <c r="I42" i="9"/>
  <c r="Y42" i="9"/>
  <c r="AK53" i="9"/>
  <c r="M53" i="9"/>
  <c r="K30" i="9"/>
  <c r="U52" i="9"/>
  <c r="AC52" i="9"/>
  <c r="G30" i="9"/>
  <c r="D29" i="9"/>
  <c r="E29" i="9" s="1"/>
  <c r="F29" i="9" s="1"/>
  <c r="G29" i="9" s="1"/>
  <c r="H29" i="9" s="1"/>
  <c r="I29" i="9" s="1"/>
  <c r="J29" i="9" s="1"/>
  <c r="K29" i="9" s="1"/>
  <c r="L29" i="9" s="1"/>
  <c r="M29" i="9" s="1"/>
  <c r="N29" i="9" s="1"/>
  <c r="O29" i="9" s="1"/>
  <c r="P29" i="9" s="1"/>
  <c r="Q29" i="9" s="1"/>
  <c r="R29" i="9" s="1"/>
  <c r="S29" i="9" s="1"/>
  <c r="T29" i="9" s="1"/>
  <c r="U29" i="9" s="1"/>
  <c r="V29" i="9" s="1"/>
  <c r="W29" i="9" s="1"/>
  <c r="X29" i="9" s="1"/>
  <c r="Y29" i="9" s="1"/>
  <c r="Z29" i="9" s="1"/>
  <c r="AA29" i="9" s="1"/>
  <c r="AB29" i="9" s="1"/>
  <c r="AC29" i="9" s="1"/>
  <c r="AD29" i="9" s="1"/>
  <c r="AE29" i="9" s="1"/>
  <c r="AF29" i="9" s="1"/>
  <c r="AG29" i="9" s="1"/>
  <c r="AH29" i="9" s="1"/>
  <c r="AI29" i="9" s="1"/>
  <c r="AJ29" i="9" s="1"/>
  <c r="AK29" i="9" s="1"/>
  <c r="AL29" i="9" s="1"/>
  <c r="AM29" i="9" s="1"/>
  <c r="P30" i="9"/>
  <c r="AF30" i="9"/>
  <c r="J52" i="9"/>
  <c r="Z52" i="9"/>
  <c r="F53" i="9"/>
  <c r="V53" i="9"/>
  <c r="AL53" i="9"/>
  <c r="Q30" i="9"/>
  <c r="AG30" i="9"/>
  <c r="O52" i="9"/>
  <c r="AE52" i="9"/>
  <c r="K53" i="9"/>
  <c r="AA53" i="9"/>
  <c r="F30" i="9"/>
  <c r="V30" i="9"/>
  <c r="AL30" i="9"/>
  <c r="L52" i="9"/>
  <c r="AB52" i="9"/>
  <c r="H53" i="9"/>
  <c r="X53" i="9"/>
  <c r="U53" i="9"/>
  <c r="AI30" i="9"/>
  <c r="O30" i="9"/>
  <c r="K21" i="9"/>
  <c r="R42" i="9"/>
  <c r="H20" i="9"/>
  <c r="X20" i="9"/>
  <c r="D21" i="9"/>
  <c r="T21" i="9"/>
  <c r="AJ21" i="9"/>
  <c r="Z41" i="9"/>
  <c r="G20" i="9"/>
  <c r="S21" i="9"/>
  <c r="E20" i="9"/>
  <c r="E21" i="9"/>
  <c r="AC21" i="9"/>
  <c r="AI31" i="9"/>
  <c r="Z42" i="9"/>
  <c r="O21" i="9"/>
  <c r="F41" i="9"/>
  <c r="Y20" i="9"/>
  <c r="Y21" i="9"/>
  <c r="R20" i="9"/>
  <c r="AH20" i="9"/>
  <c r="N21" i="9"/>
  <c r="AD21" i="9"/>
  <c r="W31" i="9"/>
  <c r="N42" i="9"/>
  <c r="P31" i="9"/>
  <c r="AF31" i="9"/>
  <c r="O41" i="9"/>
  <c r="AE41" i="9"/>
  <c r="K42" i="9"/>
  <c r="AA42" i="9"/>
  <c r="E31" i="9"/>
  <c r="U31" i="9"/>
  <c r="AK31" i="9"/>
  <c r="L41" i="9"/>
  <c r="AB41" i="9"/>
  <c r="H42" i="9"/>
  <c r="X42" i="9"/>
  <c r="F31" i="9"/>
  <c r="V31" i="9"/>
  <c r="AL31" i="9"/>
  <c r="Q41" i="9"/>
  <c r="AG41" i="9"/>
  <c r="M42" i="9"/>
  <c r="H8" i="9"/>
  <c r="C25" i="9"/>
  <c r="G8" i="9"/>
  <c r="X124" i="9"/>
  <c r="T124" i="9"/>
  <c r="P124" i="9"/>
  <c r="L124" i="9"/>
  <c r="H124" i="9"/>
  <c r="AA124" i="9"/>
  <c r="W124" i="9"/>
  <c r="S124" i="9"/>
  <c r="O124" i="9"/>
  <c r="K124" i="9"/>
  <c r="G124" i="9"/>
  <c r="Z124" i="9"/>
  <c r="V124" i="9"/>
  <c r="R124" i="9"/>
  <c r="N124" i="9"/>
  <c r="J124" i="9"/>
  <c r="F124" i="9"/>
  <c r="Q124" i="9"/>
  <c r="M124" i="9"/>
  <c r="Y124" i="9"/>
  <c r="I124" i="9"/>
  <c r="U124" i="9"/>
  <c r="E124" i="9"/>
  <c r="M52" i="9"/>
  <c r="D30" i="9"/>
  <c r="T30" i="9"/>
  <c r="AJ30" i="9"/>
  <c r="N52" i="9"/>
  <c r="AD52" i="9"/>
  <c r="J53" i="9"/>
  <c r="Z53" i="9"/>
  <c r="E30" i="9"/>
  <c r="U30" i="9"/>
  <c r="AK30" i="9"/>
  <c r="S52" i="9"/>
  <c r="AI52" i="9"/>
  <c r="O53" i="9"/>
  <c r="AE53" i="9"/>
  <c r="J30" i="9"/>
  <c r="Z30" i="9"/>
  <c r="D51" i="9"/>
  <c r="E51" i="9" s="1"/>
  <c r="F51" i="9" s="1"/>
  <c r="G51" i="9" s="1"/>
  <c r="H51" i="9" s="1"/>
  <c r="I51" i="9" s="1"/>
  <c r="J51" i="9" s="1"/>
  <c r="K51" i="9" s="1"/>
  <c r="L51" i="9" s="1"/>
  <c r="M51" i="9" s="1"/>
  <c r="N51" i="9" s="1"/>
  <c r="O51" i="9" s="1"/>
  <c r="P51" i="9" s="1"/>
  <c r="Q51" i="9" s="1"/>
  <c r="R51" i="9" s="1"/>
  <c r="S51" i="9" s="1"/>
  <c r="T51" i="9" s="1"/>
  <c r="U51" i="9" s="1"/>
  <c r="V51" i="9" s="1"/>
  <c r="W51" i="9" s="1"/>
  <c r="X51" i="9" s="1"/>
  <c r="Y51" i="9" s="1"/>
  <c r="Z51" i="9" s="1"/>
  <c r="AA51" i="9" s="1"/>
  <c r="AB51" i="9" s="1"/>
  <c r="AC51" i="9" s="1"/>
  <c r="AD51" i="9" s="1"/>
  <c r="AE51" i="9" s="1"/>
  <c r="AF51" i="9" s="1"/>
  <c r="AG51" i="9" s="1"/>
  <c r="AH51" i="9" s="1"/>
  <c r="AI51" i="9" s="1"/>
  <c r="AJ51" i="9" s="1"/>
  <c r="AK51" i="9" s="1"/>
  <c r="AL51" i="9" s="1"/>
  <c r="AM51" i="9" s="1"/>
  <c r="P52" i="9"/>
  <c r="AF52" i="9"/>
  <c r="L53" i="9"/>
  <c r="AB53" i="9"/>
  <c r="E53" i="9"/>
  <c r="S30" i="9"/>
  <c r="O20" i="9"/>
  <c r="W21" i="9"/>
  <c r="G7" i="9"/>
  <c r="L20" i="9"/>
  <c r="AB20" i="9"/>
  <c r="H21" i="9"/>
  <c r="X21" i="9"/>
  <c r="O31" i="9"/>
  <c r="F42" i="9"/>
  <c r="S20" i="9"/>
  <c r="AE21" i="9"/>
  <c r="M20" i="9"/>
  <c r="I21" i="9"/>
  <c r="AG21" i="9"/>
  <c r="N41" i="9"/>
  <c r="K20" i="9"/>
  <c r="AA21" i="9"/>
  <c r="AL41" i="9"/>
  <c r="AC20" i="9"/>
  <c r="F20" i="9"/>
  <c r="V20" i="9"/>
  <c r="AL20" i="9"/>
  <c r="R21" i="9"/>
  <c r="AH21" i="9"/>
  <c r="AM31" i="9"/>
  <c r="AD42" i="9"/>
  <c r="T31" i="9"/>
  <c r="AJ31" i="9"/>
  <c r="S41" i="9"/>
  <c r="AI41" i="9"/>
  <c r="O42" i="9"/>
  <c r="AE42" i="9"/>
  <c r="I31" i="9"/>
  <c r="Y31" i="9"/>
  <c r="D40" i="9"/>
  <c r="E40" i="9" s="1"/>
  <c r="F40" i="9" s="1"/>
  <c r="G40" i="9" s="1"/>
  <c r="H40" i="9" s="1"/>
  <c r="I40" i="9" s="1"/>
  <c r="J40" i="9" s="1"/>
  <c r="K40" i="9" s="1"/>
  <c r="L40" i="9" s="1"/>
  <c r="M40" i="9" s="1"/>
  <c r="N40" i="9" s="1"/>
  <c r="O40" i="9" s="1"/>
  <c r="P40" i="9" s="1"/>
  <c r="Q40" i="9" s="1"/>
  <c r="R40" i="9" s="1"/>
  <c r="S40" i="9" s="1"/>
  <c r="T40" i="9" s="1"/>
  <c r="U40" i="9" s="1"/>
  <c r="V40" i="9" s="1"/>
  <c r="W40" i="9" s="1"/>
  <c r="X40" i="9" s="1"/>
  <c r="Y40" i="9" s="1"/>
  <c r="Z40" i="9" s="1"/>
  <c r="AA40" i="9" s="1"/>
  <c r="AB40" i="9" s="1"/>
  <c r="AC40" i="9" s="1"/>
  <c r="AD40" i="9" s="1"/>
  <c r="AE40" i="9" s="1"/>
  <c r="AF40" i="9" s="1"/>
  <c r="AG40" i="9" s="1"/>
  <c r="AH40" i="9" s="1"/>
  <c r="AI40" i="9" s="1"/>
  <c r="AJ40" i="9" s="1"/>
  <c r="AK40" i="9" s="1"/>
  <c r="AL40" i="9" s="1"/>
  <c r="AM40" i="9" s="1"/>
  <c r="P41" i="9"/>
  <c r="AF41" i="9"/>
  <c r="L42" i="9"/>
  <c r="AB42" i="9"/>
  <c r="J31" i="9"/>
  <c r="Z31" i="9"/>
  <c r="E41" i="9"/>
  <c r="U41" i="9"/>
  <c r="AK41" i="9"/>
  <c r="Q42" i="9"/>
  <c r="AG42" i="9"/>
  <c r="J11" i="9"/>
  <c r="Q52" i="9"/>
  <c r="Y53" i="9"/>
  <c r="AM30" i="9"/>
  <c r="AK52" i="9"/>
  <c r="H30" i="9"/>
  <c r="X30" i="9"/>
  <c r="D31" i="9"/>
  <c r="R52" i="9"/>
  <c r="AH52" i="9"/>
  <c r="N53" i="9"/>
  <c r="AD53" i="9"/>
  <c r="I30" i="9"/>
  <c r="Y30" i="9"/>
  <c r="G52" i="9"/>
  <c r="W52" i="9"/>
  <c r="AM52" i="9"/>
  <c r="S53" i="9"/>
  <c r="AI53" i="9"/>
  <c r="N30" i="9"/>
  <c r="AD30" i="9"/>
  <c r="D52" i="9"/>
  <c r="T52" i="9"/>
  <c r="AJ52" i="9"/>
  <c r="P53" i="9"/>
  <c r="AF53" i="9"/>
  <c r="Y52" i="9"/>
  <c r="Q53" i="9"/>
  <c r="AA20" i="9"/>
  <c r="AI21" i="9"/>
  <c r="D19" i="9"/>
  <c r="P20" i="9"/>
  <c r="AF20" i="9"/>
  <c r="L21" i="9"/>
  <c r="AB21" i="9"/>
  <c r="AE31" i="9"/>
  <c r="V42" i="9"/>
  <c r="AE20" i="9"/>
  <c r="V41" i="9"/>
  <c r="U20" i="9"/>
  <c r="Q21" i="9"/>
  <c r="AK21" i="9"/>
  <c r="AD41" i="9"/>
  <c r="W20" i="9"/>
  <c r="AM21" i="9"/>
  <c r="I20" i="9"/>
  <c r="AK20" i="9"/>
  <c r="J20" i="9"/>
  <c r="Z20" i="9"/>
  <c r="F21" i="9"/>
  <c r="V21" i="9"/>
  <c r="AL21" i="9"/>
  <c r="R41" i="9"/>
  <c r="H31" i="9"/>
  <c r="X31" i="9"/>
  <c r="G41" i="9"/>
  <c r="W41" i="9"/>
  <c r="AM41" i="9"/>
  <c r="S42" i="9"/>
  <c r="AI42" i="9"/>
  <c r="M31" i="9"/>
  <c r="AC31" i="9"/>
  <c r="D41" i="9"/>
  <c r="T41" i="9"/>
  <c r="AJ41" i="9"/>
  <c r="P42" i="9"/>
  <c r="AF42" i="9"/>
  <c r="N31" i="9"/>
  <c r="AD31" i="9"/>
  <c r="I41" i="9"/>
  <c r="Y41" i="9"/>
  <c r="E42" i="9"/>
  <c r="U42" i="9"/>
  <c r="AK42" i="9"/>
  <c r="H9" i="9" l="1"/>
  <c r="M65" i="7"/>
  <c r="M53" i="7"/>
  <c r="M41" i="7"/>
  <c r="N29" i="7"/>
  <c r="M32" i="9"/>
  <c r="AB32" i="9"/>
  <c r="V54" i="9"/>
  <c r="AC32" i="9"/>
  <c r="F54" i="9"/>
  <c r="AG54" i="9"/>
  <c r="AI22" i="9"/>
  <c r="E73" i="10"/>
  <c r="E72" i="10"/>
  <c r="C83" i="10"/>
  <c r="K5" i="10"/>
  <c r="K12" i="10"/>
  <c r="K13" i="10" s="1"/>
  <c r="G113" i="10"/>
  <c r="G112" i="10"/>
  <c r="J5" i="10"/>
  <c r="J12" i="10"/>
  <c r="J13" i="10" s="1"/>
  <c r="E65" i="10"/>
  <c r="F63" i="10"/>
  <c r="F62" i="10"/>
  <c r="F115" i="10"/>
  <c r="E133" i="10"/>
  <c r="E132" i="10"/>
  <c r="G123" i="10"/>
  <c r="G122" i="10"/>
  <c r="H5" i="10"/>
  <c r="H12" i="10"/>
  <c r="H13" i="10" s="1"/>
  <c r="E145" i="10"/>
  <c r="F155" i="10"/>
  <c r="F125" i="10"/>
  <c r="F143" i="10"/>
  <c r="F142" i="10"/>
  <c r="G153" i="10"/>
  <c r="G152" i="10"/>
  <c r="D75" i="10"/>
  <c r="N8" i="10"/>
  <c r="G5" i="10"/>
  <c r="G12" i="10"/>
  <c r="G13" i="10" s="1"/>
  <c r="AA32" i="9"/>
  <c r="AA54" i="9"/>
  <c r="D115" i="9"/>
  <c r="K54" i="9"/>
  <c r="D135" i="9"/>
  <c r="D112" i="9"/>
  <c r="E113" i="9" s="1"/>
  <c r="D145" i="9"/>
  <c r="T22" i="9"/>
  <c r="W32" i="9"/>
  <c r="H54" i="9"/>
  <c r="AL54" i="9"/>
  <c r="I54" i="9"/>
  <c r="D132" i="9"/>
  <c r="E133" i="9" s="1"/>
  <c r="E135" i="9" s="1"/>
  <c r="E155" i="9"/>
  <c r="E152" i="9"/>
  <c r="E62" i="9"/>
  <c r="F63" i="9" s="1"/>
  <c r="E125" i="9"/>
  <c r="D125" i="9"/>
  <c r="D155" i="9"/>
  <c r="R32" i="9"/>
  <c r="D22" i="9"/>
  <c r="L32" i="9"/>
  <c r="X54" i="9"/>
  <c r="AJ22" i="9"/>
  <c r="AA56" i="9"/>
  <c r="AA57" i="9" s="1"/>
  <c r="AL56" i="9"/>
  <c r="AL57" i="9" s="1"/>
  <c r="K8" i="9"/>
  <c r="AE32" i="9"/>
  <c r="I56" i="9"/>
  <c r="I57" i="9" s="1"/>
  <c r="AH32" i="9"/>
  <c r="T23" i="9"/>
  <c r="T24" i="9" s="1"/>
  <c r="L33" i="9"/>
  <c r="L34" i="9" s="1"/>
  <c r="AC33" i="9"/>
  <c r="AC34" i="9" s="1"/>
  <c r="D23" i="9"/>
  <c r="D24" i="9" s="1"/>
  <c r="AH33" i="9"/>
  <c r="AH34" i="9" s="1"/>
  <c r="Y45" i="9"/>
  <c r="Y46" i="9" s="1"/>
  <c r="Y43" i="9"/>
  <c r="D45" i="9"/>
  <c r="D46" i="9" s="1"/>
  <c r="D43" i="9"/>
  <c r="J7" i="9"/>
  <c r="AK23" i="9"/>
  <c r="AK24" i="9" s="1"/>
  <c r="AK22" i="9"/>
  <c r="AD45" i="9"/>
  <c r="AD46" i="9" s="1"/>
  <c r="AD43" i="9"/>
  <c r="V45" i="9"/>
  <c r="V46" i="9" s="1"/>
  <c r="V43" i="9"/>
  <c r="E19" i="9"/>
  <c r="F19" i="9" s="1"/>
  <c r="G19" i="9" s="1"/>
  <c r="H19" i="9" s="1"/>
  <c r="I19" i="9" s="1"/>
  <c r="J19" i="9" s="1"/>
  <c r="K19" i="9" s="1"/>
  <c r="L19" i="9" s="1"/>
  <c r="M19" i="9" s="1"/>
  <c r="N19" i="9" s="1"/>
  <c r="O19" i="9" s="1"/>
  <c r="P19" i="9" s="1"/>
  <c r="Q19" i="9" s="1"/>
  <c r="R19" i="9" s="1"/>
  <c r="S19" i="9" s="1"/>
  <c r="T19" i="9" s="1"/>
  <c r="U19" i="9" s="1"/>
  <c r="V19" i="9" s="1"/>
  <c r="W19" i="9" s="1"/>
  <c r="X19" i="9" s="1"/>
  <c r="Y19" i="9" s="1"/>
  <c r="Z19" i="9" s="1"/>
  <c r="AA19" i="9" s="1"/>
  <c r="AB19" i="9" s="1"/>
  <c r="AC19" i="9" s="1"/>
  <c r="AD19" i="9" s="1"/>
  <c r="AE19" i="9" s="1"/>
  <c r="AF19" i="9" s="1"/>
  <c r="AG19" i="9" s="1"/>
  <c r="AH19" i="9" s="1"/>
  <c r="AI19" i="9" s="1"/>
  <c r="AJ19" i="9" s="1"/>
  <c r="AK19" i="9" s="1"/>
  <c r="AL19" i="9" s="1"/>
  <c r="AM19" i="9" s="1"/>
  <c r="G9" i="9"/>
  <c r="Y54" i="9"/>
  <c r="Y56" i="9"/>
  <c r="Y57" i="9" s="1"/>
  <c r="T56" i="9"/>
  <c r="T57" i="9" s="1"/>
  <c r="T54" i="9"/>
  <c r="G56" i="9"/>
  <c r="G57" i="9" s="1"/>
  <c r="G54" i="9"/>
  <c r="X33" i="9"/>
  <c r="X34" i="9" s="1"/>
  <c r="X32" i="9"/>
  <c r="Q56" i="9"/>
  <c r="Q57" i="9" s="1"/>
  <c r="Q54" i="9"/>
  <c r="AK45" i="9"/>
  <c r="AK46" i="9" s="1"/>
  <c r="AK43" i="9"/>
  <c r="P45" i="9"/>
  <c r="P46" i="9" s="1"/>
  <c r="P43" i="9"/>
  <c r="F23" i="9"/>
  <c r="F24" i="9" s="1"/>
  <c r="F22" i="9"/>
  <c r="K23" i="9"/>
  <c r="K24" i="9" s="1"/>
  <c r="K22" i="9"/>
  <c r="M23" i="9"/>
  <c r="M24" i="9" s="1"/>
  <c r="M22" i="9"/>
  <c r="L23" i="9"/>
  <c r="L24" i="9" s="1"/>
  <c r="L22" i="9"/>
  <c r="S32" i="9"/>
  <c r="S33" i="9"/>
  <c r="S34" i="9" s="1"/>
  <c r="AF56" i="9"/>
  <c r="AF57" i="9" s="1"/>
  <c r="AF54" i="9"/>
  <c r="J33" i="9"/>
  <c r="J34" i="9" s="1"/>
  <c r="J32" i="9"/>
  <c r="S56" i="9"/>
  <c r="S57" i="9" s="1"/>
  <c r="S54" i="9"/>
  <c r="AJ33" i="9"/>
  <c r="AJ34" i="9" s="1"/>
  <c r="AJ32" i="9"/>
  <c r="M56" i="9"/>
  <c r="M57" i="9" s="1"/>
  <c r="M54" i="9"/>
  <c r="Q45" i="9"/>
  <c r="Q46" i="9" s="1"/>
  <c r="Q43" i="9"/>
  <c r="Y23" i="9"/>
  <c r="Y24" i="9" s="1"/>
  <c r="Y22" i="9"/>
  <c r="L56" i="9"/>
  <c r="L57" i="9" s="1"/>
  <c r="L54" i="9"/>
  <c r="AG33" i="9"/>
  <c r="AG34" i="9" s="1"/>
  <c r="AG32" i="9"/>
  <c r="P33" i="9"/>
  <c r="P34" i="9" s="1"/>
  <c r="P32" i="9"/>
  <c r="M45" i="9"/>
  <c r="M46" i="9" s="1"/>
  <c r="M43" i="9"/>
  <c r="Q23" i="9"/>
  <c r="Q24" i="9" s="1"/>
  <c r="Q22" i="9"/>
  <c r="AJ23" i="9"/>
  <c r="AJ24" i="9" s="1"/>
  <c r="E54" i="9"/>
  <c r="W33" i="9"/>
  <c r="W34" i="9" s="1"/>
  <c r="I45" i="9"/>
  <c r="I46" i="9" s="1"/>
  <c r="I43" i="9"/>
  <c r="AM45" i="9"/>
  <c r="AM46" i="9" s="1"/>
  <c r="AM43" i="9"/>
  <c r="I23" i="9"/>
  <c r="I24" i="9" s="1"/>
  <c r="I22" i="9"/>
  <c r="AE23" i="9"/>
  <c r="AE24" i="9" s="1"/>
  <c r="AE22" i="9"/>
  <c r="D56" i="9"/>
  <c r="D57" i="9" s="1"/>
  <c r="D54" i="9"/>
  <c r="K7" i="9"/>
  <c r="Y33" i="9"/>
  <c r="Y34" i="9" s="1"/>
  <c r="Y32" i="9"/>
  <c r="AH56" i="9"/>
  <c r="AH57" i="9" s="1"/>
  <c r="AH54" i="9"/>
  <c r="H33" i="9"/>
  <c r="H34" i="9" s="1"/>
  <c r="H32" i="9"/>
  <c r="U45" i="9"/>
  <c r="U46" i="9" s="1"/>
  <c r="U43" i="9"/>
  <c r="AC23" i="9"/>
  <c r="AC24" i="9" s="1"/>
  <c r="AC22" i="9"/>
  <c r="N43" i="9"/>
  <c r="N45" i="9"/>
  <c r="N46" i="9" s="1"/>
  <c r="P56" i="9"/>
  <c r="P57" i="9" s="1"/>
  <c r="P54" i="9"/>
  <c r="AK33" i="9"/>
  <c r="AK34" i="9" s="1"/>
  <c r="AK32" i="9"/>
  <c r="T33" i="9"/>
  <c r="T34" i="9" s="1"/>
  <c r="T32" i="9"/>
  <c r="E122" i="9"/>
  <c r="F123" i="9" s="1"/>
  <c r="F125" i="9" s="1"/>
  <c r="AG56" i="9"/>
  <c r="AG57" i="9" s="1"/>
  <c r="AE45" i="9"/>
  <c r="AE46" i="9" s="1"/>
  <c r="AE43" i="9"/>
  <c r="AH23" i="9"/>
  <c r="AH24" i="9" s="1"/>
  <c r="AH22" i="9"/>
  <c r="F45" i="9"/>
  <c r="F46" i="9" s="1"/>
  <c r="F43" i="9"/>
  <c r="G23" i="9"/>
  <c r="G24" i="9" s="1"/>
  <c r="G22" i="9"/>
  <c r="AL33" i="9"/>
  <c r="AL34" i="9" s="1"/>
  <c r="AL32" i="9"/>
  <c r="Q33" i="9"/>
  <c r="Q34" i="9" s="1"/>
  <c r="Q32" i="9"/>
  <c r="Z56" i="9"/>
  <c r="Z57" i="9" s="1"/>
  <c r="Z54" i="9"/>
  <c r="U54" i="9"/>
  <c r="U56" i="9"/>
  <c r="U57" i="9" s="1"/>
  <c r="J8" i="9"/>
  <c r="AA45" i="9"/>
  <c r="AA46" i="9" s="1"/>
  <c r="AA43" i="9"/>
  <c r="AH45" i="9"/>
  <c r="AH46" i="9" s="1"/>
  <c r="AH43" i="9"/>
  <c r="AD23" i="9"/>
  <c r="AD24" i="9" s="1"/>
  <c r="AD22" i="9"/>
  <c r="X56" i="9"/>
  <c r="X57" i="9" s="1"/>
  <c r="F56" i="9"/>
  <c r="F57" i="9" s="1"/>
  <c r="O114" i="9"/>
  <c r="K114" i="9"/>
  <c r="G114" i="9"/>
  <c r="N114" i="9"/>
  <c r="J114" i="9"/>
  <c r="F114" i="9"/>
  <c r="M114" i="9"/>
  <c r="I114" i="9"/>
  <c r="E114" i="9"/>
  <c r="L114" i="9"/>
  <c r="AM74" i="9"/>
  <c r="AI74" i="9"/>
  <c r="AE74" i="9"/>
  <c r="AA74" i="9"/>
  <c r="W74" i="9"/>
  <c r="S74" i="9"/>
  <c r="O74" i="9"/>
  <c r="K74" i="9"/>
  <c r="G74" i="9"/>
  <c r="C72" i="9"/>
  <c r="H114" i="9"/>
  <c r="AL74" i="9"/>
  <c r="AH74" i="9"/>
  <c r="AD74" i="9"/>
  <c r="Z74" i="9"/>
  <c r="V74" i="9"/>
  <c r="R74" i="9"/>
  <c r="N74" i="9"/>
  <c r="J74" i="9"/>
  <c r="F74" i="9"/>
  <c r="AK74" i="9"/>
  <c r="AG74" i="9"/>
  <c r="AC74" i="9"/>
  <c r="Y74" i="9"/>
  <c r="U74" i="9"/>
  <c r="Q74" i="9"/>
  <c r="M74" i="9"/>
  <c r="I74" i="9"/>
  <c r="E74" i="9"/>
  <c r="AB74" i="9"/>
  <c r="L74" i="9"/>
  <c r="X74" i="9"/>
  <c r="H74" i="9"/>
  <c r="AJ74" i="9"/>
  <c r="T74" i="9"/>
  <c r="AF74" i="9"/>
  <c r="P74" i="9"/>
  <c r="AJ45" i="9"/>
  <c r="AJ46" i="9" s="1"/>
  <c r="AJ43" i="9"/>
  <c r="W45" i="9"/>
  <c r="W46" i="9" s="1"/>
  <c r="W43" i="9"/>
  <c r="R45" i="9"/>
  <c r="R46" i="9" s="1"/>
  <c r="R43" i="9"/>
  <c r="Z23" i="9"/>
  <c r="Z24" i="9" s="1"/>
  <c r="Z22" i="9"/>
  <c r="AF23" i="9"/>
  <c r="AF24" i="9" s="1"/>
  <c r="AF22" i="9"/>
  <c r="AA22" i="9"/>
  <c r="AA23" i="9"/>
  <c r="AA24" i="9" s="1"/>
  <c r="AD33" i="9"/>
  <c r="AD34" i="9" s="1"/>
  <c r="AD32" i="9"/>
  <c r="AM56" i="9"/>
  <c r="AM57" i="9" s="1"/>
  <c r="AM54" i="9"/>
  <c r="I33" i="9"/>
  <c r="I34" i="9" s="1"/>
  <c r="I32" i="9"/>
  <c r="R56" i="9"/>
  <c r="R57" i="9" s="1"/>
  <c r="R54" i="9"/>
  <c r="AK54" i="9"/>
  <c r="AK56" i="9"/>
  <c r="AK57" i="9" s="1"/>
  <c r="E45" i="9"/>
  <c r="E46" i="9" s="1"/>
  <c r="E43" i="9"/>
  <c r="AI45" i="9"/>
  <c r="AI46" i="9" s="1"/>
  <c r="AI43" i="9"/>
  <c r="AL23" i="9"/>
  <c r="AL24" i="9" s="1"/>
  <c r="AL22" i="9"/>
  <c r="AL45" i="9"/>
  <c r="AL46" i="9" s="1"/>
  <c r="AL43" i="9"/>
  <c r="S23" i="9"/>
  <c r="S24" i="9" s="1"/>
  <c r="S22" i="9"/>
  <c r="U33" i="9"/>
  <c r="U34" i="9" s="1"/>
  <c r="U32" i="9"/>
  <c r="AD56" i="9"/>
  <c r="AD57" i="9" s="1"/>
  <c r="AD54" i="9"/>
  <c r="D33" i="9"/>
  <c r="D34" i="9" s="1"/>
  <c r="D32" i="9"/>
  <c r="AB45" i="9"/>
  <c r="AB46" i="9" s="1"/>
  <c r="AB43" i="9"/>
  <c r="O45" i="9"/>
  <c r="O46" i="9" s="1"/>
  <c r="O43" i="9"/>
  <c r="R23" i="9"/>
  <c r="R24" i="9" s="1"/>
  <c r="R22" i="9"/>
  <c r="Z45" i="9"/>
  <c r="Z46" i="9" s="1"/>
  <c r="Z43" i="9"/>
  <c r="X23" i="9"/>
  <c r="X24" i="9" s="1"/>
  <c r="X22" i="9"/>
  <c r="O33" i="9"/>
  <c r="O34" i="9" s="1"/>
  <c r="O32" i="9"/>
  <c r="V33" i="9"/>
  <c r="V34" i="9" s="1"/>
  <c r="V32" i="9"/>
  <c r="AE56" i="9"/>
  <c r="AE57" i="9" s="1"/>
  <c r="AE54" i="9"/>
  <c r="J56" i="9"/>
  <c r="J57" i="9" s="1"/>
  <c r="J54" i="9"/>
  <c r="G32" i="9"/>
  <c r="G33" i="9"/>
  <c r="G34" i="9" s="1"/>
  <c r="K33" i="9"/>
  <c r="K34" i="9" s="1"/>
  <c r="K32" i="9"/>
  <c r="X45" i="9"/>
  <c r="X46" i="9" s="1"/>
  <c r="X43" i="9"/>
  <c r="K45" i="9"/>
  <c r="K46" i="9" s="1"/>
  <c r="K43" i="9"/>
  <c r="N23" i="9"/>
  <c r="N24" i="9" s="1"/>
  <c r="N22" i="9"/>
  <c r="AM22" i="9"/>
  <c r="AM23" i="9"/>
  <c r="AM24" i="9" s="1"/>
  <c r="AG23" i="9"/>
  <c r="AG24" i="9" s="1"/>
  <c r="AG22" i="9"/>
  <c r="J45" i="9"/>
  <c r="J46" i="9" s="1"/>
  <c r="J43" i="9"/>
  <c r="AI23" i="9"/>
  <c r="AI24" i="9" s="1"/>
  <c r="T45" i="9"/>
  <c r="T46" i="9" s="1"/>
  <c r="T43" i="9"/>
  <c r="G45" i="9"/>
  <c r="G46" i="9" s="1"/>
  <c r="G43" i="9"/>
  <c r="J23" i="9"/>
  <c r="J24" i="9" s="1"/>
  <c r="J22" i="9"/>
  <c r="W23" i="9"/>
  <c r="W24" i="9" s="1"/>
  <c r="W22" i="9"/>
  <c r="U23" i="9"/>
  <c r="U24" i="9" s="1"/>
  <c r="U22" i="9"/>
  <c r="P23" i="9"/>
  <c r="P24" i="9" s="1"/>
  <c r="P22" i="9"/>
  <c r="AJ56" i="9"/>
  <c r="AJ57" i="9" s="1"/>
  <c r="AJ54" i="9"/>
  <c r="N33" i="9"/>
  <c r="N34" i="9" s="1"/>
  <c r="N32" i="9"/>
  <c r="W56" i="9"/>
  <c r="W57" i="9" s="1"/>
  <c r="W54" i="9"/>
  <c r="AM32" i="9"/>
  <c r="AM33" i="9"/>
  <c r="AM34" i="9" s="1"/>
  <c r="AF45" i="9"/>
  <c r="AF46" i="9" s="1"/>
  <c r="AF43" i="9"/>
  <c r="S45" i="9"/>
  <c r="S46" i="9" s="1"/>
  <c r="S43" i="9"/>
  <c r="V23" i="9"/>
  <c r="V24" i="9" s="1"/>
  <c r="V22" i="9"/>
  <c r="AB23" i="9"/>
  <c r="AB24" i="9" s="1"/>
  <c r="AB22" i="9"/>
  <c r="O23" i="9"/>
  <c r="O24" i="9" s="1"/>
  <c r="O22" i="9"/>
  <c r="Z33" i="9"/>
  <c r="Z34" i="9" s="1"/>
  <c r="Z32" i="9"/>
  <c r="AI56" i="9"/>
  <c r="AI57" i="9" s="1"/>
  <c r="AI54" i="9"/>
  <c r="E33" i="9"/>
  <c r="E34" i="9" s="1"/>
  <c r="E32" i="9"/>
  <c r="N56" i="9"/>
  <c r="N57" i="9" s="1"/>
  <c r="N54" i="9"/>
  <c r="AG45" i="9"/>
  <c r="AG46" i="9" s="1"/>
  <c r="AG43" i="9"/>
  <c r="L45" i="9"/>
  <c r="L46" i="9" s="1"/>
  <c r="L43" i="9"/>
  <c r="E23" i="9"/>
  <c r="E24" i="9" s="1"/>
  <c r="E22" i="9"/>
  <c r="H23" i="9"/>
  <c r="H24" i="9" s="1"/>
  <c r="H22" i="9"/>
  <c r="AI32" i="9"/>
  <c r="AI33" i="9"/>
  <c r="AI34" i="9" s="1"/>
  <c r="AB56" i="9"/>
  <c r="AB57" i="9" s="1"/>
  <c r="AB54" i="9"/>
  <c r="F33" i="9"/>
  <c r="F34" i="9" s="1"/>
  <c r="F32" i="9"/>
  <c r="O56" i="9"/>
  <c r="O57" i="9" s="1"/>
  <c r="O54" i="9"/>
  <c r="AF33" i="9"/>
  <c r="AF34" i="9" s="1"/>
  <c r="AF32" i="9"/>
  <c r="AC56" i="9"/>
  <c r="AC57" i="9" s="1"/>
  <c r="AC54" i="9"/>
  <c r="AC45" i="9"/>
  <c r="AC46" i="9" s="1"/>
  <c r="AC43" i="9"/>
  <c r="H45" i="9"/>
  <c r="H46" i="9" s="1"/>
  <c r="H43" i="9"/>
  <c r="E56" i="9"/>
  <c r="E57" i="9" s="1"/>
  <c r="H56" i="9"/>
  <c r="H57" i="9" s="1"/>
  <c r="R33" i="9"/>
  <c r="R34" i="9" s="1"/>
  <c r="R35" i="9" s="1"/>
  <c r="K56" i="9"/>
  <c r="K57" i="9" s="1"/>
  <c r="M33" i="9"/>
  <c r="M34" i="9" s="1"/>
  <c r="M35" i="9" s="1"/>
  <c r="V56" i="9"/>
  <c r="V57" i="9" s="1"/>
  <c r="AB33" i="9"/>
  <c r="AB34" i="9" s="1"/>
  <c r="AE33" i="9"/>
  <c r="AE34" i="9" s="1"/>
  <c r="AA33" i="9"/>
  <c r="AA34" i="9" s="1"/>
  <c r="F153" i="9" l="1"/>
  <c r="F155" i="9" s="1"/>
  <c r="AB35" i="9"/>
  <c r="K58" i="9"/>
  <c r="I58" i="9"/>
  <c r="E112" i="9"/>
  <c r="F113" i="9" s="1"/>
  <c r="F115" i="9" s="1"/>
  <c r="AA35" i="9"/>
  <c r="AG58" i="9"/>
  <c r="AA58" i="9"/>
  <c r="H58" i="9"/>
  <c r="V58" i="9"/>
  <c r="AI25" i="9"/>
  <c r="N65" i="7"/>
  <c r="N53" i="7"/>
  <c r="N41" i="7"/>
  <c r="O29" i="7"/>
  <c r="AL58" i="9"/>
  <c r="AC35" i="9"/>
  <c r="F58" i="9"/>
  <c r="AE35" i="9"/>
  <c r="AJ25" i="9"/>
  <c r="P58" i="9"/>
  <c r="E135" i="10"/>
  <c r="G155" i="10"/>
  <c r="G125" i="10"/>
  <c r="F65" i="10"/>
  <c r="H113" i="10"/>
  <c r="H112" i="10"/>
  <c r="F145" i="10"/>
  <c r="H153" i="10"/>
  <c r="H152" i="10"/>
  <c r="G143" i="10"/>
  <c r="G142" i="10"/>
  <c r="F133" i="10"/>
  <c r="F132" i="10"/>
  <c r="G115" i="10"/>
  <c r="F73" i="10"/>
  <c r="F72" i="10"/>
  <c r="C90" i="10"/>
  <c r="D84" i="10"/>
  <c r="E75" i="10"/>
  <c r="H123" i="10"/>
  <c r="H122" i="10"/>
  <c r="G62" i="10"/>
  <c r="G63" i="10"/>
  <c r="T25" i="9"/>
  <c r="W35" i="9"/>
  <c r="E132" i="9"/>
  <c r="F133" i="9" s="1"/>
  <c r="D25" i="9"/>
  <c r="G5" i="9" s="1"/>
  <c r="K9" i="9"/>
  <c r="E65" i="9"/>
  <c r="F62" i="9"/>
  <c r="F65" i="9"/>
  <c r="E115" i="9"/>
  <c r="L35" i="9"/>
  <c r="T58" i="9"/>
  <c r="E58" i="9"/>
  <c r="X58" i="9"/>
  <c r="AM35" i="9"/>
  <c r="H6" i="9" s="1"/>
  <c r="S58" i="9"/>
  <c r="AF58" i="9"/>
  <c r="Q58" i="9"/>
  <c r="AH35" i="9"/>
  <c r="AH58" i="9"/>
  <c r="M58" i="9"/>
  <c r="G58" i="9"/>
  <c r="J47" i="9"/>
  <c r="K47" i="9"/>
  <c r="K35" i="9"/>
  <c r="J58" i="9"/>
  <c r="V35" i="9"/>
  <c r="X25" i="9"/>
  <c r="R25" i="9"/>
  <c r="AB47" i="9"/>
  <c r="AD58" i="9"/>
  <c r="S25" i="9"/>
  <c r="AL25" i="9"/>
  <c r="E47" i="9"/>
  <c r="R58" i="9"/>
  <c r="AM58" i="9"/>
  <c r="K6" i="9" s="1"/>
  <c r="Z25" i="9"/>
  <c r="W47" i="9"/>
  <c r="Z58" i="9"/>
  <c r="AL35" i="9"/>
  <c r="F47" i="9"/>
  <c r="AE47" i="9"/>
  <c r="AE58" i="9"/>
  <c r="AK35" i="9"/>
  <c r="U47" i="9"/>
  <c r="L25" i="9"/>
  <c r="K25" i="9"/>
  <c r="P47" i="9"/>
  <c r="V47" i="9"/>
  <c r="AI35" i="9"/>
  <c r="T35" i="9"/>
  <c r="H35" i="9"/>
  <c r="AJ35" i="9"/>
  <c r="M25" i="9"/>
  <c r="AK47" i="9"/>
  <c r="AD47" i="9"/>
  <c r="AG25" i="9"/>
  <c r="N25" i="9"/>
  <c r="X47" i="9"/>
  <c r="O35" i="9"/>
  <c r="Z47" i="9"/>
  <c r="O47" i="9"/>
  <c r="U35" i="9"/>
  <c r="AL47" i="9"/>
  <c r="AI47" i="9"/>
  <c r="I35" i="9"/>
  <c r="AD35" i="9"/>
  <c r="AF25" i="9"/>
  <c r="R47" i="9"/>
  <c r="AJ47" i="9"/>
  <c r="Q35" i="9"/>
  <c r="G25" i="9"/>
  <c r="AH25" i="9"/>
  <c r="AC25" i="9"/>
  <c r="Y35" i="9"/>
  <c r="J35" i="9"/>
  <c r="F25" i="9"/>
  <c r="X35" i="9"/>
  <c r="AK25" i="9"/>
  <c r="D35" i="9"/>
  <c r="H10" i="9"/>
  <c r="AC47" i="9"/>
  <c r="AC58" i="9"/>
  <c r="O58" i="9"/>
  <c r="AB58" i="9"/>
  <c r="H25" i="9"/>
  <c r="L47" i="9"/>
  <c r="E35" i="9"/>
  <c r="Z35" i="9"/>
  <c r="AB25" i="9"/>
  <c r="S47" i="9"/>
  <c r="N35" i="9"/>
  <c r="P25" i="9"/>
  <c r="W25" i="9"/>
  <c r="G47" i="9"/>
  <c r="AM25" i="9"/>
  <c r="G6" i="9" s="1"/>
  <c r="AA25" i="9"/>
  <c r="F112" i="9"/>
  <c r="H47" i="9"/>
  <c r="AF35" i="9"/>
  <c r="F35" i="9"/>
  <c r="E25" i="9"/>
  <c r="G10" i="9"/>
  <c r="AG47" i="9"/>
  <c r="N58" i="9"/>
  <c r="AI58" i="9"/>
  <c r="O25" i="9"/>
  <c r="V25" i="9"/>
  <c r="AF47" i="9"/>
  <c r="W58" i="9"/>
  <c r="AJ58" i="9"/>
  <c r="U25" i="9"/>
  <c r="J25" i="9"/>
  <c r="T47" i="9"/>
  <c r="G35" i="9"/>
  <c r="AK58" i="9"/>
  <c r="M8" i="9"/>
  <c r="D142" i="9"/>
  <c r="E143" i="9" s="1"/>
  <c r="AD25" i="9"/>
  <c r="AA47" i="9"/>
  <c r="D58" i="9"/>
  <c r="K10" i="9"/>
  <c r="I25" i="9"/>
  <c r="I47" i="9"/>
  <c r="M47" i="9"/>
  <c r="AG35" i="9"/>
  <c r="Y25" i="9"/>
  <c r="S35" i="9"/>
  <c r="J9" i="9"/>
  <c r="Y47" i="9"/>
  <c r="C78" i="9"/>
  <c r="D74" i="9"/>
  <c r="D72" i="9" s="1"/>
  <c r="D73" i="9"/>
  <c r="AH47" i="9"/>
  <c r="U58" i="9"/>
  <c r="F122" i="9"/>
  <c r="G123" i="9" s="1"/>
  <c r="G125" i="9" s="1"/>
  <c r="N47" i="9"/>
  <c r="AE25" i="9"/>
  <c r="AM47" i="9"/>
  <c r="J6" i="9" s="1"/>
  <c r="Q25" i="9"/>
  <c r="P35" i="9"/>
  <c r="L58" i="9"/>
  <c r="Q47" i="9"/>
  <c r="Y58" i="9"/>
  <c r="D47" i="9"/>
  <c r="J10" i="9"/>
  <c r="C5" i="1"/>
  <c r="C128" i="1" s="1"/>
  <c r="G63" i="9" l="1"/>
  <c r="G65" i="9" s="1"/>
  <c r="O65" i="7"/>
  <c r="O53" i="7"/>
  <c r="O41" i="7"/>
  <c r="P29" i="7"/>
  <c r="H62" i="10"/>
  <c r="H63" i="10"/>
  <c r="C95" i="10"/>
  <c r="H143" i="10"/>
  <c r="H142" i="10"/>
  <c r="G73" i="10"/>
  <c r="G72" i="10"/>
  <c r="G133" i="10"/>
  <c r="G132" i="10"/>
  <c r="G145" i="10"/>
  <c r="I123" i="10"/>
  <c r="I122" i="10"/>
  <c r="F75" i="10"/>
  <c r="F135" i="10"/>
  <c r="I153" i="10"/>
  <c r="I152" i="10"/>
  <c r="I112" i="10"/>
  <c r="I113" i="10"/>
  <c r="G65" i="10"/>
  <c r="H125" i="10"/>
  <c r="H155" i="10"/>
  <c r="H115" i="10"/>
  <c r="F132" i="9"/>
  <c r="G133" i="9" s="1"/>
  <c r="G135" i="9" s="1"/>
  <c r="F135" i="9"/>
  <c r="E145" i="9"/>
  <c r="G112" i="9"/>
  <c r="G113" i="9"/>
  <c r="C158" i="1"/>
  <c r="G122" i="9"/>
  <c r="H123" i="9" s="1"/>
  <c r="H125" i="9" s="1"/>
  <c r="E73" i="9"/>
  <c r="E72" i="9"/>
  <c r="K5" i="9"/>
  <c r="K12" i="9"/>
  <c r="K13" i="9" s="1"/>
  <c r="E142" i="9"/>
  <c r="D75" i="9"/>
  <c r="N8" i="9"/>
  <c r="J5" i="9"/>
  <c r="J12" i="9"/>
  <c r="J13" i="9" s="1"/>
  <c r="C83" i="9"/>
  <c r="G12" i="9"/>
  <c r="G13" i="9" s="1"/>
  <c r="H5" i="9"/>
  <c r="H12" i="9"/>
  <c r="H13" i="9" s="1"/>
  <c r="C112" i="1"/>
  <c r="C118" i="1"/>
  <c r="C132" i="1"/>
  <c r="C138" i="1"/>
  <c r="C122" i="1"/>
  <c r="C142" i="1"/>
  <c r="C148" i="1"/>
  <c r="C152" i="1"/>
  <c r="E151" i="1"/>
  <c r="F151" i="1" s="1"/>
  <c r="G151" i="1" s="1"/>
  <c r="H151" i="1" s="1"/>
  <c r="I151" i="1" s="1"/>
  <c r="J151" i="1" s="1"/>
  <c r="K151" i="1" s="1"/>
  <c r="L151" i="1" s="1"/>
  <c r="M151" i="1" s="1"/>
  <c r="N151" i="1" s="1"/>
  <c r="O151" i="1" s="1"/>
  <c r="P151" i="1" s="1"/>
  <c r="Q151" i="1" s="1"/>
  <c r="R151" i="1" s="1"/>
  <c r="S151" i="1" s="1"/>
  <c r="T151" i="1" s="1"/>
  <c r="U151" i="1" s="1"/>
  <c r="V151" i="1" s="1"/>
  <c r="W151" i="1" s="1"/>
  <c r="X151" i="1" s="1"/>
  <c r="Y151" i="1" s="1"/>
  <c r="Z151" i="1" s="1"/>
  <c r="AA151" i="1" s="1"/>
  <c r="AB151" i="1" s="1"/>
  <c r="AC151" i="1" s="1"/>
  <c r="AD151" i="1" s="1"/>
  <c r="AE151" i="1" s="1"/>
  <c r="AF151" i="1" s="1"/>
  <c r="AG151" i="1" s="1"/>
  <c r="AH151" i="1" s="1"/>
  <c r="AI151" i="1" s="1"/>
  <c r="AJ151" i="1" s="1"/>
  <c r="AK151" i="1" s="1"/>
  <c r="AL151" i="1" s="1"/>
  <c r="AM151" i="1" s="1"/>
  <c r="AN151" i="1" s="1"/>
  <c r="AO151" i="1" s="1"/>
  <c r="AP151" i="1" s="1"/>
  <c r="AQ151" i="1" s="1"/>
  <c r="AR151" i="1" s="1"/>
  <c r="AS151" i="1" s="1"/>
  <c r="AT151" i="1" s="1"/>
  <c r="AU151" i="1" s="1"/>
  <c r="AV151" i="1" s="1"/>
  <c r="AW151" i="1" s="1"/>
  <c r="AX151" i="1" s="1"/>
  <c r="AY151" i="1" s="1"/>
  <c r="AZ151" i="1" s="1"/>
  <c r="BA151" i="1" s="1"/>
  <c r="BB151" i="1" s="1"/>
  <c r="BC151" i="1" s="1"/>
  <c r="BD151" i="1" s="1"/>
  <c r="BE151" i="1" s="1"/>
  <c r="BF151" i="1" s="1"/>
  <c r="BG151" i="1" s="1"/>
  <c r="BH151" i="1" s="1"/>
  <c r="BI151" i="1" s="1"/>
  <c r="BJ151" i="1" s="1"/>
  <c r="BK151" i="1" s="1"/>
  <c r="BL151" i="1" s="1"/>
  <c r="BM151" i="1" s="1"/>
  <c r="BN151" i="1" s="1"/>
  <c r="BO151" i="1" s="1"/>
  <c r="BP151" i="1" s="1"/>
  <c r="BQ151" i="1" s="1"/>
  <c r="BR151" i="1" s="1"/>
  <c r="BS151" i="1" s="1"/>
  <c r="BT151" i="1" s="1"/>
  <c r="BU151" i="1" s="1"/>
  <c r="BV151" i="1" s="1"/>
  <c r="BW151" i="1" s="1"/>
  <c r="BX151" i="1" s="1"/>
  <c r="BY151" i="1" s="1"/>
  <c r="BZ151" i="1" s="1"/>
  <c r="CA151" i="1" s="1"/>
  <c r="CB151" i="1" s="1"/>
  <c r="CC151" i="1" s="1"/>
  <c r="CD151" i="1" s="1"/>
  <c r="CE151" i="1" s="1"/>
  <c r="CF151" i="1" s="1"/>
  <c r="CG151" i="1" s="1"/>
  <c r="CH151" i="1" s="1"/>
  <c r="CI151" i="1" s="1"/>
  <c r="CJ151" i="1" s="1"/>
  <c r="CK151" i="1" s="1"/>
  <c r="CL151" i="1" s="1"/>
  <c r="CM151" i="1" s="1"/>
  <c r="CN151" i="1" s="1"/>
  <c r="CO151" i="1" s="1"/>
  <c r="CP151" i="1" s="1"/>
  <c r="CQ151" i="1" s="1"/>
  <c r="CR151" i="1" s="1"/>
  <c r="CS151" i="1" s="1"/>
  <c r="CT151" i="1" s="1"/>
  <c r="CU151" i="1" s="1"/>
  <c r="CV151" i="1" s="1"/>
  <c r="CW151" i="1" s="1"/>
  <c r="CX151" i="1" s="1"/>
  <c r="CY151" i="1" s="1"/>
  <c r="CZ151" i="1" s="1"/>
  <c r="DA151" i="1" s="1"/>
  <c r="DB151" i="1" s="1"/>
  <c r="DC151" i="1" s="1"/>
  <c r="DD151" i="1" s="1"/>
  <c r="DE151" i="1" s="1"/>
  <c r="DF151" i="1" s="1"/>
  <c r="DG151" i="1" s="1"/>
  <c r="DH151" i="1" s="1"/>
  <c r="DI151" i="1" s="1"/>
  <c r="DJ151" i="1" s="1"/>
  <c r="DK151" i="1" s="1"/>
  <c r="DL151" i="1" s="1"/>
  <c r="DM151" i="1" s="1"/>
  <c r="DN151" i="1" s="1"/>
  <c r="DO151" i="1" s="1"/>
  <c r="DP151" i="1" s="1"/>
  <c r="DQ151" i="1" s="1"/>
  <c r="DR151" i="1" s="1"/>
  <c r="DS151" i="1" s="1"/>
  <c r="F143" i="9" l="1"/>
  <c r="F145" i="9" s="1"/>
  <c r="P65" i="7"/>
  <c r="P53" i="7"/>
  <c r="P41" i="7"/>
  <c r="Q29" i="7"/>
  <c r="I115" i="10"/>
  <c r="H133" i="10"/>
  <c r="H132" i="10"/>
  <c r="J113" i="10"/>
  <c r="J112" i="10"/>
  <c r="G135" i="10"/>
  <c r="I143" i="10"/>
  <c r="I142" i="10"/>
  <c r="D85" i="10"/>
  <c r="D97" i="10"/>
  <c r="D95" i="10" s="1"/>
  <c r="D96" i="10"/>
  <c r="C102" i="10"/>
  <c r="J152" i="10"/>
  <c r="J153" i="10"/>
  <c r="J123" i="10"/>
  <c r="J122" i="10"/>
  <c r="H73" i="10"/>
  <c r="H72" i="10"/>
  <c r="H145" i="10"/>
  <c r="H65" i="10"/>
  <c r="I155" i="10"/>
  <c r="I125" i="10"/>
  <c r="G75" i="10"/>
  <c r="I63" i="10"/>
  <c r="I62" i="10"/>
  <c r="G132" i="9"/>
  <c r="H133" i="9" s="1"/>
  <c r="H135" i="9" s="1"/>
  <c r="G115" i="9"/>
  <c r="H112" i="9"/>
  <c r="H113" i="9"/>
  <c r="Z124" i="1"/>
  <c r="V124" i="1"/>
  <c r="R124" i="1"/>
  <c r="N124" i="1"/>
  <c r="J124" i="1"/>
  <c r="F124" i="1"/>
  <c r="S124" i="1"/>
  <c r="G124" i="1"/>
  <c r="Y124" i="1"/>
  <c r="U124" i="1"/>
  <c r="Q124" i="1"/>
  <c r="M124" i="1"/>
  <c r="I124" i="1"/>
  <c r="E124" i="1"/>
  <c r="W124" i="1"/>
  <c r="O124" i="1"/>
  <c r="X124" i="1"/>
  <c r="T124" i="1"/>
  <c r="P124" i="1"/>
  <c r="L124" i="1"/>
  <c r="H124" i="1"/>
  <c r="D124" i="1"/>
  <c r="AA124" i="1"/>
  <c r="K124" i="1"/>
  <c r="M114" i="1"/>
  <c r="I114" i="1"/>
  <c r="E114" i="1"/>
  <c r="N114" i="1"/>
  <c r="L114" i="1"/>
  <c r="H114" i="1"/>
  <c r="D114" i="1"/>
  <c r="D112" i="1" s="1"/>
  <c r="J114" i="1"/>
  <c r="O114" i="1"/>
  <c r="K114" i="1"/>
  <c r="G114" i="1"/>
  <c r="F114" i="1"/>
  <c r="CF144" i="1"/>
  <c r="CB144" i="1"/>
  <c r="BX144" i="1"/>
  <c r="BT144" i="1"/>
  <c r="BP144" i="1"/>
  <c r="BL144" i="1"/>
  <c r="BH144" i="1"/>
  <c r="BD144" i="1"/>
  <c r="AZ144" i="1"/>
  <c r="AV144" i="1"/>
  <c r="AR144" i="1"/>
  <c r="AN144" i="1"/>
  <c r="AJ144" i="1"/>
  <c r="AF144" i="1"/>
  <c r="CI144" i="1"/>
  <c r="CE144" i="1"/>
  <c r="CA144" i="1"/>
  <c r="BW144" i="1"/>
  <c r="BS144" i="1"/>
  <c r="BO144" i="1"/>
  <c r="BK144" i="1"/>
  <c r="BG144" i="1"/>
  <c r="BC144" i="1"/>
  <c r="AY144" i="1"/>
  <c r="AU144" i="1"/>
  <c r="AQ144" i="1"/>
  <c r="AM144" i="1"/>
  <c r="AI144" i="1"/>
  <c r="AE144" i="1"/>
  <c r="AA144" i="1"/>
  <c r="W144" i="1"/>
  <c r="S144" i="1"/>
  <c r="O144" i="1"/>
  <c r="K144" i="1"/>
  <c r="G144" i="1"/>
  <c r="CH144" i="1"/>
  <c r="CD144" i="1"/>
  <c r="BZ144" i="1"/>
  <c r="BV144" i="1"/>
  <c r="BR144" i="1"/>
  <c r="BN144" i="1"/>
  <c r="BJ144" i="1"/>
  <c r="BF144" i="1"/>
  <c r="BB144" i="1"/>
  <c r="AX144" i="1"/>
  <c r="AT144" i="1"/>
  <c r="AP144" i="1"/>
  <c r="AL144" i="1"/>
  <c r="AH144" i="1"/>
  <c r="AD144" i="1"/>
  <c r="Z144" i="1"/>
  <c r="V144" i="1"/>
  <c r="R144" i="1"/>
  <c r="N144" i="1"/>
  <c r="J144" i="1"/>
  <c r="F144" i="1"/>
  <c r="BY144" i="1"/>
  <c r="BI144" i="1"/>
  <c r="AS144" i="1"/>
  <c r="AC144" i="1"/>
  <c r="U144" i="1"/>
  <c r="M144" i="1"/>
  <c r="E144" i="1"/>
  <c r="CC144" i="1"/>
  <c r="AG144" i="1"/>
  <c r="BU144" i="1"/>
  <c r="BE144" i="1"/>
  <c r="AO144" i="1"/>
  <c r="AB144" i="1"/>
  <c r="T144" i="1"/>
  <c r="L144" i="1"/>
  <c r="D144" i="1"/>
  <c r="AW144" i="1"/>
  <c r="P144" i="1"/>
  <c r="CG144" i="1"/>
  <c r="BQ144" i="1"/>
  <c r="BA144" i="1"/>
  <c r="AK144" i="1"/>
  <c r="Y144" i="1"/>
  <c r="Q144" i="1"/>
  <c r="I144" i="1"/>
  <c r="BM144" i="1"/>
  <c r="X144" i="1"/>
  <c r="H144" i="1"/>
  <c r="DR154" i="1"/>
  <c r="DN154" i="1"/>
  <c r="DJ154" i="1"/>
  <c r="DF154" i="1"/>
  <c r="DB154" i="1"/>
  <c r="CX154" i="1"/>
  <c r="CT154" i="1"/>
  <c r="CP154" i="1"/>
  <c r="CL154" i="1"/>
  <c r="CH154" i="1"/>
  <c r="CD154" i="1"/>
  <c r="BZ154" i="1"/>
  <c r="BV154" i="1"/>
  <c r="BR154" i="1"/>
  <c r="BN154" i="1"/>
  <c r="BJ154" i="1"/>
  <c r="BF154" i="1"/>
  <c r="BB154" i="1"/>
  <c r="AX154" i="1"/>
  <c r="AT154" i="1"/>
  <c r="AP154" i="1"/>
  <c r="AL154" i="1"/>
  <c r="AH154" i="1"/>
  <c r="AD154" i="1"/>
  <c r="Z154" i="1"/>
  <c r="V154" i="1"/>
  <c r="R154" i="1"/>
  <c r="N154" i="1"/>
  <c r="J154" i="1"/>
  <c r="F154" i="1"/>
  <c r="DQ154" i="1"/>
  <c r="DM154" i="1"/>
  <c r="DI154" i="1"/>
  <c r="DE154" i="1"/>
  <c r="DA154" i="1"/>
  <c r="CW154" i="1"/>
  <c r="CS154" i="1"/>
  <c r="CO154" i="1"/>
  <c r="CK154" i="1"/>
  <c r="CG154" i="1"/>
  <c r="CC154" i="1"/>
  <c r="BY154" i="1"/>
  <c r="BU154" i="1"/>
  <c r="BQ154" i="1"/>
  <c r="BM154" i="1"/>
  <c r="BI154" i="1"/>
  <c r="BE154" i="1"/>
  <c r="BA154" i="1"/>
  <c r="AW154" i="1"/>
  <c r="AS154" i="1"/>
  <c r="AO154" i="1"/>
  <c r="AK154" i="1"/>
  <c r="AG154" i="1"/>
  <c r="AC154" i="1"/>
  <c r="Y154" i="1"/>
  <c r="U154" i="1"/>
  <c r="Q154" i="1"/>
  <c r="M154" i="1"/>
  <c r="I154" i="1"/>
  <c r="E154" i="1"/>
  <c r="DP154" i="1"/>
  <c r="DL154" i="1"/>
  <c r="DH154" i="1"/>
  <c r="DD154" i="1"/>
  <c r="CZ154" i="1"/>
  <c r="CV154" i="1"/>
  <c r="CR154" i="1"/>
  <c r="CN154" i="1"/>
  <c r="CJ154" i="1"/>
  <c r="CF154" i="1"/>
  <c r="CB154" i="1"/>
  <c r="BX154" i="1"/>
  <c r="BT154" i="1"/>
  <c r="BP154" i="1"/>
  <c r="BL154" i="1"/>
  <c r="BH154" i="1"/>
  <c r="BD154" i="1"/>
  <c r="AZ154" i="1"/>
  <c r="AV154" i="1"/>
  <c r="AR154" i="1"/>
  <c r="AN154" i="1"/>
  <c r="AJ154" i="1"/>
  <c r="AF154" i="1"/>
  <c r="AB154" i="1"/>
  <c r="X154" i="1"/>
  <c r="T154" i="1"/>
  <c r="P154" i="1"/>
  <c r="L154" i="1"/>
  <c r="H154" i="1"/>
  <c r="DK154" i="1"/>
  <c r="CU154" i="1"/>
  <c r="CE154" i="1"/>
  <c r="BO154" i="1"/>
  <c r="AY154" i="1"/>
  <c r="AI154" i="1"/>
  <c r="S154" i="1"/>
  <c r="D154" i="1"/>
  <c r="DG154" i="1"/>
  <c r="CQ154" i="1"/>
  <c r="CA154" i="1"/>
  <c r="BK154" i="1"/>
  <c r="AU154" i="1"/>
  <c r="AE154" i="1"/>
  <c r="O154" i="1"/>
  <c r="DS154" i="1"/>
  <c r="DC154" i="1"/>
  <c r="CM154" i="1"/>
  <c r="BW154" i="1"/>
  <c r="BG154" i="1"/>
  <c r="AQ154" i="1"/>
  <c r="AA154" i="1"/>
  <c r="K154" i="1"/>
  <c r="DO154" i="1"/>
  <c r="BC154" i="1"/>
  <c r="BS154" i="1"/>
  <c r="CY154" i="1"/>
  <c r="AM154" i="1"/>
  <c r="G154" i="1"/>
  <c r="CI154" i="1"/>
  <c r="W154" i="1"/>
  <c r="F152" i="9"/>
  <c r="G153" i="9" s="1"/>
  <c r="F142" i="9"/>
  <c r="G143" i="9" s="1"/>
  <c r="F73" i="9"/>
  <c r="F72" i="9"/>
  <c r="E75" i="9"/>
  <c r="H122" i="9"/>
  <c r="I123" i="9" s="1"/>
  <c r="G62" i="9"/>
  <c r="H63" i="9" s="1"/>
  <c r="C90" i="9"/>
  <c r="D84" i="9"/>
  <c r="D122" i="1"/>
  <c r="E141" i="1"/>
  <c r="F141" i="1" s="1"/>
  <c r="G141" i="1" s="1"/>
  <c r="H141" i="1" s="1"/>
  <c r="I141" i="1" s="1"/>
  <c r="J141" i="1" s="1"/>
  <c r="K141" i="1" s="1"/>
  <c r="L141" i="1" s="1"/>
  <c r="M141" i="1" s="1"/>
  <c r="N141" i="1" s="1"/>
  <c r="O141" i="1" s="1"/>
  <c r="P141" i="1" s="1"/>
  <c r="Q141" i="1" s="1"/>
  <c r="R141" i="1" s="1"/>
  <c r="S141" i="1" s="1"/>
  <c r="T141" i="1" s="1"/>
  <c r="U141" i="1" s="1"/>
  <c r="V141" i="1" s="1"/>
  <c r="W141" i="1" s="1"/>
  <c r="X141" i="1" s="1"/>
  <c r="Y141" i="1" s="1"/>
  <c r="Z141" i="1" s="1"/>
  <c r="AA141" i="1" s="1"/>
  <c r="AB141" i="1" s="1"/>
  <c r="AC141" i="1" s="1"/>
  <c r="AD141" i="1" s="1"/>
  <c r="AE141" i="1" s="1"/>
  <c r="AF141" i="1" s="1"/>
  <c r="AG141" i="1" s="1"/>
  <c r="AH141" i="1" s="1"/>
  <c r="AI141" i="1" s="1"/>
  <c r="AJ141" i="1" s="1"/>
  <c r="AK141" i="1" s="1"/>
  <c r="AL141" i="1" s="1"/>
  <c r="AM141" i="1" s="1"/>
  <c r="AN141" i="1" s="1"/>
  <c r="AO141" i="1" s="1"/>
  <c r="AP141" i="1" s="1"/>
  <c r="AQ141" i="1" s="1"/>
  <c r="AR141" i="1" s="1"/>
  <c r="AS141" i="1" s="1"/>
  <c r="AT141" i="1" s="1"/>
  <c r="AU141" i="1" s="1"/>
  <c r="AV141" i="1" s="1"/>
  <c r="AW141" i="1" s="1"/>
  <c r="AX141" i="1" s="1"/>
  <c r="AY141" i="1" s="1"/>
  <c r="AZ141" i="1" s="1"/>
  <c r="BA141" i="1" s="1"/>
  <c r="BB141" i="1" s="1"/>
  <c r="BC141" i="1" s="1"/>
  <c r="BD141" i="1" s="1"/>
  <c r="BE141" i="1" s="1"/>
  <c r="BF141" i="1" s="1"/>
  <c r="BG141" i="1" s="1"/>
  <c r="BH141" i="1" s="1"/>
  <c r="BI141" i="1" s="1"/>
  <c r="BJ141" i="1" s="1"/>
  <c r="BK141" i="1" s="1"/>
  <c r="BL141" i="1" s="1"/>
  <c r="BM141" i="1" s="1"/>
  <c r="BN141" i="1" s="1"/>
  <c r="BO141" i="1" s="1"/>
  <c r="BP141" i="1" s="1"/>
  <c r="BQ141" i="1" s="1"/>
  <c r="BR141" i="1" s="1"/>
  <c r="BS141" i="1" s="1"/>
  <c r="BT141" i="1" s="1"/>
  <c r="BU141" i="1" s="1"/>
  <c r="BV141" i="1" s="1"/>
  <c r="BW141" i="1" s="1"/>
  <c r="BX141" i="1" s="1"/>
  <c r="BY141" i="1" s="1"/>
  <c r="BZ141" i="1" s="1"/>
  <c r="CA141" i="1" s="1"/>
  <c r="CB141" i="1" s="1"/>
  <c r="CC141" i="1" s="1"/>
  <c r="CD141" i="1" s="1"/>
  <c r="CE141" i="1" s="1"/>
  <c r="CF141" i="1" s="1"/>
  <c r="CG141" i="1" s="1"/>
  <c r="CH141" i="1" s="1"/>
  <c r="CI141" i="1" s="1"/>
  <c r="E131" i="1"/>
  <c r="F131" i="1" s="1"/>
  <c r="G131" i="1" s="1"/>
  <c r="H131" i="1" s="1"/>
  <c r="I131" i="1" s="1"/>
  <c r="J131" i="1" s="1"/>
  <c r="K131" i="1" s="1"/>
  <c r="L131" i="1" s="1"/>
  <c r="M131" i="1" s="1"/>
  <c r="N131" i="1" s="1"/>
  <c r="O131" i="1" s="1"/>
  <c r="P131" i="1" s="1"/>
  <c r="Q131" i="1" s="1"/>
  <c r="R131" i="1" s="1"/>
  <c r="S131" i="1" s="1"/>
  <c r="T131" i="1" s="1"/>
  <c r="U131" i="1" s="1"/>
  <c r="V131" i="1" s="1"/>
  <c r="W131" i="1" s="1"/>
  <c r="X131" i="1" s="1"/>
  <c r="Y131" i="1" s="1"/>
  <c r="Z131" i="1" s="1"/>
  <c r="AA131" i="1" s="1"/>
  <c r="AB131" i="1" s="1"/>
  <c r="AC131" i="1" s="1"/>
  <c r="AD131" i="1" s="1"/>
  <c r="AE131" i="1" s="1"/>
  <c r="AF131" i="1" s="1"/>
  <c r="AG131" i="1" s="1"/>
  <c r="AH131" i="1" s="1"/>
  <c r="AI131" i="1" s="1"/>
  <c r="AJ131" i="1" s="1"/>
  <c r="AK131" i="1" s="1"/>
  <c r="AL131" i="1" s="1"/>
  <c r="AM131" i="1" s="1"/>
  <c r="E121" i="1"/>
  <c r="F121" i="1" s="1"/>
  <c r="G121" i="1" s="1"/>
  <c r="H121" i="1" s="1"/>
  <c r="I121" i="1" s="1"/>
  <c r="J121" i="1" s="1"/>
  <c r="K121" i="1" s="1"/>
  <c r="L121" i="1" s="1"/>
  <c r="M121" i="1" s="1"/>
  <c r="N121" i="1" s="1"/>
  <c r="O121" i="1" s="1"/>
  <c r="P121" i="1" s="1"/>
  <c r="Q121" i="1" s="1"/>
  <c r="R121" i="1" s="1"/>
  <c r="S121" i="1" s="1"/>
  <c r="T121" i="1" s="1"/>
  <c r="U121" i="1" s="1"/>
  <c r="V121" i="1" s="1"/>
  <c r="W121" i="1" s="1"/>
  <c r="X121" i="1" s="1"/>
  <c r="Y121" i="1" s="1"/>
  <c r="Z121" i="1" s="1"/>
  <c r="AA121" i="1" s="1"/>
  <c r="F111" i="1"/>
  <c r="G111" i="1" s="1"/>
  <c r="H111" i="1" s="1"/>
  <c r="I111" i="1" s="1"/>
  <c r="J111" i="1" s="1"/>
  <c r="K111" i="1" s="1"/>
  <c r="L111" i="1" s="1"/>
  <c r="M111" i="1" s="1"/>
  <c r="N111" i="1" s="1"/>
  <c r="O111" i="1" s="1"/>
  <c r="E111" i="1"/>
  <c r="H132" i="9" l="1"/>
  <c r="I132" i="9" s="1"/>
  <c r="Q65" i="7"/>
  <c r="Q53" i="7"/>
  <c r="Q41" i="7"/>
  <c r="R29" i="7"/>
  <c r="I65" i="10"/>
  <c r="I73" i="10"/>
  <c r="I72" i="10"/>
  <c r="D98" i="10"/>
  <c r="I145" i="10"/>
  <c r="H75" i="10"/>
  <c r="K153" i="10"/>
  <c r="K152" i="10"/>
  <c r="K113" i="10"/>
  <c r="K112" i="10"/>
  <c r="I133" i="10"/>
  <c r="I132" i="10"/>
  <c r="K123" i="10"/>
  <c r="K122" i="10"/>
  <c r="D83" i="10"/>
  <c r="D86" i="10"/>
  <c r="J115" i="10"/>
  <c r="H135" i="10"/>
  <c r="J63" i="10"/>
  <c r="J62" i="10"/>
  <c r="J125" i="10"/>
  <c r="E85" i="10"/>
  <c r="E97" i="10"/>
  <c r="E95" i="10" s="1"/>
  <c r="E96" i="10"/>
  <c r="J143" i="10"/>
  <c r="J142" i="10"/>
  <c r="J155" i="10"/>
  <c r="I125" i="9"/>
  <c r="G155" i="9"/>
  <c r="H115" i="9"/>
  <c r="I112" i="9"/>
  <c r="I113" i="9"/>
  <c r="G145" i="9"/>
  <c r="H65" i="9"/>
  <c r="I133" i="9"/>
  <c r="E112" i="1"/>
  <c r="D142" i="1"/>
  <c r="G142" i="9"/>
  <c r="C95" i="9"/>
  <c r="H62" i="9"/>
  <c r="I122" i="9"/>
  <c r="J123" i="9" s="1"/>
  <c r="J125" i="9" s="1"/>
  <c r="G73" i="9"/>
  <c r="G72" i="9"/>
  <c r="G152" i="9"/>
  <c r="H153" i="9" s="1"/>
  <c r="F75" i="9"/>
  <c r="E122" i="1"/>
  <c r="H143" i="9" l="1"/>
  <c r="H145" i="9" s="1"/>
  <c r="I63" i="9"/>
  <c r="I65" i="9" s="1"/>
  <c r="R65" i="7"/>
  <c r="R53" i="7"/>
  <c r="R41" i="7"/>
  <c r="S29" i="7"/>
  <c r="F85" i="10"/>
  <c r="F97" i="10"/>
  <c r="F95" i="10" s="1"/>
  <c r="F96" i="10"/>
  <c r="E98" i="10"/>
  <c r="J65" i="10"/>
  <c r="I135" i="10"/>
  <c r="L153" i="10"/>
  <c r="L152" i="10"/>
  <c r="J73" i="10"/>
  <c r="J72" i="10"/>
  <c r="J133" i="10"/>
  <c r="J132" i="10"/>
  <c r="E84" i="10"/>
  <c r="E83" i="10"/>
  <c r="L123" i="10"/>
  <c r="L122" i="10"/>
  <c r="L113" i="10"/>
  <c r="L112" i="10"/>
  <c r="K155" i="10"/>
  <c r="I75" i="10"/>
  <c r="K63" i="10"/>
  <c r="K62" i="10"/>
  <c r="K143" i="10"/>
  <c r="K142" i="10"/>
  <c r="J145" i="10"/>
  <c r="K125" i="10"/>
  <c r="K115" i="10"/>
  <c r="I115" i="9"/>
  <c r="J132" i="9"/>
  <c r="J133" i="9"/>
  <c r="I135" i="9"/>
  <c r="J112" i="9"/>
  <c r="J113" i="9"/>
  <c r="F122" i="1"/>
  <c r="G122" i="1" s="1"/>
  <c r="E142" i="1"/>
  <c r="F112" i="1"/>
  <c r="H142" i="9"/>
  <c r="I143" i="9" s="1"/>
  <c r="H73" i="9"/>
  <c r="H72" i="9"/>
  <c r="I62" i="9"/>
  <c r="H152" i="9"/>
  <c r="I153" i="9" s="1"/>
  <c r="G75" i="9"/>
  <c r="C102" i="9"/>
  <c r="D85" i="9"/>
  <c r="D97" i="9"/>
  <c r="D95" i="9" s="1"/>
  <c r="D96" i="9"/>
  <c r="J122" i="9"/>
  <c r="K123" i="9" s="1"/>
  <c r="K125" i="9" s="1"/>
  <c r="J63" i="9" l="1"/>
  <c r="J65" i="9" s="1"/>
  <c r="S65" i="7"/>
  <c r="S53" i="7"/>
  <c r="S41" i="7"/>
  <c r="T29" i="7"/>
  <c r="G97" i="10"/>
  <c r="G95" i="10" s="1"/>
  <c r="G96" i="10"/>
  <c r="G85" i="10"/>
  <c r="K145" i="10"/>
  <c r="L62" i="10"/>
  <c r="L63" i="10"/>
  <c r="K65" i="10"/>
  <c r="M123" i="10"/>
  <c r="M122" i="10"/>
  <c r="K133" i="10"/>
  <c r="K132" i="10"/>
  <c r="K73" i="10"/>
  <c r="K72" i="10"/>
  <c r="M113" i="10"/>
  <c r="M112" i="10"/>
  <c r="F84" i="10"/>
  <c r="F83" i="10"/>
  <c r="M153" i="10"/>
  <c r="M152" i="10"/>
  <c r="L115" i="10"/>
  <c r="E86" i="10"/>
  <c r="L155" i="10"/>
  <c r="L143" i="10"/>
  <c r="L142" i="10"/>
  <c r="L125" i="10"/>
  <c r="J135" i="10"/>
  <c r="J75" i="10"/>
  <c r="F98" i="10"/>
  <c r="H155" i="9"/>
  <c r="I145" i="9"/>
  <c r="J115" i="9"/>
  <c r="K112" i="9"/>
  <c r="K113" i="9"/>
  <c r="J135" i="9"/>
  <c r="K132" i="9"/>
  <c r="K133" i="9"/>
  <c r="K135" i="9" s="1"/>
  <c r="F142" i="1"/>
  <c r="G112" i="1"/>
  <c r="E97" i="9"/>
  <c r="E96" i="9"/>
  <c r="E85" i="9"/>
  <c r="I142" i="9"/>
  <c r="I73" i="9"/>
  <c r="I72" i="9"/>
  <c r="D83" i="9"/>
  <c r="D86" i="9"/>
  <c r="K122" i="9"/>
  <c r="L123" i="9" s="1"/>
  <c r="L125" i="9" s="1"/>
  <c r="D98" i="9"/>
  <c r="I155" i="9"/>
  <c r="I152" i="9"/>
  <c r="J153" i="9" s="1"/>
  <c r="J62" i="9"/>
  <c r="H75" i="9"/>
  <c r="H122" i="1"/>
  <c r="J143" i="9" l="1"/>
  <c r="J145" i="9" s="1"/>
  <c r="K63" i="9"/>
  <c r="K65" i="9" s="1"/>
  <c r="T65" i="7"/>
  <c r="T53" i="7"/>
  <c r="T41" i="7"/>
  <c r="U29" i="7"/>
  <c r="F86" i="10"/>
  <c r="K75" i="10"/>
  <c r="M125" i="10"/>
  <c r="H85" i="10"/>
  <c r="H96" i="10"/>
  <c r="H97" i="10"/>
  <c r="M143" i="10"/>
  <c r="M142" i="10"/>
  <c r="N153" i="10"/>
  <c r="N152" i="10"/>
  <c r="N113" i="10"/>
  <c r="N112" i="10"/>
  <c r="L133" i="10"/>
  <c r="L132" i="10"/>
  <c r="G98" i="10"/>
  <c r="L145" i="10"/>
  <c r="M155" i="10"/>
  <c r="M115" i="10"/>
  <c r="K135" i="10"/>
  <c r="L65" i="10"/>
  <c r="G83" i="10"/>
  <c r="G84" i="10"/>
  <c r="L73" i="10"/>
  <c r="L72" i="10"/>
  <c r="N123" i="10"/>
  <c r="N122" i="10"/>
  <c r="M63" i="10"/>
  <c r="M62" i="10"/>
  <c r="L132" i="9"/>
  <c r="L133" i="9"/>
  <c r="L135" i="9" s="1"/>
  <c r="K115" i="9"/>
  <c r="L112" i="9"/>
  <c r="L113" i="9"/>
  <c r="G142" i="1"/>
  <c r="K62" i="9"/>
  <c r="L122" i="9"/>
  <c r="M123" i="9" s="1"/>
  <c r="M125" i="9" s="1"/>
  <c r="J73" i="9"/>
  <c r="J72" i="9"/>
  <c r="I75" i="9"/>
  <c r="E95" i="9"/>
  <c r="J142" i="9"/>
  <c r="E98" i="9"/>
  <c r="J152" i="9"/>
  <c r="K153" i="9" s="1"/>
  <c r="J155" i="9"/>
  <c r="E84" i="9"/>
  <c r="E83" i="9"/>
  <c r="I122" i="1"/>
  <c r="L63" i="9" l="1"/>
  <c r="L65" i="9" s="1"/>
  <c r="K143" i="9"/>
  <c r="K145" i="9" s="1"/>
  <c r="U65" i="7"/>
  <c r="U53" i="7"/>
  <c r="U41" i="7"/>
  <c r="V29" i="7"/>
  <c r="N125" i="10"/>
  <c r="H84" i="10"/>
  <c r="H83" i="10"/>
  <c r="O113" i="10"/>
  <c r="F116" i="10" s="1"/>
  <c r="F117" i="10" s="1"/>
  <c r="F118" i="10" s="1"/>
  <c r="O112" i="10"/>
  <c r="N143" i="10"/>
  <c r="N142" i="10"/>
  <c r="N63" i="10"/>
  <c r="N62" i="10"/>
  <c r="M73" i="10"/>
  <c r="M72" i="10"/>
  <c r="N115" i="10"/>
  <c r="M145" i="10"/>
  <c r="H95" i="10"/>
  <c r="M65" i="10"/>
  <c r="L75" i="10"/>
  <c r="M133" i="10"/>
  <c r="M132" i="10"/>
  <c r="O153" i="10"/>
  <c r="O152" i="10"/>
  <c r="H98" i="10"/>
  <c r="O122" i="10"/>
  <c r="O123" i="10"/>
  <c r="G86" i="10"/>
  <c r="L135" i="10"/>
  <c r="N155" i="10"/>
  <c r="L115" i="9"/>
  <c r="M112" i="9"/>
  <c r="M113" i="9"/>
  <c r="M132" i="9"/>
  <c r="M133" i="9"/>
  <c r="H142" i="1"/>
  <c r="M122" i="9"/>
  <c r="N123" i="9" s="1"/>
  <c r="N125" i="9" s="1"/>
  <c r="K155" i="9"/>
  <c r="K152" i="9"/>
  <c r="L153" i="9" s="1"/>
  <c r="K73" i="9"/>
  <c r="K72" i="9"/>
  <c r="L62" i="9"/>
  <c r="F84" i="9"/>
  <c r="K142" i="9"/>
  <c r="L143" i="9" s="1"/>
  <c r="J75" i="9"/>
  <c r="E86" i="9"/>
  <c r="F85" i="9"/>
  <c r="F97" i="9"/>
  <c r="F95" i="9" s="1"/>
  <c r="F96" i="9"/>
  <c r="J122" i="1"/>
  <c r="M63" i="9" l="1"/>
  <c r="M65" i="9" s="1"/>
  <c r="N116" i="10"/>
  <c r="N117" i="10" s="1"/>
  <c r="N118" i="10" s="1"/>
  <c r="V65" i="7"/>
  <c r="V53" i="7"/>
  <c r="V41" i="7"/>
  <c r="W29" i="7"/>
  <c r="N133" i="10"/>
  <c r="N132" i="10"/>
  <c r="N65" i="10"/>
  <c r="O143" i="10"/>
  <c r="O142" i="10"/>
  <c r="O125" i="10"/>
  <c r="M135" i="10"/>
  <c r="N72" i="10"/>
  <c r="N73" i="10"/>
  <c r="N145" i="10"/>
  <c r="I84" i="10"/>
  <c r="P123" i="10"/>
  <c r="P122" i="10"/>
  <c r="P153" i="10"/>
  <c r="P152" i="10"/>
  <c r="M75" i="10"/>
  <c r="H86" i="10"/>
  <c r="O155" i="10"/>
  <c r="I85" i="10"/>
  <c r="I83" i="10" s="1"/>
  <c r="I97" i="10"/>
  <c r="I95" i="10" s="1"/>
  <c r="I96" i="10"/>
  <c r="O62" i="10"/>
  <c r="O63" i="10"/>
  <c r="O116" i="10"/>
  <c r="O117" i="10" s="1"/>
  <c r="O115" i="10"/>
  <c r="E116" i="10"/>
  <c r="E117" i="10" s="1"/>
  <c r="E118" i="10" s="1"/>
  <c r="D116" i="10"/>
  <c r="D117" i="10" s="1"/>
  <c r="C166" i="10"/>
  <c r="G116" i="10"/>
  <c r="G117" i="10" s="1"/>
  <c r="G118" i="10" s="1"/>
  <c r="I116" i="10"/>
  <c r="I117" i="10" s="1"/>
  <c r="I118" i="10" s="1"/>
  <c r="H116" i="10"/>
  <c r="H117" i="10" s="1"/>
  <c r="H118" i="10" s="1"/>
  <c r="K116" i="10"/>
  <c r="K117" i="10" s="1"/>
  <c r="K118" i="10" s="1"/>
  <c r="L116" i="10"/>
  <c r="L117" i="10" s="1"/>
  <c r="L118" i="10" s="1"/>
  <c r="J116" i="10"/>
  <c r="J117" i="10" s="1"/>
  <c r="J118" i="10" s="1"/>
  <c r="M116" i="10"/>
  <c r="M117" i="10" s="1"/>
  <c r="M118" i="10" s="1"/>
  <c r="N132" i="9"/>
  <c r="N133" i="9"/>
  <c r="N135" i="9" s="1"/>
  <c r="M115" i="9"/>
  <c r="L145" i="9"/>
  <c r="N112" i="9"/>
  <c r="N113" i="9"/>
  <c r="M135" i="9"/>
  <c r="I142" i="1"/>
  <c r="F86" i="9"/>
  <c r="L155" i="9"/>
  <c r="L152" i="9"/>
  <c r="M153" i="9" s="1"/>
  <c r="F98" i="9"/>
  <c r="L142" i="9"/>
  <c r="L73" i="9"/>
  <c r="L72" i="9"/>
  <c r="N122" i="9"/>
  <c r="O123" i="9" s="1"/>
  <c r="O125" i="9" s="1"/>
  <c r="F83" i="9"/>
  <c r="M62" i="9"/>
  <c r="K75" i="9"/>
  <c r="G85" i="9"/>
  <c r="G97" i="9"/>
  <c r="G95" i="9" s="1"/>
  <c r="G96" i="9"/>
  <c r="K122" i="1"/>
  <c r="F17" i="7"/>
  <c r="G17" i="7" s="1"/>
  <c r="H17" i="7" s="1"/>
  <c r="I17" i="7" s="1"/>
  <c r="J17" i="7" s="1"/>
  <c r="K17" i="7" s="1"/>
  <c r="L17" i="7" s="1"/>
  <c r="M17" i="7" s="1"/>
  <c r="N17" i="7" s="1"/>
  <c r="O17" i="7" s="1"/>
  <c r="E17" i="7"/>
  <c r="M143" i="9" l="1"/>
  <c r="M145" i="9" s="1"/>
  <c r="N63" i="9"/>
  <c r="N65" i="9" s="1"/>
  <c r="O118" i="10"/>
  <c r="W65" i="7"/>
  <c r="W53" i="7"/>
  <c r="W41" i="7"/>
  <c r="X29" i="7"/>
  <c r="J85" i="10"/>
  <c r="J83" i="10" s="1"/>
  <c r="J97" i="10"/>
  <c r="J95" i="10" s="1"/>
  <c r="J96" i="10"/>
  <c r="J84" i="10"/>
  <c r="P142" i="10"/>
  <c r="P143" i="10"/>
  <c r="O133" i="10"/>
  <c r="O132" i="10"/>
  <c r="D166" i="10"/>
  <c r="D118" i="10"/>
  <c r="O65" i="10"/>
  <c r="Q153" i="10"/>
  <c r="Q152" i="10"/>
  <c r="O145" i="10"/>
  <c r="N135" i="10"/>
  <c r="I98" i="10"/>
  <c r="P62" i="10"/>
  <c r="P63" i="10"/>
  <c r="P155" i="10"/>
  <c r="N75" i="10"/>
  <c r="P125" i="10"/>
  <c r="Q123" i="10"/>
  <c r="Q122" i="10"/>
  <c r="I86" i="10"/>
  <c r="O73" i="10"/>
  <c r="O72" i="10"/>
  <c r="O112" i="9"/>
  <c r="O113" i="9"/>
  <c r="L116" i="9" s="1"/>
  <c r="L117" i="9" s="1"/>
  <c r="L118" i="9" s="1"/>
  <c r="N115" i="9"/>
  <c r="O132" i="9"/>
  <c r="O133" i="9"/>
  <c r="J142" i="1"/>
  <c r="M73" i="9"/>
  <c r="M72" i="9"/>
  <c r="H85" i="9"/>
  <c r="H97" i="9"/>
  <c r="H95" i="9" s="1"/>
  <c r="H96" i="9"/>
  <c r="L75" i="9"/>
  <c r="G98" i="9"/>
  <c r="N62" i="9"/>
  <c r="G84" i="9"/>
  <c r="G83" i="9"/>
  <c r="O122" i="9"/>
  <c r="P123" i="9" s="1"/>
  <c r="P125" i="9" s="1"/>
  <c r="M142" i="9"/>
  <c r="M155" i="9"/>
  <c r="M152" i="9"/>
  <c r="N153" i="9" s="1"/>
  <c r="L122" i="1"/>
  <c r="N143" i="9" l="1"/>
  <c r="N145" i="9" s="1"/>
  <c r="O63" i="9"/>
  <c r="O65" i="9" s="1"/>
  <c r="X65" i="7"/>
  <c r="X53" i="7"/>
  <c r="X41" i="7"/>
  <c r="Y29" i="7"/>
  <c r="P133" i="10"/>
  <c r="P132" i="10"/>
  <c r="P73" i="10"/>
  <c r="P72" i="10"/>
  <c r="R123" i="10"/>
  <c r="R122" i="10"/>
  <c r="O135" i="10"/>
  <c r="K84" i="10"/>
  <c r="J98" i="10"/>
  <c r="O75" i="10"/>
  <c r="Q125" i="10"/>
  <c r="P65" i="10"/>
  <c r="R152" i="10"/>
  <c r="R153" i="10"/>
  <c r="F166" i="10"/>
  <c r="C119" i="10"/>
  <c r="B119" i="10" s="1"/>
  <c r="E166" i="10" s="1"/>
  <c r="P145" i="10"/>
  <c r="J86" i="10"/>
  <c r="K97" i="10"/>
  <c r="K95" i="10" s="1"/>
  <c r="K96" i="10"/>
  <c r="K85" i="10"/>
  <c r="K83" i="10" s="1"/>
  <c r="Q63" i="10"/>
  <c r="Q62" i="10"/>
  <c r="Q155" i="10"/>
  <c r="Q143" i="10"/>
  <c r="Q142" i="10"/>
  <c r="N116" i="9"/>
  <c r="N117" i="9" s="1"/>
  <c r="N118" i="9" s="1"/>
  <c r="P132" i="9"/>
  <c r="P133" i="9"/>
  <c r="P135" i="9" s="1"/>
  <c r="O116" i="9"/>
  <c r="O117" i="9" s="1"/>
  <c r="O115" i="9"/>
  <c r="D116" i="9"/>
  <c r="D117" i="9" s="1"/>
  <c r="D118" i="9" s="1"/>
  <c r="E116" i="9"/>
  <c r="E117" i="9" s="1"/>
  <c r="E118" i="9" s="1"/>
  <c r="G116" i="9"/>
  <c r="G117" i="9" s="1"/>
  <c r="G118" i="9" s="1"/>
  <c r="F116" i="9"/>
  <c r="F117" i="9" s="1"/>
  <c r="F118" i="9" s="1"/>
  <c r="H116" i="9"/>
  <c r="H117" i="9" s="1"/>
  <c r="H118" i="9" s="1"/>
  <c r="I116" i="9"/>
  <c r="I117" i="9" s="1"/>
  <c r="I118" i="9" s="1"/>
  <c r="J116" i="9"/>
  <c r="J117" i="9" s="1"/>
  <c r="J118" i="9" s="1"/>
  <c r="K116" i="9"/>
  <c r="K117" i="9" s="1"/>
  <c r="K118" i="9" s="1"/>
  <c r="O135" i="9"/>
  <c r="M116" i="9"/>
  <c r="M117" i="9" s="1"/>
  <c r="M118" i="9" s="1"/>
  <c r="K142" i="1"/>
  <c r="H84" i="9"/>
  <c r="H83" i="9"/>
  <c r="H98" i="9"/>
  <c r="N142" i="9"/>
  <c r="G86" i="9"/>
  <c r="N73" i="9"/>
  <c r="N72" i="9"/>
  <c r="P122" i="9"/>
  <c r="Q123" i="9" s="1"/>
  <c r="Q125" i="9" s="1"/>
  <c r="O62" i="9"/>
  <c r="M75" i="9"/>
  <c r="N152" i="9"/>
  <c r="O153" i="9" s="1"/>
  <c r="N155" i="9"/>
  <c r="I97" i="9"/>
  <c r="I95" i="9" s="1"/>
  <c r="I96" i="9"/>
  <c r="I85" i="9"/>
  <c r="M122" i="1"/>
  <c r="P63" i="9" l="1"/>
  <c r="P65" i="9" s="1"/>
  <c r="O143" i="9"/>
  <c r="O145" i="9" s="1"/>
  <c r="Y65" i="7"/>
  <c r="Y53" i="7"/>
  <c r="Y41" i="7"/>
  <c r="Z29" i="7"/>
  <c r="O118" i="9"/>
  <c r="L84" i="10"/>
  <c r="R63" i="10"/>
  <c r="R62" i="10"/>
  <c r="Q65" i="10"/>
  <c r="L85" i="10"/>
  <c r="L83" i="10" s="1"/>
  <c r="L97" i="10"/>
  <c r="L95" i="10" s="1"/>
  <c r="L96" i="10"/>
  <c r="K86" i="10"/>
  <c r="S122" i="10"/>
  <c r="S123" i="10"/>
  <c r="Q133" i="10"/>
  <c r="Q132" i="10"/>
  <c r="R143" i="10"/>
  <c r="R142" i="10"/>
  <c r="K98" i="10"/>
  <c r="R155" i="10"/>
  <c r="R125" i="10"/>
  <c r="P135" i="10"/>
  <c r="Q145" i="10"/>
  <c r="S153" i="10"/>
  <c r="S152" i="10"/>
  <c r="Q73" i="10"/>
  <c r="Q72" i="10"/>
  <c r="P75" i="10"/>
  <c r="Q132" i="9"/>
  <c r="Q133" i="9"/>
  <c r="L142" i="1"/>
  <c r="O155" i="9"/>
  <c r="O152" i="9"/>
  <c r="P153" i="9" s="1"/>
  <c r="N75" i="9"/>
  <c r="O142" i="9"/>
  <c r="P62" i="9"/>
  <c r="Q63" i="9" s="1"/>
  <c r="Q122" i="9"/>
  <c r="R123" i="9" s="1"/>
  <c r="R125" i="9" s="1"/>
  <c r="I84" i="9"/>
  <c r="I83" i="9"/>
  <c r="J97" i="9"/>
  <c r="J95" i="9" s="1"/>
  <c r="J85" i="9"/>
  <c r="J96" i="9"/>
  <c r="H86" i="9"/>
  <c r="I98" i="9"/>
  <c r="C166" i="9"/>
  <c r="O73" i="9"/>
  <c r="O72" i="9"/>
  <c r="N122" i="1"/>
  <c r="H11" i="7"/>
  <c r="G6" i="7"/>
  <c r="H7" i="7"/>
  <c r="H8" i="7"/>
  <c r="P143" i="9" l="1"/>
  <c r="P145" i="9" s="1"/>
  <c r="Z65" i="7"/>
  <c r="Z53" i="7"/>
  <c r="Z41" i="7"/>
  <c r="AA29" i="7"/>
  <c r="T153" i="10"/>
  <c r="T152" i="10"/>
  <c r="R145" i="10"/>
  <c r="T123" i="10"/>
  <c r="T122" i="10"/>
  <c r="S63" i="10"/>
  <c r="S62" i="10"/>
  <c r="L86" i="10"/>
  <c r="R133" i="10"/>
  <c r="R132" i="10"/>
  <c r="L98" i="10"/>
  <c r="R65" i="10"/>
  <c r="R73" i="10"/>
  <c r="R72" i="10"/>
  <c r="S155" i="10"/>
  <c r="Q75" i="10"/>
  <c r="Q135" i="10"/>
  <c r="S143" i="10"/>
  <c r="S142" i="10"/>
  <c r="S125" i="10"/>
  <c r="M85" i="10"/>
  <c r="M83" i="10" s="1"/>
  <c r="M97" i="10"/>
  <c r="M95" i="10" s="1"/>
  <c r="M96" i="10"/>
  <c r="M84" i="10"/>
  <c r="Q135" i="9"/>
  <c r="R132" i="9"/>
  <c r="R133" i="9"/>
  <c r="R135" i="9" s="1"/>
  <c r="Q65" i="9"/>
  <c r="M142" i="1"/>
  <c r="K97" i="9"/>
  <c r="K95" i="9" s="1"/>
  <c r="K85" i="9"/>
  <c r="K96" i="9"/>
  <c r="P73" i="9"/>
  <c r="P72" i="9"/>
  <c r="O75" i="9"/>
  <c r="I86" i="9"/>
  <c r="R122" i="9"/>
  <c r="S123" i="9" s="1"/>
  <c r="S125" i="9" s="1"/>
  <c r="P152" i="9"/>
  <c r="Q153" i="9" s="1"/>
  <c r="D166" i="9"/>
  <c r="J98" i="9"/>
  <c r="J84" i="9"/>
  <c r="J83" i="9"/>
  <c r="Q62" i="9"/>
  <c r="P142" i="9"/>
  <c r="O122" i="1"/>
  <c r="H9" i="7"/>
  <c r="H6" i="7"/>
  <c r="H10" i="7"/>
  <c r="D87" i="1"/>
  <c r="D99" i="1" s="1"/>
  <c r="R63" i="9" l="1"/>
  <c r="R65" i="9" s="1"/>
  <c r="Q143" i="9"/>
  <c r="Q145" i="9" s="1"/>
  <c r="AA65" i="7"/>
  <c r="AA53" i="7"/>
  <c r="AA41" i="7"/>
  <c r="N85" i="10"/>
  <c r="N83" i="10" s="1"/>
  <c r="N97" i="10"/>
  <c r="N95" i="10" s="1"/>
  <c r="N96" i="10"/>
  <c r="N84" i="10"/>
  <c r="R75" i="10"/>
  <c r="M86" i="10"/>
  <c r="S65" i="10"/>
  <c r="T143" i="10"/>
  <c r="T142" i="10"/>
  <c r="S133" i="10"/>
  <c r="S132" i="10"/>
  <c r="U123" i="10"/>
  <c r="U122" i="10"/>
  <c r="S145" i="10"/>
  <c r="S73" i="10"/>
  <c r="S72" i="10"/>
  <c r="R135" i="10"/>
  <c r="T125" i="10"/>
  <c r="U153" i="10"/>
  <c r="U152" i="10"/>
  <c r="M98" i="10"/>
  <c r="T63" i="10"/>
  <c r="T62" i="10"/>
  <c r="T155" i="10"/>
  <c r="S132" i="9"/>
  <c r="S133" i="9"/>
  <c r="S135" i="9" s="1"/>
  <c r="P155" i="9"/>
  <c r="N142" i="1"/>
  <c r="L97" i="9"/>
  <c r="L95" i="9" s="1"/>
  <c r="L85" i="9"/>
  <c r="L96" i="9"/>
  <c r="J86" i="9"/>
  <c r="K98" i="9"/>
  <c r="R62" i="9"/>
  <c r="Q155" i="9"/>
  <c r="Q152" i="9"/>
  <c r="R153" i="9" s="1"/>
  <c r="S122" i="9"/>
  <c r="T123" i="9" s="1"/>
  <c r="T125" i="9" s="1"/>
  <c r="Q73" i="9"/>
  <c r="Q72" i="9"/>
  <c r="Q142" i="9"/>
  <c r="P75" i="9"/>
  <c r="K84" i="9"/>
  <c r="K83" i="9"/>
  <c r="F166" i="9"/>
  <c r="C119" i="9"/>
  <c r="B119" i="9" s="1"/>
  <c r="E166" i="9" s="1"/>
  <c r="P122" i="1"/>
  <c r="H5" i="7"/>
  <c r="H12" i="7"/>
  <c r="H13" i="7" s="1"/>
  <c r="E99" i="1"/>
  <c r="E93" i="1"/>
  <c r="F93" i="1" s="1"/>
  <c r="E87" i="1"/>
  <c r="E81" i="1"/>
  <c r="F81" i="1" s="1"/>
  <c r="R143" i="9" l="1"/>
  <c r="R145" i="9" s="1"/>
  <c r="S63" i="9"/>
  <c r="S65" i="9" s="1"/>
  <c r="AB65" i="7"/>
  <c r="AB53" i="7"/>
  <c r="AB41" i="7"/>
  <c r="O84" i="10"/>
  <c r="T65" i="10"/>
  <c r="U155" i="10"/>
  <c r="S75" i="10"/>
  <c r="T132" i="10"/>
  <c r="T133" i="10"/>
  <c r="U143" i="10"/>
  <c r="U142" i="10"/>
  <c r="O97" i="10"/>
  <c r="O95" i="10" s="1"/>
  <c r="O96" i="10"/>
  <c r="O85" i="10"/>
  <c r="O83" i="10" s="1"/>
  <c r="S135" i="10"/>
  <c r="T145" i="10"/>
  <c r="N86" i="10"/>
  <c r="N98" i="10"/>
  <c r="T73" i="10"/>
  <c r="T72" i="10"/>
  <c r="U125" i="10"/>
  <c r="U63" i="10"/>
  <c r="U62" i="10"/>
  <c r="V153" i="10"/>
  <c r="V152" i="10"/>
  <c r="V123" i="10"/>
  <c r="V122" i="10"/>
  <c r="T132" i="9"/>
  <c r="T133" i="9"/>
  <c r="T135" i="9" s="1"/>
  <c r="O142" i="1"/>
  <c r="R155" i="9"/>
  <c r="R152" i="9"/>
  <c r="S153" i="9" s="1"/>
  <c r="L98" i="9"/>
  <c r="K86" i="9"/>
  <c r="R142" i="9"/>
  <c r="M97" i="9"/>
  <c r="M95" i="9" s="1"/>
  <c r="M96" i="9"/>
  <c r="M85" i="9"/>
  <c r="R73" i="9"/>
  <c r="R72" i="9"/>
  <c r="L84" i="9"/>
  <c r="L83" i="9"/>
  <c r="Q75" i="9"/>
  <c r="T122" i="9"/>
  <c r="U123" i="9" s="1"/>
  <c r="U125" i="9" s="1"/>
  <c r="S62" i="9"/>
  <c r="Q122" i="1"/>
  <c r="F99" i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Q99" i="1" s="1"/>
  <c r="R99" i="1" s="1"/>
  <c r="S99" i="1" s="1"/>
  <c r="T99" i="1" s="1"/>
  <c r="U99" i="1" s="1"/>
  <c r="V99" i="1" s="1"/>
  <c r="W99" i="1" s="1"/>
  <c r="X99" i="1" s="1"/>
  <c r="Y99" i="1" s="1"/>
  <c r="Z99" i="1" s="1"/>
  <c r="AA99" i="1" s="1"/>
  <c r="AB99" i="1" s="1"/>
  <c r="AC99" i="1" s="1"/>
  <c r="AD99" i="1" s="1"/>
  <c r="AE99" i="1" s="1"/>
  <c r="AF99" i="1" s="1"/>
  <c r="AG99" i="1" s="1"/>
  <c r="AH99" i="1" s="1"/>
  <c r="AI99" i="1" s="1"/>
  <c r="AJ99" i="1" s="1"/>
  <c r="AK99" i="1" s="1"/>
  <c r="AL99" i="1" s="1"/>
  <c r="AM99" i="1" s="1"/>
  <c r="F87" i="1"/>
  <c r="G87" i="1" s="1"/>
  <c r="H87" i="1" s="1"/>
  <c r="I87" i="1" s="1"/>
  <c r="J87" i="1" s="1"/>
  <c r="K87" i="1" s="1"/>
  <c r="L87" i="1" s="1"/>
  <c r="M87" i="1" s="1"/>
  <c r="N87" i="1" s="1"/>
  <c r="O87" i="1" s="1"/>
  <c r="P87" i="1" s="1"/>
  <c r="Q87" i="1" s="1"/>
  <c r="R87" i="1" s="1"/>
  <c r="S87" i="1" s="1"/>
  <c r="T87" i="1" s="1"/>
  <c r="U87" i="1" s="1"/>
  <c r="V87" i="1" s="1"/>
  <c r="W87" i="1" s="1"/>
  <c r="X87" i="1" s="1"/>
  <c r="Y87" i="1" s="1"/>
  <c r="Z87" i="1" s="1"/>
  <c r="AA87" i="1" s="1"/>
  <c r="AB87" i="1" s="1"/>
  <c r="AC87" i="1" s="1"/>
  <c r="AD87" i="1" s="1"/>
  <c r="AE87" i="1" s="1"/>
  <c r="AF87" i="1" s="1"/>
  <c r="AG87" i="1" s="1"/>
  <c r="AH87" i="1" s="1"/>
  <c r="AI87" i="1" s="1"/>
  <c r="AJ87" i="1" s="1"/>
  <c r="AK87" i="1" s="1"/>
  <c r="AL87" i="1" s="1"/>
  <c r="AM87" i="1" s="1"/>
  <c r="G81" i="1"/>
  <c r="G93" i="1"/>
  <c r="T63" i="9" l="1"/>
  <c r="T65" i="9" s="1"/>
  <c r="S143" i="9"/>
  <c r="S145" i="9" s="1"/>
  <c r="AC65" i="7"/>
  <c r="AC53" i="7"/>
  <c r="AC41" i="7"/>
  <c r="P85" i="10"/>
  <c r="P83" i="10" s="1"/>
  <c r="P97" i="10"/>
  <c r="P95" i="10" s="1"/>
  <c r="P96" i="10"/>
  <c r="W123" i="10"/>
  <c r="W122" i="10"/>
  <c r="U145" i="10"/>
  <c r="V125" i="10"/>
  <c r="W153" i="10"/>
  <c r="W152" i="10"/>
  <c r="T135" i="10"/>
  <c r="U65" i="10"/>
  <c r="V155" i="10"/>
  <c r="U73" i="10"/>
  <c r="U72" i="10"/>
  <c r="U133" i="10"/>
  <c r="U132" i="10"/>
  <c r="P84" i="10"/>
  <c r="V63" i="10"/>
  <c r="V62" i="10"/>
  <c r="T75" i="10"/>
  <c r="O98" i="10"/>
  <c r="V143" i="10"/>
  <c r="V142" i="10"/>
  <c r="O86" i="10"/>
  <c r="U132" i="9"/>
  <c r="U133" i="9"/>
  <c r="U135" i="9" s="1"/>
  <c r="P142" i="1"/>
  <c r="S155" i="9"/>
  <c r="S152" i="9"/>
  <c r="T153" i="9" s="1"/>
  <c r="T62" i="9"/>
  <c r="M83" i="9"/>
  <c r="M84" i="9"/>
  <c r="S73" i="9"/>
  <c r="S72" i="9"/>
  <c r="N97" i="9"/>
  <c r="N95" i="9" s="1"/>
  <c r="N85" i="9"/>
  <c r="N96" i="9"/>
  <c r="U122" i="9"/>
  <c r="V123" i="9" s="1"/>
  <c r="V125" i="9" s="1"/>
  <c r="L86" i="9"/>
  <c r="R75" i="9"/>
  <c r="M98" i="9"/>
  <c r="S142" i="9"/>
  <c r="R122" i="1"/>
  <c r="P11" i="1"/>
  <c r="Q11" i="1"/>
  <c r="H93" i="1"/>
  <c r="H81" i="1"/>
  <c r="T143" i="9" l="1"/>
  <c r="T145" i="9" s="1"/>
  <c r="U63" i="9"/>
  <c r="U65" i="9" s="1"/>
  <c r="AD65" i="7"/>
  <c r="AD53" i="7"/>
  <c r="AD41" i="7"/>
  <c r="Q85" i="10"/>
  <c r="Q83" i="10" s="1"/>
  <c r="Q97" i="10"/>
  <c r="Q95" i="10" s="1"/>
  <c r="Q96" i="10"/>
  <c r="V73" i="10"/>
  <c r="V72" i="10"/>
  <c r="W125" i="10"/>
  <c r="P98" i="10"/>
  <c r="W143" i="10"/>
  <c r="W142" i="10"/>
  <c r="W62" i="10"/>
  <c r="W63" i="10"/>
  <c r="V133" i="10"/>
  <c r="V132" i="10"/>
  <c r="U75" i="10"/>
  <c r="X153" i="10"/>
  <c r="X152" i="10"/>
  <c r="V145" i="10"/>
  <c r="V65" i="10"/>
  <c r="Q84" i="10"/>
  <c r="U135" i="10"/>
  <c r="W155" i="10"/>
  <c r="P86" i="10"/>
  <c r="X123" i="10"/>
  <c r="X122" i="10"/>
  <c r="V132" i="9"/>
  <c r="V133" i="9"/>
  <c r="V135" i="9" s="1"/>
  <c r="Q142" i="1"/>
  <c r="O85" i="9"/>
  <c r="O96" i="9"/>
  <c r="O97" i="9"/>
  <c r="O95" i="9" s="1"/>
  <c r="V122" i="9"/>
  <c r="W123" i="9" s="1"/>
  <c r="W125" i="9" s="1"/>
  <c r="N98" i="9"/>
  <c r="T72" i="9"/>
  <c r="T73" i="9"/>
  <c r="N84" i="9"/>
  <c r="N83" i="9"/>
  <c r="S75" i="9"/>
  <c r="T142" i="9"/>
  <c r="U62" i="9"/>
  <c r="V63" i="9" s="1"/>
  <c r="T155" i="9"/>
  <c r="T152" i="9"/>
  <c r="U153" i="9" s="1"/>
  <c r="M86" i="9"/>
  <c r="S122" i="1"/>
  <c r="I93" i="1"/>
  <c r="I81" i="1"/>
  <c r="U143" i="9" l="1"/>
  <c r="U145" i="9" s="1"/>
  <c r="AE65" i="7"/>
  <c r="AE53" i="7"/>
  <c r="AE41" i="7"/>
  <c r="X125" i="10"/>
  <c r="R84" i="10"/>
  <c r="X155" i="10"/>
  <c r="W133" i="10"/>
  <c r="W132" i="10"/>
  <c r="X143" i="10"/>
  <c r="X142" i="10"/>
  <c r="Q98" i="10"/>
  <c r="Q86" i="10"/>
  <c r="V135" i="10"/>
  <c r="W145" i="10"/>
  <c r="W73" i="10"/>
  <c r="W72" i="10"/>
  <c r="W65" i="10"/>
  <c r="V75" i="10"/>
  <c r="Y123" i="10"/>
  <c r="Y122" i="10"/>
  <c r="Y153" i="10"/>
  <c r="Y152" i="10"/>
  <c r="X63" i="10"/>
  <c r="X62" i="10"/>
  <c r="R85" i="10"/>
  <c r="R83" i="10" s="1"/>
  <c r="R97" i="10"/>
  <c r="R95" i="10" s="1"/>
  <c r="R96" i="10"/>
  <c r="W132" i="9"/>
  <c r="W133" i="9"/>
  <c r="W135" i="9" s="1"/>
  <c r="V65" i="9"/>
  <c r="R142" i="1"/>
  <c r="P97" i="9"/>
  <c r="P95" i="9" s="1"/>
  <c r="P85" i="9"/>
  <c r="P96" i="9"/>
  <c r="U73" i="9"/>
  <c r="U72" i="9"/>
  <c r="O98" i="9"/>
  <c r="U155" i="9"/>
  <c r="U152" i="9"/>
  <c r="V153" i="9" s="1"/>
  <c r="O84" i="9"/>
  <c r="O83" i="9"/>
  <c r="W122" i="9"/>
  <c r="X123" i="9" s="1"/>
  <c r="X125" i="9" s="1"/>
  <c r="U142" i="9"/>
  <c r="N86" i="9"/>
  <c r="V62" i="9"/>
  <c r="T75" i="9"/>
  <c r="T122" i="1"/>
  <c r="J93" i="1"/>
  <c r="J81" i="1"/>
  <c r="W63" i="9" l="1"/>
  <c r="W65" i="9" s="1"/>
  <c r="V143" i="9"/>
  <c r="V145" i="9" s="1"/>
  <c r="AF65" i="7"/>
  <c r="AF53" i="7"/>
  <c r="AF41" i="7"/>
  <c r="S84" i="10"/>
  <c r="S97" i="10"/>
  <c r="S95" i="10" s="1"/>
  <c r="S96" i="10"/>
  <c r="S85" i="10"/>
  <c r="S83" i="10" s="1"/>
  <c r="X133" i="10"/>
  <c r="X132" i="10"/>
  <c r="R98" i="10"/>
  <c r="Z152" i="10"/>
  <c r="Z153" i="10"/>
  <c r="Z123" i="10"/>
  <c r="Z122" i="10"/>
  <c r="W135" i="10"/>
  <c r="Y63" i="10"/>
  <c r="Y62" i="10"/>
  <c r="Y155" i="10"/>
  <c r="Y125" i="10"/>
  <c r="X73" i="10"/>
  <c r="X72" i="10"/>
  <c r="Y143" i="10"/>
  <c r="Y142" i="10"/>
  <c r="R86" i="10"/>
  <c r="X65" i="10"/>
  <c r="W75" i="10"/>
  <c r="X145" i="10"/>
  <c r="X132" i="9"/>
  <c r="X133" i="9"/>
  <c r="X135" i="9" s="1"/>
  <c r="S142" i="1"/>
  <c r="Q97" i="9"/>
  <c r="Q95" i="9" s="1"/>
  <c r="Q96" i="9"/>
  <c r="Q85" i="9"/>
  <c r="V142" i="9"/>
  <c r="P98" i="9"/>
  <c r="P84" i="9"/>
  <c r="P83" i="9"/>
  <c r="V73" i="9"/>
  <c r="V72" i="9"/>
  <c r="W62" i="9"/>
  <c r="X122" i="9"/>
  <c r="Y123" i="9" s="1"/>
  <c r="Y125" i="9" s="1"/>
  <c r="O86" i="9"/>
  <c r="V155" i="9"/>
  <c r="V152" i="9"/>
  <c r="W153" i="9" s="1"/>
  <c r="U75" i="9"/>
  <c r="U122" i="1"/>
  <c r="K93" i="1"/>
  <c r="K81" i="1"/>
  <c r="X63" i="9" l="1"/>
  <c r="X65" i="9" s="1"/>
  <c r="W143" i="9"/>
  <c r="W145" i="9" s="1"/>
  <c r="AG65" i="7"/>
  <c r="AG53" i="7"/>
  <c r="AG41" i="7"/>
  <c r="X75" i="10"/>
  <c r="Y65" i="10"/>
  <c r="Z125" i="10"/>
  <c r="Y133" i="10"/>
  <c r="Y132" i="10"/>
  <c r="T85" i="10"/>
  <c r="T83" i="10" s="1"/>
  <c r="T97" i="10"/>
  <c r="T95" i="10" s="1"/>
  <c r="T96" i="10"/>
  <c r="Z143" i="10"/>
  <c r="Z142" i="10"/>
  <c r="Z155" i="10"/>
  <c r="X135" i="10"/>
  <c r="S98" i="10"/>
  <c r="Y145" i="10"/>
  <c r="AA153" i="10"/>
  <c r="AA152" i="10"/>
  <c r="T84" i="10"/>
  <c r="Y73" i="10"/>
  <c r="Y72" i="10"/>
  <c r="Z63" i="10"/>
  <c r="Z62" i="10"/>
  <c r="AA123" i="10"/>
  <c r="U126" i="10" s="1"/>
  <c r="U127" i="10" s="1"/>
  <c r="U128" i="10" s="1"/>
  <c r="AA122" i="10"/>
  <c r="S86" i="10"/>
  <c r="Y132" i="9"/>
  <c r="Y133" i="9"/>
  <c r="T142" i="1"/>
  <c r="R97" i="9"/>
  <c r="R95" i="9" s="1"/>
  <c r="R85" i="9"/>
  <c r="R96" i="9"/>
  <c r="Y122" i="9"/>
  <c r="Z123" i="9" s="1"/>
  <c r="Z125" i="9" s="1"/>
  <c r="W73" i="9"/>
  <c r="W72" i="9"/>
  <c r="W155" i="9"/>
  <c r="W152" i="9"/>
  <c r="X153" i="9" s="1"/>
  <c r="V75" i="9"/>
  <c r="X62" i="9"/>
  <c r="Q84" i="9"/>
  <c r="Q83" i="9"/>
  <c r="W142" i="9"/>
  <c r="Q98" i="9"/>
  <c r="P86" i="9"/>
  <c r="V122" i="1"/>
  <c r="L81" i="1"/>
  <c r="L93" i="1"/>
  <c r="Y63" i="9" l="1"/>
  <c r="Y65" i="9" s="1"/>
  <c r="X143" i="9"/>
  <c r="X145" i="9" s="1"/>
  <c r="AH65" i="7"/>
  <c r="AH53" i="7"/>
  <c r="AH41" i="7"/>
  <c r="W126" i="10"/>
  <c r="W127" i="10" s="1"/>
  <c r="W128" i="10" s="1"/>
  <c r="U85" i="10"/>
  <c r="U97" i="10"/>
  <c r="U95" i="10" s="1"/>
  <c r="U96" i="10"/>
  <c r="Z73" i="10"/>
  <c r="Z72" i="10"/>
  <c r="AA155" i="10"/>
  <c r="Z145" i="10"/>
  <c r="Z65" i="10"/>
  <c r="AA143" i="10"/>
  <c r="AA142" i="10"/>
  <c r="AA126" i="10"/>
  <c r="AA127" i="10" s="1"/>
  <c r="AA125" i="10"/>
  <c r="C167" i="10"/>
  <c r="E126" i="10"/>
  <c r="E127" i="10" s="1"/>
  <c r="E128" i="10" s="1"/>
  <c r="G126" i="10"/>
  <c r="G127" i="10" s="1"/>
  <c r="G128" i="10" s="1"/>
  <c r="D126" i="10"/>
  <c r="D127" i="10" s="1"/>
  <c r="F126" i="10"/>
  <c r="F127" i="10" s="1"/>
  <c r="F128" i="10" s="1"/>
  <c r="H126" i="10"/>
  <c r="H127" i="10" s="1"/>
  <c r="H128" i="10" s="1"/>
  <c r="I126" i="10"/>
  <c r="I127" i="10" s="1"/>
  <c r="I128" i="10" s="1"/>
  <c r="L126" i="10"/>
  <c r="L127" i="10" s="1"/>
  <c r="L128" i="10" s="1"/>
  <c r="K126" i="10"/>
  <c r="K127" i="10" s="1"/>
  <c r="K128" i="10" s="1"/>
  <c r="J126" i="10"/>
  <c r="J127" i="10" s="1"/>
  <c r="J128" i="10" s="1"/>
  <c r="O126" i="10"/>
  <c r="O127" i="10" s="1"/>
  <c r="O128" i="10" s="1"/>
  <c r="M126" i="10"/>
  <c r="M127" i="10" s="1"/>
  <c r="M128" i="10" s="1"/>
  <c r="N126" i="10"/>
  <c r="N127" i="10" s="1"/>
  <c r="N128" i="10" s="1"/>
  <c r="Q126" i="10"/>
  <c r="Q127" i="10" s="1"/>
  <c r="Q128" i="10" s="1"/>
  <c r="P126" i="10"/>
  <c r="P127" i="10" s="1"/>
  <c r="P128" i="10" s="1"/>
  <c r="R126" i="10"/>
  <c r="R127" i="10" s="1"/>
  <c r="R128" i="10" s="1"/>
  <c r="T126" i="10"/>
  <c r="T127" i="10" s="1"/>
  <c r="T128" i="10" s="1"/>
  <c r="V126" i="10"/>
  <c r="V127" i="10" s="1"/>
  <c r="V128" i="10" s="1"/>
  <c r="S126" i="10"/>
  <c r="S127" i="10" s="1"/>
  <c r="S128" i="10" s="1"/>
  <c r="U84" i="10"/>
  <c r="U83" i="10"/>
  <c r="Y126" i="10"/>
  <c r="Y127" i="10" s="1"/>
  <c r="Y128" i="10" s="1"/>
  <c r="Z133" i="10"/>
  <c r="Z132" i="10"/>
  <c r="Z126" i="10"/>
  <c r="Z127" i="10" s="1"/>
  <c r="Z128" i="10" s="1"/>
  <c r="AB153" i="10"/>
  <c r="AB152" i="10"/>
  <c r="Y75" i="10"/>
  <c r="AA63" i="10"/>
  <c r="AA62" i="10"/>
  <c r="X126" i="10"/>
  <c r="X127" i="10" s="1"/>
  <c r="X128" i="10" s="1"/>
  <c r="T86" i="10"/>
  <c r="T98" i="10"/>
  <c r="Y135" i="10"/>
  <c r="Y135" i="9"/>
  <c r="Z132" i="9"/>
  <c r="Z133" i="9"/>
  <c r="Z135" i="9" s="1"/>
  <c r="U142" i="1"/>
  <c r="R84" i="9"/>
  <c r="R83" i="9"/>
  <c r="S85" i="9"/>
  <c r="S97" i="9"/>
  <c r="S95" i="9" s="1"/>
  <c r="S96" i="9"/>
  <c r="Q86" i="9"/>
  <c r="Z122" i="9"/>
  <c r="AA123" i="9" s="1"/>
  <c r="R98" i="9"/>
  <c r="X142" i="9"/>
  <c r="Y62" i="9"/>
  <c r="X155" i="9"/>
  <c r="X152" i="9"/>
  <c r="Y153" i="9" s="1"/>
  <c r="X73" i="9"/>
  <c r="X72" i="9"/>
  <c r="W75" i="9"/>
  <c r="W122" i="1"/>
  <c r="M81" i="1"/>
  <c r="M93" i="1"/>
  <c r="Z63" i="9" l="1"/>
  <c r="Z65" i="9" s="1"/>
  <c r="Y143" i="9"/>
  <c r="Y145" i="9" s="1"/>
  <c r="AI65" i="7"/>
  <c r="AI53" i="7"/>
  <c r="AI41" i="7"/>
  <c r="V85" i="10"/>
  <c r="V83" i="10" s="1"/>
  <c r="V97" i="10"/>
  <c r="V95" i="10" s="1"/>
  <c r="V96" i="10"/>
  <c r="U98" i="10"/>
  <c r="AC153" i="10"/>
  <c r="AC152" i="10"/>
  <c r="AA128" i="10"/>
  <c r="Z75" i="10"/>
  <c r="AA133" i="10"/>
  <c r="AA132" i="10"/>
  <c r="AA73" i="10"/>
  <c r="AA72" i="10"/>
  <c r="AB62" i="10"/>
  <c r="AB63" i="10"/>
  <c r="Z135" i="10"/>
  <c r="AA65" i="10"/>
  <c r="AB155" i="10"/>
  <c r="AB143" i="10"/>
  <c r="AB142" i="10"/>
  <c r="U86" i="10"/>
  <c r="D167" i="10"/>
  <c r="D128" i="10"/>
  <c r="V84" i="10"/>
  <c r="AA145" i="10"/>
  <c r="AA126" i="9"/>
  <c r="AA127" i="9" s="1"/>
  <c r="AA125" i="9"/>
  <c r="E126" i="9"/>
  <c r="E127" i="9" s="1"/>
  <c r="E128" i="9" s="1"/>
  <c r="D126" i="9"/>
  <c r="D127" i="9" s="1"/>
  <c r="D128" i="9" s="1"/>
  <c r="F126" i="9"/>
  <c r="F127" i="9" s="1"/>
  <c r="F128" i="9" s="1"/>
  <c r="AA132" i="9"/>
  <c r="AA133" i="9"/>
  <c r="AA135" i="9" s="1"/>
  <c r="V142" i="1"/>
  <c r="T97" i="9"/>
  <c r="T95" i="9" s="1"/>
  <c r="T85" i="9"/>
  <c r="T96" i="9"/>
  <c r="Y155" i="9"/>
  <c r="Y152" i="9"/>
  <c r="Z153" i="9" s="1"/>
  <c r="Z62" i="9"/>
  <c r="Y142" i="9"/>
  <c r="U126" i="9"/>
  <c r="U127" i="9" s="1"/>
  <c r="U128" i="9" s="1"/>
  <c r="AA122" i="9"/>
  <c r="Z126" i="9"/>
  <c r="Z127" i="9" s="1"/>
  <c r="Z128" i="9" s="1"/>
  <c r="S98" i="9"/>
  <c r="Y73" i="9"/>
  <c r="Y72" i="9"/>
  <c r="X75" i="9"/>
  <c r="S84" i="9"/>
  <c r="S83" i="9"/>
  <c r="R86" i="9"/>
  <c r="X122" i="1"/>
  <c r="N81" i="1"/>
  <c r="N93" i="1"/>
  <c r="Z143" i="9" l="1"/>
  <c r="Z145" i="9" s="1"/>
  <c r="AA63" i="9"/>
  <c r="AA65" i="9" s="1"/>
  <c r="AJ65" i="7"/>
  <c r="AJ53" i="7"/>
  <c r="AJ41" i="7"/>
  <c r="F167" i="10"/>
  <c r="C129" i="10"/>
  <c r="B129" i="10" s="1"/>
  <c r="E167" i="10" s="1"/>
  <c r="AA135" i="10"/>
  <c r="AC155" i="10"/>
  <c r="W84" i="10"/>
  <c r="AC143" i="10"/>
  <c r="AC142" i="10"/>
  <c r="AB65" i="10"/>
  <c r="AB73" i="10"/>
  <c r="AB72" i="10"/>
  <c r="V86" i="10"/>
  <c r="AB145" i="10"/>
  <c r="AC63" i="10"/>
  <c r="AC62" i="10"/>
  <c r="AA75" i="10"/>
  <c r="W97" i="10"/>
  <c r="W95" i="10" s="1"/>
  <c r="W96" i="10"/>
  <c r="W85" i="10"/>
  <c r="W83" i="10" s="1"/>
  <c r="AB133" i="10"/>
  <c r="AB132" i="10"/>
  <c r="AD153" i="10"/>
  <c r="AD152" i="10"/>
  <c r="V98" i="10"/>
  <c r="AA128" i="9"/>
  <c r="AB132" i="9"/>
  <c r="AB133" i="9"/>
  <c r="W142" i="1"/>
  <c r="V126" i="9"/>
  <c r="V127" i="9" s="1"/>
  <c r="V128" i="9" s="1"/>
  <c r="S126" i="9"/>
  <c r="S127" i="9" s="1"/>
  <c r="S128" i="9" s="1"/>
  <c r="X126" i="9"/>
  <c r="X127" i="9" s="1"/>
  <c r="X128" i="9" s="1"/>
  <c r="Y126" i="9"/>
  <c r="Y127" i="9" s="1"/>
  <c r="Y128" i="9" s="1"/>
  <c r="U97" i="9"/>
  <c r="U95" i="9" s="1"/>
  <c r="U96" i="9"/>
  <c r="U85" i="9"/>
  <c r="Z152" i="9"/>
  <c r="AA153" i="9" s="1"/>
  <c r="Z155" i="9"/>
  <c r="T84" i="9"/>
  <c r="T83" i="9"/>
  <c r="AA62" i="9"/>
  <c r="AB63" i="9" s="1"/>
  <c r="S86" i="9"/>
  <c r="Z73" i="9"/>
  <c r="Z72" i="9"/>
  <c r="G126" i="9"/>
  <c r="G127" i="9" s="1"/>
  <c r="G128" i="9" s="1"/>
  <c r="C167" i="9"/>
  <c r="H126" i="9"/>
  <c r="H127" i="9" s="1"/>
  <c r="H128" i="9" s="1"/>
  <c r="K126" i="9"/>
  <c r="K127" i="9" s="1"/>
  <c r="K128" i="9" s="1"/>
  <c r="I126" i="9"/>
  <c r="I127" i="9" s="1"/>
  <c r="I128" i="9" s="1"/>
  <c r="J126" i="9"/>
  <c r="J127" i="9" s="1"/>
  <c r="J128" i="9" s="1"/>
  <c r="L126" i="9"/>
  <c r="L127" i="9" s="1"/>
  <c r="L128" i="9" s="1"/>
  <c r="N126" i="9"/>
  <c r="N127" i="9" s="1"/>
  <c r="N128" i="9" s="1"/>
  <c r="M126" i="9"/>
  <c r="M127" i="9" s="1"/>
  <c r="M128" i="9" s="1"/>
  <c r="O126" i="9"/>
  <c r="O127" i="9" s="1"/>
  <c r="O128" i="9" s="1"/>
  <c r="Q126" i="9"/>
  <c r="Q127" i="9" s="1"/>
  <c r="Q128" i="9" s="1"/>
  <c r="R126" i="9"/>
  <c r="R127" i="9" s="1"/>
  <c r="R128" i="9" s="1"/>
  <c r="P126" i="9"/>
  <c r="P127" i="9" s="1"/>
  <c r="P128" i="9" s="1"/>
  <c r="T126" i="9"/>
  <c r="T127" i="9" s="1"/>
  <c r="T128" i="9" s="1"/>
  <c r="W126" i="9"/>
  <c r="W127" i="9" s="1"/>
  <c r="W128" i="9" s="1"/>
  <c r="Y75" i="9"/>
  <c r="Z142" i="9"/>
  <c r="T98" i="9"/>
  <c r="Y122" i="1"/>
  <c r="O81" i="1"/>
  <c r="O93" i="1"/>
  <c r="AA143" i="9" l="1"/>
  <c r="AA145" i="9" s="1"/>
  <c r="AK65" i="7"/>
  <c r="AK53" i="7"/>
  <c r="AK41" i="7"/>
  <c r="X84" i="10"/>
  <c r="AD155" i="10"/>
  <c r="X85" i="10"/>
  <c r="X83" i="10" s="1"/>
  <c r="X96" i="10"/>
  <c r="X97" i="10"/>
  <c r="X95" i="10" s="1"/>
  <c r="AD63" i="10"/>
  <c r="AD62" i="10"/>
  <c r="AB75" i="10"/>
  <c r="AC145" i="10"/>
  <c r="AC133" i="10"/>
  <c r="AC132" i="10"/>
  <c r="W98" i="10"/>
  <c r="AC65" i="10"/>
  <c r="W86" i="10"/>
  <c r="AB135" i="10"/>
  <c r="AE153" i="10"/>
  <c r="AE152" i="10"/>
  <c r="AC73" i="10"/>
  <c r="AC72" i="10"/>
  <c r="AD143" i="10"/>
  <c r="AD142" i="10"/>
  <c r="C129" i="9"/>
  <c r="B129" i="9" s="1"/>
  <c r="AB65" i="9"/>
  <c r="AB135" i="9"/>
  <c r="AC132" i="9"/>
  <c r="AC133" i="9"/>
  <c r="AC135" i="9" s="1"/>
  <c r="X142" i="1"/>
  <c r="V97" i="9"/>
  <c r="V95" i="9" s="1"/>
  <c r="V85" i="9"/>
  <c r="V96" i="9"/>
  <c r="AA155" i="9"/>
  <c r="AA152" i="9"/>
  <c r="AB153" i="9" s="1"/>
  <c r="AA73" i="9"/>
  <c r="AA72" i="9"/>
  <c r="U84" i="9"/>
  <c r="U83" i="9"/>
  <c r="U98" i="9"/>
  <c r="D167" i="9"/>
  <c r="Z75" i="9"/>
  <c r="T86" i="9"/>
  <c r="AA142" i="9"/>
  <c r="AB62" i="9"/>
  <c r="Z122" i="1"/>
  <c r="P81" i="1"/>
  <c r="P93" i="1"/>
  <c r="AC63" i="9" l="1"/>
  <c r="AC65" i="9" s="1"/>
  <c r="AB143" i="9"/>
  <c r="AB145" i="9" s="1"/>
  <c r="AL65" i="7"/>
  <c r="AL53" i="7"/>
  <c r="AL41" i="7"/>
  <c r="Y84" i="10"/>
  <c r="AD65" i="10"/>
  <c r="AD72" i="10"/>
  <c r="AD73" i="10"/>
  <c r="AF153" i="10"/>
  <c r="AF152" i="10"/>
  <c r="AE143" i="10"/>
  <c r="AE142" i="10"/>
  <c r="AD133" i="10"/>
  <c r="AD132" i="10"/>
  <c r="Y85" i="10"/>
  <c r="Y83" i="10" s="1"/>
  <c r="Y97" i="10"/>
  <c r="Y95" i="10" s="1"/>
  <c r="Y96" i="10"/>
  <c r="X86" i="10"/>
  <c r="AC75" i="10"/>
  <c r="AE155" i="10"/>
  <c r="AD145" i="10"/>
  <c r="AC135" i="10"/>
  <c r="AE62" i="10"/>
  <c r="AE63" i="10"/>
  <c r="X98" i="10"/>
  <c r="AD132" i="9"/>
  <c r="AD133" i="9"/>
  <c r="AD135" i="9" s="1"/>
  <c r="Y142" i="1"/>
  <c r="F167" i="9"/>
  <c r="E167" i="9"/>
  <c r="AB73" i="9"/>
  <c r="AB72" i="9"/>
  <c r="V98" i="9"/>
  <c r="AA75" i="9"/>
  <c r="AB142" i="9"/>
  <c r="V84" i="9"/>
  <c r="V83" i="9"/>
  <c r="AB155" i="9"/>
  <c r="AB152" i="9"/>
  <c r="AC153" i="9" s="1"/>
  <c r="AC62" i="9"/>
  <c r="U86" i="9"/>
  <c r="W97" i="9"/>
  <c r="W95" i="9" s="1"/>
  <c r="W85" i="9"/>
  <c r="W96" i="9"/>
  <c r="AA122" i="1"/>
  <c r="Q93" i="1"/>
  <c r="Q81" i="1"/>
  <c r="AC143" i="9" l="1"/>
  <c r="AC145" i="9" s="1"/>
  <c r="AD63" i="9"/>
  <c r="AD65" i="9" s="1"/>
  <c r="AM65" i="7"/>
  <c r="AM53" i="7"/>
  <c r="AM41" i="7"/>
  <c r="Z84" i="10"/>
  <c r="Z85" i="10"/>
  <c r="Z83" i="10" s="1"/>
  <c r="Z97" i="10"/>
  <c r="Z95" i="10" s="1"/>
  <c r="Z96" i="10"/>
  <c r="AE133" i="10"/>
  <c r="AE132" i="10"/>
  <c r="AE145" i="10"/>
  <c r="AF155" i="10"/>
  <c r="AF142" i="10"/>
  <c r="AF143" i="10"/>
  <c r="AG153" i="10"/>
  <c r="AG152" i="10"/>
  <c r="AE65" i="10"/>
  <c r="Y98" i="10"/>
  <c r="AD135" i="10"/>
  <c r="AD75" i="10"/>
  <c r="Y86" i="10"/>
  <c r="AF62" i="10"/>
  <c r="AF63" i="10"/>
  <c r="AE73" i="10"/>
  <c r="AE72" i="10"/>
  <c r="AE132" i="9"/>
  <c r="AE133" i="9"/>
  <c r="Z142" i="1"/>
  <c r="X97" i="9"/>
  <c r="X95" i="9" s="1"/>
  <c r="X85" i="9"/>
  <c r="X96" i="9"/>
  <c r="V86" i="9"/>
  <c r="AC73" i="9"/>
  <c r="AC72" i="9"/>
  <c r="AD62" i="9"/>
  <c r="AC155" i="9"/>
  <c r="AC152" i="9"/>
  <c r="AD153" i="9" s="1"/>
  <c r="AC142" i="9"/>
  <c r="AB75" i="9"/>
  <c r="W98" i="9"/>
  <c r="W84" i="9"/>
  <c r="W83" i="9"/>
  <c r="R93" i="1"/>
  <c r="R81" i="1"/>
  <c r="AE63" i="9" l="1"/>
  <c r="AE65" i="9" s="1"/>
  <c r="AD143" i="9"/>
  <c r="AD145" i="9" s="1"/>
  <c r="AN65" i="7"/>
  <c r="AN53" i="7"/>
  <c r="AA84" i="10"/>
  <c r="AE75" i="10"/>
  <c r="AF145" i="10"/>
  <c r="Z98" i="10"/>
  <c r="Z86" i="10"/>
  <c r="AF65" i="10"/>
  <c r="AG143" i="10"/>
  <c r="AG142" i="10"/>
  <c r="AF133" i="10"/>
  <c r="AF132" i="10"/>
  <c r="AG63" i="10"/>
  <c r="AG62" i="10"/>
  <c r="AH153" i="10"/>
  <c r="AH152" i="10"/>
  <c r="AE135" i="10"/>
  <c r="AF73" i="10"/>
  <c r="AF72" i="10"/>
  <c r="AG155" i="10"/>
  <c r="AA97" i="10"/>
  <c r="AA95" i="10" s="1"/>
  <c r="AA96" i="10"/>
  <c r="AA85" i="10"/>
  <c r="AA83" i="10" s="1"/>
  <c r="AF132" i="9"/>
  <c r="AF133" i="9"/>
  <c r="AE135" i="9"/>
  <c r="AA142" i="1"/>
  <c r="Y97" i="9"/>
  <c r="Y95" i="9" s="1"/>
  <c r="Y96" i="9"/>
  <c r="Y85" i="9"/>
  <c r="AD152" i="9"/>
  <c r="AE153" i="9" s="1"/>
  <c r="AD155" i="9"/>
  <c r="X84" i="9"/>
  <c r="X83" i="9"/>
  <c r="W86" i="9"/>
  <c r="AD142" i="9"/>
  <c r="AE62" i="9"/>
  <c r="AD73" i="9"/>
  <c r="AD72" i="9"/>
  <c r="AC75" i="9"/>
  <c r="X98" i="9"/>
  <c r="S81" i="1"/>
  <c r="S93" i="1"/>
  <c r="AE143" i="9" l="1"/>
  <c r="AE145" i="9" s="1"/>
  <c r="AF63" i="9"/>
  <c r="AF65" i="9" s="1"/>
  <c r="AO65" i="7"/>
  <c r="AO53" i="7"/>
  <c r="AB85" i="10"/>
  <c r="AB83" i="10" s="1"/>
  <c r="AB97" i="10"/>
  <c r="AB95" i="10" s="1"/>
  <c r="AB96" i="10"/>
  <c r="AB84" i="10"/>
  <c r="AH63" i="10"/>
  <c r="AH62" i="10"/>
  <c r="AA86" i="10"/>
  <c r="AI153" i="10"/>
  <c r="AI152" i="10"/>
  <c r="AG65" i="10"/>
  <c r="AH143" i="10"/>
  <c r="AH142" i="10"/>
  <c r="AA98" i="10"/>
  <c r="AG73" i="10"/>
  <c r="AG72" i="10"/>
  <c r="AH155" i="10"/>
  <c r="AG133" i="10"/>
  <c r="AG132" i="10"/>
  <c r="AG145" i="10"/>
  <c r="AF75" i="10"/>
  <c r="AF135" i="10"/>
  <c r="AG132" i="9"/>
  <c r="AG133" i="9"/>
  <c r="AF135" i="9"/>
  <c r="AB142" i="1"/>
  <c r="Z97" i="9"/>
  <c r="Z95" i="9" s="1"/>
  <c r="Z85" i="9"/>
  <c r="Z96" i="9"/>
  <c r="Y98" i="9"/>
  <c r="AE73" i="9"/>
  <c r="AE72" i="9"/>
  <c r="AE155" i="9"/>
  <c r="AE152" i="9"/>
  <c r="AF153" i="9" s="1"/>
  <c r="AD75" i="9"/>
  <c r="AE142" i="9"/>
  <c r="Y84" i="9"/>
  <c r="Y83" i="9"/>
  <c r="AF62" i="9"/>
  <c r="AG63" i="9" s="1"/>
  <c r="X86" i="9"/>
  <c r="T81" i="1"/>
  <c r="T93" i="1"/>
  <c r="AF143" i="9" l="1"/>
  <c r="AF145" i="9" s="1"/>
  <c r="AP65" i="7"/>
  <c r="AP53" i="7"/>
  <c r="AC85" i="10"/>
  <c r="AC83" i="10" s="1"/>
  <c r="AC97" i="10"/>
  <c r="AC95" i="10" s="1"/>
  <c r="AC96" i="10"/>
  <c r="AJ153" i="10"/>
  <c r="AJ152" i="10"/>
  <c r="AC84" i="10"/>
  <c r="AG135" i="10"/>
  <c r="AI143" i="10"/>
  <c r="AI142" i="10"/>
  <c r="AI155" i="10"/>
  <c r="AI63" i="10"/>
  <c r="AI62" i="10"/>
  <c r="AB86" i="10"/>
  <c r="AH73" i="10"/>
  <c r="AH72" i="10"/>
  <c r="AH145" i="10"/>
  <c r="AH65" i="10"/>
  <c r="AH133" i="10"/>
  <c r="AH132" i="10"/>
  <c r="AG75" i="10"/>
  <c r="AB98" i="10"/>
  <c r="AG65" i="9"/>
  <c r="AG135" i="9"/>
  <c r="AH132" i="9"/>
  <c r="AH133" i="9"/>
  <c r="AC142" i="1"/>
  <c r="AF73" i="9"/>
  <c r="AF72" i="9"/>
  <c r="Z84" i="9"/>
  <c r="Z83" i="9"/>
  <c r="AE75" i="9"/>
  <c r="AA97" i="9"/>
  <c r="AA95" i="9" s="1"/>
  <c r="AA85" i="9"/>
  <c r="AA96" i="9"/>
  <c r="AG62" i="9"/>
  <c r="Y86" i="9"/>
  <c r="AF155" i="9"/>
  <c r="AF152" i="9"/>
  <c r="AG153" i="9" s="1"/>
  <c r="Z98" i="9"/>
  <c r="AF142" i="9"/>
  <c r="U93" i="1"/>
  <c r="U81" i="1"/>
  <c r="AG143" i="9" l="1"/>
  <c r="AG145" i="9" s="1"/>
  <c r="AH63" i="9"/>
  <c r="AH65" i="9" s="1"/>
  <c r="AQ65" i="7"/>
  <c r="AQ53" i="7"/>
  <c r="AD85" i="10"/>
  <c r="AD97" i="10"/>
  <c r="AD95" i="10" s="1"/>
  <c r="AD96" i="10"/>
  <c r="AI145" i="10"/>
  <c r="AK153" i="10"/>
  <c r="AK152" i="10"/>
  <c r="AJ155" i="10"/>
  <c r="AI73" i="10"/>
  <c r="AI72" i="10"/>
  <c r="AJ63" i="10"/>
  <c r="AJ62" i="10"/>
  <c r="AD84" i="10"/>
  <c r="AD83" i="10"/>
  <c r="AH135" i="10"/>
  <c r="AI133" i="10"/>
  <c r="AI132" i="10"/>
  <c r="AH75" i="10"/>
  <c r="AI65" i="10"/>
  <c r="AJ143" i="10"/>
  <c r="AJ142" i="10"/>
  <c r="AC86" i="10"/>
  <c r="AC98" i="10"/>
  <c r="AH135" i="9"/>
  <c r="AI132" i="9"/>
  <c r="AI133" i="9"/>
  <c r="AI135" i="9" s="1"/>
  <c r="AD142" i="1"/>
  <c r="AB97" i="9"/>
  <c r="AB95" i="9" s="1"/>
  <c r="AB85" i="9"/>
  <c r="AB96" i="9"/>
  <c r="AG155" i="9"/>
  <c r="AG152" i="9"/>
  <c r="AH153" i="9" s="1"/>
  <c r="AA84" i="9"/>
  <c r="AA83" i="9"/>
  <c r="AG73" i="9"/>
  <c r="AG72" i="9"/>
  <c r="AG142" i="9"/>
  <c r="Z86" i="9"/>
  <c r="AF75" i="9"/>
  <c r="AH62" i="9"/>
  <c r="AI63" i="9" s="1"/>
  <c r="AA98" i="9"/>
  <c r="V81" i="1"/>
  <c r="V93" i="1"/>
  <c r="AH143" i="9" l="1"/>
  <c r="AH145" i="9" s="1"/>
  <c r="AR65" i="7"/>
  <c r="AR53" i="7"/>
  <c r="AK155" i="10"/>
  <c r="AD98" i="10"/>
  <c r="AK143" i="10"/>
  <c r="AK142" i="10"/>
  <c r="AE84" i="10"/>
  <c r="AJ73" i="10"/>
  <c r="AJ72" i="10"/>
  <c r="AJ145" i="10"/>
  <c r="AJ132" i="10"/>
  <c r="AJ133" i="10"/>
  <c r="AD86" i="10"/>
  <c r="AI75" i="10"/>
  <c r="AJ65" i="10"/>
  <c r="AI135" i="10"/>
  <c r="AK63" i="10"/>
  <c r="AK62" i="10"/>
  <c r="AL153" i="10"/>
  <c r="AL152" i="10"/>
  <c r="AE97" i="10"/>
  <c r="AE95" i="10" s="1"/>
  <c r="AE96" i="10"/>
  <c r="AE85" i="10"/>
  <c r="AE83" i="10" s="1"/>
  <c r="AJ132" i="9"/>
  <c r="AJ133" i="9"/>
  <c r="AJ135" i="9" s="1"/>
  <c r="AE142" i="1"/>
  <c r="AC97" i="9"/>
  <c r="AC95" i="9" s="1"/>
  <c r="AC96" i="9"/>
  <c r="AC85" i="9"/>
  <c r="AA86" i="9"/>
  <c r="AH73" i="9"/>
  <c r="AH72" i="9"/>
  <c r="AB98" i="9"/>
  <c r="AG75" i="9"/>
  <c r="AH155" i="9"/>
  <c r="AH152" i="9"/>
  <c r="AI153" i="9" s="1"/>
  <c r="AI62" i="9"/>
  <c r="AJ63" i="9" s="1"/>
  <c r="AI65" i="9"/>
  <c r="AH142" i="9"/>
  <c r="AB84" i="9"/>
  <c r="AB83" i="9"/>
  <c r="W81" i="1"/>
  <c r="W93" i="1"/>
  <c r="AI143" i="9" l="1"/>
  <c r="AI145" i="9" s="1"/>
  <c r="AS65" i="7"/>
  <c r="AS53" i="7"/>
  <c r="AF85" i="10"/>
  <c r="AF83" i="10" s="1"/>
  <c r="AF97" i="10"/>
  <c r="AF95" i="10" s="1"/>
  <c r="AF96" i="10"/>
  <c r="AF84" i="10"/>
  <c r="AM153" i="10"/>
  <c r="AM152" i="10"/>
  <c r="AK73" i="10"/>
  <c r="AK72" i="10"/>
  <c r="AK133" i="10"/>
  <c r="AK132" i="10"/>
  <c r="AE86" i="10"/>
  <c r="AL155" i="10"/>
  <c r="AL63" i="10"/>
  <c r="AL62" i="10"/>
  <c r="AJ75" i="10"/>
  <c r="AL143" i="10"/>
  <c r="AL142" i="10"/>
  <c r="AE98" i="10"/>
  <c r="AK65" i="10"/>
  <c r="AJ135" i="10"/>
  <c r="AK145" i="10"/>
  <c r="AK132" i="9"/>
  <c r="AK133" i="9"/>
  <c r="AK135" i="9" s="1"/>
  <c r="AF142" i="1"/>
  <c r="AH75" i="9"/>
  <c r="AD97" i="9"/>
  <c r="AD95" i="9" s="1"/>
  <c r="AD85" i="9"/>
  <c r="AD96" i="9"/>
  <c r="AC83" i="9"/>
  <c r="AC84" i="9"/>
  <c r="AC98" i="9"/>
  <c r="AB86" i="9"/>
  <c r="AI155" i="9"/>
  <c r="AI152" i="9"/>
  <c r="AJ153" i="9" s="1"/>
  <c r="AI142" i="9"/>
  <c r="AJ65" i="9"/>
  <c r="AJ62" i="9"/>
  <c r="AK63" i="9" s="1"/>
  <c r="AI73" i="9"/>
  <c r="AI72" i="9"/>
  <c r="X81" i="1"/>
  <c r="X93" i="1"/>
  <c r="AJ143" i="9" l="1"/>
  <c r="AJ145" i="9" s="1"/>
  <c r="AT65" i="7"/>
  <c r="AT53" i="7"/>
  <c r="AM62" i="10"/>
  <c r="AM63" i="10"/>
  <c r="AL133" i="10"/>
  <c r="AL132" i="10"/>
  <c r="AF86" i="10"/>
  <c r="AL65" i="10"/>
  <c r="AK135" i="10"/>
  <c r="AM155" i="10"/>
  <c r="AF98" i="10"/>
  <c r="AN153" i="10"/>
  <c r="AN152" i="10"/>
  <c r="AG85" i="10"/>
  <c r="AG83" i="10" s="1"/>
  <c r="AG97" i="10"/>
  <c r="AG95" i="10" s="1"/>
  <c r="AG96" i="10"/>
  <c r="AL73" i="10"/>
  <c r="AL72" i="10"/>
  <c r="AL145" i="10"/>
  <c r="AM143" i="10"/>
  <c r="AM142" i="10"/>
  <c r="AK75" i="10"/>
  <c r="AG84" i="10"/>
  <c r="AL132" i="9"/>
  <c r="AL133" i="9"/>
  <c r="AG142" i="1"/>
  <c r="AE85" i="9"/>
  <c r="AE96" i="9"/>
  <c r="AE97" i="9"/>
  <c r="AE95" i="9" s="1"/>
  <c r="AD84" i="9"/>
  <c r="AD83" i="9"/>
  <c r="AI75" i="9"/>
  <c r="AJ142" i="9"/>
  <c r="AD98" i="9"/>
  <c r="AK65" i="9"/>
  <c r="AK62" i="9"/>
  <c r="AL63" i="9" s="1"/>
  <c r="AC86" i="9"/>
  <c r="AJ72" i="9"/>
  <c r="AJ73" i="9"/>
  <c r="AJ155" i="9"/>
  <c r="AJ152" i="9"/>
  <c r="AK153" i="9" s="1"/>
  <c r="Y93" i="1"/>
  <c r="Y81" i="1"/>
  <c r="AK143" i="9" l="1"/>
  <c r="AK145" i="9" s="1"/>
  <c r="AU65" i="7"/>
  <c r="AU53" i="7"/>
  <c r="AH85" i="10"/>
  <c r="AH83" i="10" s="1"/>
  <c r="AH97" i="10"/>
  <c r="AH95" i="10" s="1"/>
  <c r="AH96" i="10"/>
  <c r="AL135" i="10"/>
  <c r="AG86" i="10"/>
  <c r="AN143" i="10"/>
  <c r="AN142" i="10"/>
  <c r="AG98" i="10"/>
  <c r="AN155" i="10"/>
  <c r="AM65" i="10"/>
  <c r="M7" i="10"/>
  <c r="M9" i="10" s="1"/>
  <c r="AH84" i="10"/>
  <c r="AL75" i="10"/>
  <c r="AM145" i="10"/>
  <c r="AN63" i="10"/>
  <c r="AN62" i="10"/>
  <c r="AO153" i="10"/>
  <c r="AO152" i="10"/>
  <c r="AM73" i="10"/>
  <c r="AE76" i="10" s="1"/>
  <c r="AE77" i="10" s="1"/>
  <c r="AE78" i="10" s="1"/>
  <c r="AM72" i="10"/>
  <c r="AM133" i="10"/>
  <c r="AJ136" i="10" s="1"/>
  <c r="AJ137" i="10" s="1"/>
  <c r="AJ138" i="10" s="1"/>
  <c r="AM132" i="10"/>
  <c r="AL135" i="9"/>
  <c r="AM132" i="9"/>
  <c r="AM133" i="9"/>
  <c r="AH142" i="1"/>
  <c r="AD86" i="9"/>
  <c r="AJ75" i="9"/>
  <c r="AL65" i="9"/>
  <c r="AL62" i="9"/>
  <c r="AM63" i="9" s="1"/>
  <c r="AF97" i="9"/>
  <c r="AF95" i="9" s="1"/>
  <c r="AF85" i="9"/>
  <c r="AF96" i="9"/>
  <c r="AK73" i="9"/>
  <c r="AK72" i="9"/>
  <c r="AK142" i="9"/>
  <c r="AE84" i="9"/>
  <c r="AE83" i="9"/>
  <c r="AE98" i="9"/>
  <c r="AK155" i="9"/>
  <c r="AK152" i="9"/>
  <c r="AL153" i="9" s="1"/>
  <c r="Z93" i="1"/>
  <c r="Z81" i="1"/>
  <c r="E71" i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AD71" i="1" s="1"/>
  <c r="AE71" i="1" s="1"/>
  <c r="AF71" i="1" s="1"/>
  <c r="AG71" i="1" s="1"/>
  <c r="AH71" i="1" s="1"/>
  <c r="AI71" i="1" s="1"/>
  <c r="AJ71" i="1" s="1"/>
  <c r="AK71" i="1" s="1"/>
  <c r="AL71" i="1" s="1"/>
  <c r="AM71" i="1" s="1"/>
  <c r="E61" i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W61" i="1" s="1"/>
  <c r="X61" i="1" s="1"/>
  <c r="Y61" i="1" s="1"/>
  <c r="Z61" i="1" s="1"/>
  <c r="AA61" i="1" s="1"/>
  <c r="AB61" i="1" s="1"/>
  <c r="AC61" i="1" s="1"/>
  <c r="AD61" i="1" s="1"/>
  <c r="AE61" i="1" s="1"/>
  <c r="AF61" i="1" s="1"/>
  <c r="AG61" i="1" s="1"/>
  <c r="AH61" i="1" s="1"/>
  <c r="AI61" i="1" s="1"/>
  <c r="AJ61" i="1" s="1"/>
  <c r="AK61" i="1" s="1"/>
  <c r="AL61" i="1" s="1"/>
  <c r="AM61" i="1" s="1"/>
  <c r="AN61" i="1" s="1"/>
  <c r="AO61" i="1" s="1"/>
  <c r="AP61" i="1" s="1"/>
  <c r="AQ61" i="1" s="1"/>
  <c r="AR61" i="1" s="1"/>
  <c r="AS61" i="1" s="1"/>
  <c r="AT61" i="1" s="1"/>
  <c r="AU61" i="1" s="1"/>
  <c r="AV61" i="1" s="1"/>
  <c r="AW61" i="1" s="1"/>
  <c r="AX61" i="1" s="1"/>
  <c r="AY61" i="1" s="1"/>
  <c r="AZ61" i="1" s="1"/>
  <c r="BA61" i="1" s="1"/>
  <c r="BB61" i="1" s="1"/>
  <c r="BC61" i="1" s="1"/>
  <c r="BD61" i="1" s="1"/>
  <c r="BE61" i="1" s="1"/>
  <c r="BF61" i="1" s="1"/>
  <c r="BG61" i="1" s="1"/>
  <c r="BH61" i="1" s="1"/>
  <c r="BI61" i="1" s="1"/>
  <c r="BJ61" i="1" s="1"/>
  <c r="BK61" i="1" s="1"/>
  <c r="D13" i="1"/>
  <c r="C13" i="1"/>
  <c r="AL143" i="9" l="1"/>
  <c r="AL145" i="9" s="1"/>
  <c r="AV65" i="7"/>
  <c r="AV53" i="7"/>
  <c r="AF76" i="10"/>
  <c r="AF77" i="10" s="1"/>
  <c r="AF78" i="10" s="1"/>
  <c r="AK136" i="10"/>
  <c r="AK137" i="10" s="1"/>
  <c r="AK138" i="10" s="1"/>
  <c r="AI136" i="10"/>
  <c r="AI137" i="10" s="1"/>
  <c r="AI138" i="10" s="1"/>
  <c r="AI97" i="10"/>
  <c r="AI95" i="10" s="1"/>
  <c r="AI96" i="10"/>
  <c r="AI85" i="10"/>
  <c r="AI83" i="10" s="1"/>
  <c r="AO143" i="10"/>
  <c r="AO142" i="10"/>
  <c r="AO63" i="10"/>
  <c r="AO62" i="10"/>
  <c r="AK76" i="10"/>
  <c r="AK77" i="10" s="1"/>
  <c r="AK78" i="10" s="1"/>
  <c r="AH76" i="10"/>
  <c r="AH77" i="10" s="1"/>
  <c r="AH78" i="10" s="1"/>
  <c r="AH86" i="10"/>
  <c r="AN145" i="10"/>
  <c r="AM136" i="10"/>
  <c r="AM137" i="10" s="1"/>
  <c r="AM135" i="10"/>
  <c r="C168" i="10"/>
  <c r="F23" i="3" s="1"/>
  <c r="E136" i="10"/>
  <c r="E137" i="10" s="1"/>
  <c r="E138" i="10" s="1"/>
  <c r="F136" i="10"/>
  <c r="F137" i="10" s="1"/>
  <c r="F138" i="10" s="1"/>
  <c r="D136" i="10"/>
  <c r="D137" i="10" s="1"/>
  <c r="G136" i="10"/>
  <c r="G137" i="10" s="1"/>
  <c r="G138" i="10" s="1"/>
  <c r="H136" i="10"/>
  <c r="H137" i="10" s="1"/>
  <c r="H138" i="10" s="1"/>
  <c r="I136" i="10"/>
  <c r="I137" i="10" s="1"/>
  <c r="I138" i="10" s="1"/>
  <c r="J136" i="10"/>
  <c r="J137" i="10" s="1"/>
  <c r="J138" i="10" s="1"/>
  <c r="K136" i="10"/>
  <c r="K137" i="10" s="1"/>
  <c r="K138" i="10" s="1"/>
  <c r="N136" i="10"/>
  <c r="N137" i="10" s="1"/>
  <c r="N138" i="10" s="1"/>
  <c r="O136" i="10"/>
  <c r="O137" i="10" s="1"/>
  <c r="O138" i="10" s="1"/>
  <c r="L136" i="10"/>
  <c r="L137" i="10" s="1"/>
  <c r="L138" i="10" s="1"/>
  <c r="M136" i="10"/>
  <c r="M137" i="10" s="1"/>
  <c r="M138" i="10" s="1"/>
  <c r="P136" i="10"/>
  <c r="P137" i="10" s="1"/>
  <c r="P138" i="10" s="1"/>
  <c r="R136" i="10"/>
  <c r="R137" i="10" s="1"/>
  <c r="R138" i="10" s="1"/>
  <c r="Q136" i="10"/>
  <c r="Q137" i="10" s="1"/>
  <c r="Q138" i="10" s="1"/>
  <c r="T136" i="10"/>
  <c r="T137" i="10" s="1"/>
  <c r="T138" i="10" s="1"/>
  <c r="S136" i="10"/>
  <c r="S137" i="10" s="1"/>
  <c r="S138" i="10" s="1"/>
  <c r="U136" i="10"/>
  <c r="U137" i="10" s="1"/>
  <c r="U138" i="10" s="1"/>
  <c r="W136" i="10"/>
  <c r="W137" i="10" s="1"/>
  <c r="W138" i="10" s="1"/>
  <c r="V136" i="10"/>
  <c r="V137" i="10" s="1"/>
  <c r="V138" i="10" s="1"/>
  <c r="X136" i="10"/>
  <c r="X137" i="10" s="1"/>
  <c r="X138" i="10" s="1"/>
  <c r="AA136" i="10"/>
  <c r="AA137" i="10" s="1"/>
  <c r="AA138" i="10" s="1"/>
  <c r="Y136" i="10"/>
  <c r="Y137" i="10" s="1"/>
  <c r="Y138" i="10" s="1"/>
  <c r="AD136" i="10"/>
  <c r="AD137" i="10" s="1"/>
  <c r="AD138" i="10" s="1"/>
  <c r="Z136" i="10"/>
  <c r="Z137" i="10" s="1"/>
  <c r="Z138" i="10" s="1"/>
  <c r="AC136" i="10"/>
  <c r="AC137" i="10" s="1"/>
  <c r="AC138" i="10" s="1"/>
  <c r="AB136" i="10"/>
  <c r="AB137" i="10" s="1"/>
  <c r="AB138" i="10" s="1"/>
  <c r="AG136" i="10"/>
  <c r="AG137" i="10" s="1"/>
  <c r="AG138" i="10" s="1"/>
  <c r="AF136" i="10"/>
  <c r="AF137" i="10" s="1"/>
  <c r="AF138" i="10" s="1"/>
  <c r="AG76" i="10"/>
  <c r="AG77" i="10" s="1"/>
  <c r="AG78" i="10" s="1"/>
  <c r="AN65" i="10"/>
  <c r="AH136" i="10"/>
  <c r="AH137" i="10" s="1"/>
  <c r="AH138" i="10" s="1"/>
  <c r="AL136" i="10"/>
  <c r="AL137" i="10" s="1"/>
  <c r="AL138" i="10" s="1"/>
  <c r="AO155" i="10"/>
  <c r="AI84" i="10"/>
  <c r="AH98" i="10"/>
  <c r="AM76" i="10"/>
  <c r="AM77" i="10" s="1"/>
  <c r="AM75" i="10"/>
  <c r="D76" i="10"/>
  <c r="D77" i="10" s="1"/>
  <c r="N7" i="10"/>
  <c r="N9" i="10" s="1"/>
  <c r="F76" i="10"/>
  <c r="F77" i="10" s="1"/>
  <c r="F78" i="10" s="1"/>
  <c r="E76" i="10"/>
  <c r="E77" i="10" s="1"/>
  <c r="E78" i="10" s="1"/>
  <c r="I76" i="10"/>
  <c r="I77" i="10" s="1"/>
  <c r="I78" i="10" s="1"/>
  <c r="G76" i="10"/>
  <c r="G77" i="10" s="1"/>
  <c r="G78" i="10" s="1"/>
  <c r="H76" i="10"/>
  <c r="H77" i="10" s="1"/>
  <c r="H78" i="10" s="1"/>
  <c r="L76" i="10"/>
  <c r="L77" i="10" s="1"/>
  <c r="L78" i="10" s="1"/>
  <c r="J76" i="10"/>
  <c r="J77" i="10" s="1"/>
  <c r="J78" i="10" s="1"/>
  <c r="M76" i="10"/>
  <c r="M77" i="10" s="1"/>
  <c r="M78" i="10" s="1"/>
  <c r="K76" i="10"/>
  <c r="K77" i="10" s="1"/>
  <c r="K78" i="10" s="1"/>
  <c r="N76" i="10"/>
  <c r="N77" i="10" s="1"/>
  <c r="N78" i="10" s="1"/>
  <c r="O76" i="10"/>
  <c r="O77" i="10" s="1"/>
  <c r="O78" i="10" s="1"/>
  <c r="S76" i="10"/>
  <c r="S77" i="10" s="1"/>
  <c r="S78" i="10" s="1"/>
  <c r="P76" i="10"/>
  <c r="P77" i="10" s="1"/>
  <c r="P78" i="10" s="1"/>
  <c r="Q76" i="10"/>
  <c r="Q77" i="10" s="1"/>
  <c r="Q78" i="10" s="1"/>
  <c r="R76" i="10"/>
  <c r="R77" i="10" s="1"/>
  <c r="R78" i="10" s="1"/>
  <c r="V76" i="10"/>
  <c r="V77" i="10" s="1"/>
  <c r="V78" i="10" s="1"/>
  <c r="T76" i="10"/>
  <c r="T77" i="10" s="1"/>
  <c r="T78" i="10" s="1"/>
  <c r="U76" i="10"/>
  <c r="U77" i="10" s="1"/>
  <c r="U78" i="10" s="1"/>
  <c r="W76" i="10"/>
  <c r="W77" i="10" s="1"/>
  <c r="W78" i="10" s="1"/>
  <c r="X76" i="10"/>
  <c r="X77" i="10" s="1"/>
  <c r="X78" i="10" s="1"/>
  <c r="Z76" i="10"/>
  <c r="Z77" i="10" s="1"/>
  <c r="Z78" i="10" s="1"/>
  <c r="AB76" i="10"/>
  <c r="AB77" i="10" s="1"/>
  <c r="AB78" i="10" s="1"/>
  <c r="AA76" i="10"/>
  <c r="AA77" i="10" s="1"/>
  <c r="AA78" i="10" s="1"/>
  <c r="Y76" i="10"/>
  <c r="Y77" i="10" s="1"/>
  <c r="Y78" i="10" s="1"/>
  <c r="AC76" i="10"/>
  <c r="AC77" i="10" s="1"/>
  <c r="AC78" i="10" s="1"/>
  <c r="AD76" i="10"/>
  <c r="AD77" i="10" s="1"/>
  <c r="AD78" i="10" s="1"/>
  <c r="AI76" i="10"/>
  <c r="AI77" i="10" s="1"/>
  <c r="AI78" i="10" s="1"/>
  <c r="AP152" i="10"/>
  <c r="AP153" i="10"/>
  <c r="AJ76" i="10"/>
  <c r="AJ77" i="10" s="1"/>
  <c r="AJ78" i="10" s="1"/>
  <c r="AL76" i="10"/>
  <c r="AL77" i="10" s="1"/>
  <c r="AL78" i="10" s="1"/>
  <c r="AE136" i="10"/>
  <c r="AE137" i="10" s="1"/>
  <c r="AE138" i="10" s="1"/>
  <c r="AM136" i="9"/>
  <c r="AM137" i="9" s="1"/>
  <c r="AM135" i="9"/>
  <c r="D136" i="9"/>
  <c r="D137" i="9" s="1"/>
  <c r="D138" i="9" s="1"/>
  <c r="J136" i="9"/>
  <c r="Y136" i="9"/>
  <c r="AE136" i="9"/>
  <c r="AB136" i="9"/>
  <c r="AG136" i="9"/>
  <c r="AI142" i="1"/>
  <c r="AF84" i="9"/>
  <c r="AF83" i="9"/>
  <c r="AF98" i="9"/>
  <c r="AH136" i="9"/>
  <c r="AH137" i="9" s="1"/>
  <c r="AH138" i="9" s="1"/>
  <c r="AM65" i="9"/>
  <c r="AM62" i="9"/>
  <c r="AN63" i="9" s="1"/>
  <c r="AE86" i="9"/>
  <c r="AL73" i="9"/>
  <c r="AL72" i="9"/>
  <c r="AL142" i="9"/>
  <c r="AK75" i="9"/>
  <c r="AL155" i="9"/>
  <c r="AL152" i="9"/>
  <c r="AM153" i="9" s="1"/>
  <c r="AG97" i="9"/>
  <c r="AG95" i="9" s="1"/>
  <c r="AG96" i="9"/>
  <c r="AG85" i="9"/>
  <c r="AA81" i="1"/>
  <c r="AA93" i="1"/>
  <c r="AM143" i="9" l="1"/>
  <c r="AM145" i="9" s="1"/>
  <c r="AW65" i="7"/>
  <c r="AW53" i="7"/>
  <c r="AM138" i="10"/>
  <c r="AJ85" i="10"/>
  <c r="AJ83" i="10" s="1"/>
  <c r="AJ97" i="10"/>
  <c r="AJ95" i="10" s="1"/>
  <c r="AJ96" i="10"/>
  <c r="D78" i="10"/>
  <c r="N10" i="10"/>
  <c r="AJ84" i="10"/>
  <c r="D168" i="10"/>
  <c r="F25" i="3" s="1"/>
  <c r="D138" i="10"/>
  <c r="AP63" i="10"/>
  <c r="AP62" i="10"/>
  <c r="AI98" i="10"/>
  <c r="AI86" i="10"/>
  <c r="AO65" i="10"/>
  <c r="AQ153" i="10"/>
  <c r="AQ152" i="10"/>
  <c r="AO145" i="10"/>
  <c r="AP155" i="10"/>
  <c r="AM78" i="10"/>
  <c r="AP143" i="10"/>
  <c r="AP142" i="10"/>
  <c r="AM138" i="9"/>
  <c r="AJ142" i="1"/>
  <c r="AK136" i="9"/>
  <c r="AK137" i="9" s="1"/>
  <c r="AK138" i="9" s="1"/>
  <c r="AL136" i="9"/>
  <c r="AL137" i="9" s="1"/>
  <c r="AL138" i="9" s="1"/>
  <c r="AG98" i="9"/>
  <c r="AM142" i="9"/>
  <c r="AN65" i="9"/>
  <c r="AN62" i="9"/>
  <c r="AO63" i="9" s="1"/>
  <c r="AM155" i="9"/>
  <c r="AM152" i="9"/>
  <c r="AN153" i="9" s="1"/>
  <c r="AM73" i="9"/>
  <c r="AJ76" i="9" s="1"/>
  <c r="AJ77" i="9" s="1"/>
  <c r="AJ78" i="9" s="1"/>
  <c r="AM72" i="9"/>
  <c r="M7" i="9"/>
  <c r="M9" i="9" s="1"/>
  <c r="AL75" i="9"/>
  <c r="AH76" i="9"/>
  <c r="AH77" i="9" s="1"/>
  <c r="AH78" i="9" s="1"/>
  <c r="G136" i="9"/>
  <c r="G137" i="9" s="1"/>
  <c r="G138" i="9" s="1"/>
  <c r="F136" i="9"/>
  <c r="F137" i="9" s="1"/>
  <c r="F138" i="9" s="1"/>
  <c r="C168" i="9"/>
  <c r="J9" i="3" s="1"/>
  <c r="E136" i="9"/>
  <c r="E137" i="9" s="1"/>
  <c r="E138" i="9" s="1"/>
  <c r="J137" i="9"/>
  <c r="J138" i="9" s="1"/>
  <c r="H136" i="9"/>
  <c r="H137" i="9" s="1"/>
  <c r="H138" i="9" s="1"/>
  <c r="I136" i="9"/>
  <c r="I137" i="9" s="1"/>
  <c r="I138" i="9" s="1"/>
  <c r="K136" i="9"/>
  <c r="K137" i="9" s="1"/>
  <c r="K138" i="9" s="1"/>
  <c r="L136" i="9"/>
  <c r="L137" i="9" s="1"/>
  <c r="L138" i="9" s="1"/>
  <c r="N136" i="9"/>
  <c r="N137" i="9" s="1"/>
  <c r="N138" i="9" s="1"/>
  <c r="M136" i="9"/>
  <c r="M137" i="9" s="1"/>
  <c r="M138" i="9" s="1"/>
  <c r="O136" i="9"/>
  <c r="O137" i="9" s="1"/>
  <c r="O138" i="9" s="1"/>
  <c r="P136" i="9"/>
  <c r="P137" i="9" s="1"/>
  <c r="P138" i="9" s="1"/>
  <c r="R136" i="9"/>
  <c r="R137" i="9" s="1"/>
  <c r="R138" i="9" s="1"/>
  <c r="S136" i="9"/>
  <c r="S137" i="9" s="1"/>
  <c r="S138" i="9" s="1"/>
  <c r="Q136" i="9"/>
  <c r="Q137" i="9" s="1"/>
  <c r="Q138" i="9" s="1"/>
  <c r="T136" i="9"/>
  <c r="T137" i="9" s="1"/>
  <c r="T138" i="9" s="1"/>
  <c r="U136" i="9"/>
  <c r="U137" i="9" s="1"/>
  <c r="U138" i="9" s="1"/>
  <c r="X136" i="9"/>
  <c r="X137" i="9" s="1"/>
  <c r="X138" i="9" s="1"/>
  <c r="V136" i="9"/>
  <c r="V137" i="9" s="1"/>
  <c r="V138" i="9" s="1"/>
  <c r="W136" i="9"/>
  <c r="W137" i="9" s="1"/>
  <c r="W138" i="9" s="1"/>
  <c r="Y137" i="9"/>
  <c r="Y138" i="9" s="1"/>
  <c r="Z136" i="9"/>
  <c r="Z137" i="9" s="1"/>
  <c r="Z138" i="9" s="1"/>
  <c r="AC136" i="9"/>
  <c r="AC137" i="9" s="1"/>
  <c r="AC138" i="9" s="1"/>
  <c r="AB137" i="9"/>
  <c r="AB138" i="9" s="1"/>
  <c r="AA136" i="9"/>
  <c r="AA137" i="9" s="1"/>
  <c r="AA138" i="9" s="1"/>
  <c r="AD136" i="9"/>
  <c r="AD137" i="9" s="1"/>
  <c r="AD138" i="9" s="1"/>
  <c r="AF136" i="9"/>
  <c r="AF137" i="9" s="1"/>
  <c r="AF138" i="9" s="1"/>
  <c r="AI136" i="9"/>
  <c r="AI137" i="9" s="1"/>
  <c r="AI138" i="9" s="1"/>
  <c r="AJ136" i="9"/>
  <c r="AJ137" i="9" s="1"/>
  <c r="AJ138" i="9" s="1"/>
  <c r="AG137" i="9"/>
  <c r="AG138" i="9" s="1"/>
  <c r="AE137" i="9"/>
  <c r="AE138" i="9" s="1"/>
  <c r="AG84" i="9"/>
  <c r="AG83" i="9"/>
  <c r="AH97" i="9"/>
  <c r="AH95" i="9" s="1"/>
  <c r="AH85" i="9"/>
  <c r="AH96" i="9"/>
  <c r="AF86" i="9"/>
  <c r="AB81" i="1"/>
  <c r="AB93" i="1"/>
  <c r="AN143" i="9" l="1"/>
  <c r="AN145" i="9" s="1"/>
  <c r="AX65" i="7"/>
  <c r="AX53" i="7"/>
  <c r="AK85" i="10"/>
  <c r="AK83" i="10" s="1"/>
  <c r="AK97" i="10"/>
  <c r="AK95" i="10" s="1"/>
  <c r="AK96" i="10"/>
  <c r="AK84" i="10"/>
  <c r="N5" i="10"/>
  <c r="C79" i="10"/>
  <c r="B79" i="10" s="1"/>
  <c r="N12" i="10"/>
  <c r="N13" i="10" s="1"/>
  <c r="AP145" i="10"/>
  <c r="N6" i="10"/>
  <c r="M6" i="10"/>
  <c r="AR153" i="10"/>
  <c r="AR152" i="10"/>
  <c r="AQ63" i="10"/>
  <c r="AQ62" i="10"/>
  <c r="AQ155" i="10"/>
  <c r="AP65" i="10"/>
  <c r="AJ86" i="10"/>
  <c r="AJ98" i="10"/>
  <c r="AQ143" i="10"/>
  <c r="AQ142" i="10"/>
  <c r="F168" i="10"/>
  <c r="F28" i="3" s="1"/>
  <c r="C139" i="10"/>
  <c r="B139" i="10" s="1"/>
  <c r="E168" i="10" s="1"/>
  <c r="F27" i="3" s="1"/>
  <c r="C139" i="9"/>
  <c r="B139" i="9" s="1"/>
  <c r="AK142" i="1"/>
  <c r="AL76" i="9"/>
  <c r="AL77" i="9" s="1"/>
  <c r="AF76" i="9"/>
  <c r="AF77" i="9" s="1"/>
  <c r="AF78" i="9" s="1"/>
  <c r="AI85" i="9"/>
  <c r="AI97" i="9"/>
  <c r="AI95" i="9" s="1"/>
  <c r="AI96" i="9"/>
  <c r="AH98" i="9"/>
  <c r="AH84" i="9"/>
  <c r="AH83" i="9"/>
  <c r="AG86" i="9"/>
  <c r="AM76" i="9"/>
  <c r="AM77" i="9" s="1"/>
  <c r="AM75" i="9"/>
  <c r="N7" i="9"/>
  <c r="N9" i="9" s="1"/>
  <c r="G76" i="9"/>
  <c r="G77" i="9" s="1"/>
  <c r="G78" i="9" s="1"/>
  <c r="D76" i="9"/>
  <c r="D77" i="9" s="1"/>
  <c r="E76" i="9"/>
  <c r="E77" i="9" s="1"/>
  <c r="E78" i="9" s="1"/>
  <c r="H76" i="9"/>
  <c r="H77" i="9" s="1"/>
  <c r="H78" i="9" s="1"/>
  <c r="F76" i="9"/>
  <c r="F77" i="9" s="1"/>
  <c r="F78" i="9" s="1"/>
  <c r="K76" i="9"/>
  <c r="K77" i="9" s="1"/>
  <c r="K78" i="9" s="1"/>
  <c r="I76" i="9"/>
  <c r="I77" i="9" s="1"/>
  <c r="I78" i="9" s="1"/>
  <c r="J76" i="9"/>
  <c r="J77" i="9" s="1"/>
  <c r="J78" i="9" s="1"/>
  <c r="M76" i="9"/>
  <c r="M77" i="9" s="1"/>
  <c r="M78" i="9" s="1"/>
  <c r="N76" i="9"/>
  <c r="N77" i="9" s="1"/>
  <c r="N78" i="9" s="1"/>
  <c r="L76" i="9"/>
  <c r="L77" i="9" s="1"/>
  <c r="L78" i="9" s="1"/>
  <c r="O76" i="9"/>
  <c r="O77" i="9" s="1"/>
  <c r="O78" i="9" s="1"/>
  <c r="R76" i="9"/>
  <c r="R77" i="9" s="1"/>
  <c r="R78" i="9" s="1"/>
  <c r="U76" i="9"/>
  <c r="U77" i="9" s="1"/>
  <c r="U78" i="9" s="1"/>
  <c r="Q76" i="9"/>
  <c r="Q77" i="9" s="1"/>
  <c r="Q78" i="9" s="1"/>
  <c r="P76" i="9"/>
  <c r="P77" i="9" s="1"/>
  <c r="P78" i="9" s="1"/>
  <c r="T76" i="9"/>
  <c r="T77" i="9" s="1"/>
  <c r="T78" i="9" s="1"/>
  <c r="S76" i="9"/>
  <c r="S77" i="9" s="1"/>
  <c r="S78" i="9" s="1"/>
  <c r="V76" i="9"/>
  <c r="V77" i="9" s="1"/>
  <c r="V78" i="9" s="1"/>
  <c r="W76" i="9"/>
  <c r="W77" i="9" s="1"/>
  <c r="W78" i="9" s="1"/>
  <c r="X76" i="9"/>
  <c r="X77" i="9" s="1"/>
  <c r="X78" i="9" s="1"/>
  <c r="Y76" i="9"/>
  <c r="Y77" i="9" s="1"/>
  <c r="Y78" i="9" s="1"/>
  <c r="AC76" i="9"/>
  <c r="AC77" i="9" s="1"/>
  <c r="AC78" i="9" s="1"/>
  <c r="AB76" i="9"/>
  <c r="AB77" i="9" s="1"/>
  <c r="AB78" i="9" s="1"/>
  <c r="Z76" i="9"/>
  <c r="Z77" i="9" s="1"/>
  <c r="Z78" i="9" s="1"/>
  <c r="AA76" i="9"/>
  <c r="AA77" i="9" s="1"/>
  <c r="AA78" i="9" s="1"/>
  <c r="AE76" i="9"/>
  <c r="AE77" i="9" s="1"/>
  <c r="AE78" i="9" s="1"/>
  <c r="AI76" i="9"/>
  <c r="AI77" i="9" s="1"/>
  <c r="AI78" i="9" s="1"/>
  <c r="AD76" i="9"/>
  <c r="AD77" i="9" s="1"/>
  <c r="AD78" i="9" s="1"/>
  <c r="AK76" i="9"/>
  <c r="AK77" i="9" s="1"/>
  <c r="AK78" i="9" s="1"/>
  <c r="AG76" i="9"/>
  <c r="AG77" i="9" s="1"/>
  <c r="AG78" i="9" s="1"/>
  <c r="D168" i="9"/>
  <c r="J11" i="3" s="1"/>
  <c r="AL78" i="9"/>
  <c r="AN142" i="9"/>
  <c r="AN155" i="9"/>
  <c r="AN152" i="9"/>
  <c r="AO153" i="9" s="1"/>
  <c r="AO62" i="9"/>
  <c r="AP63" i="9" s="1"/>
  <c r="AO65" i="9"/>
  <c r="AC81" i="1"/>
  <c r="AC93" i="1"/>
  <c r="AO143" i="9" l="1"/>
  <c r="AO145" i="9" s="1"/>
  <c r="AY65" i="7"/>
  <c r="AY53" i="7"/>
  <c r="AQ65" i="10"/>
  <c r="AS153" i="10"/>
  <c r="AS152" i="10"/>
  <c r="AL85" i="10"/>
  <c r="AL83" i="10" s="1"/>
  <c r="AL97" i="10"/>
  <c r="AL95" i="10" s="1"/>
  <c r="AL96" i="10"/>
  <c r="AR143" i="10"/>
  <c r="AR142" i="10"/>
  <c r="AR155" i="10"/>
  <c r="AK98" i="10"/>
  <c r="AQ145" i="10"/>
  <c r="AR62" i="10"/>
  <c r="AR63" i="10"/>
  <c r="AL84" i="10"/>
  <c r="AK86" i="10"/>
  <c r="AL142" i="1"/>
  <c r="AM78" i="9"/>
  <c r="N6" i="9" s="1"/>
  <c r="AJ97" i="9"/>
  <c r="AJ95" i="9" s="1"/>
  <c r="AJ85" i="9"/>
  <c r="AJ96" i="9"/>
  <c r="AP65" i="9"/>
  <c r="AP62" i="9"/>
  <c r="AQ63" i="9" s="1"/>
  <c r="AO155" i="9"/>
  <c r="AO152" i="9"/>
  <c r="AP153" i="9" s="1"/>
  <c r="D78" i="9"/>
  <c r="N10" i="9"/>
  <c r="AI98" i="9"/>
  <c r="AO142" i="9"/>
  <c r="F168" i="9"/>
  <c r="J14" i="3" s="1"/>
  <c r="E168" i="9"/>
  <c r="J13" i="3" s="1"/>
  <c r="AI84" i="9"/>
  <c r="AI83" i="9"/>
  <c r="AH86" i="9"/>
  <c r="AD81" i="1"/>
  <c r="AD93" i="1"/>
  <c r="AP143" i="9" l="1"/>
  <c r="AP145" i="9" s="1"/>
  <c r="AZ65" i="7"/>
  <c r="AR65" i="10"/>
  <c r="AS143" i="10"/>
  <c r="AS142" i="10"/>
  <c r="AM84" i="10"/>
  <c r="AS63" i="10"/>
  <c r="AS62" i="10"/>
  <c r="AR145" i="10"/>
  <c r="AL86" i="10"/>
  <c r="AM97" i="10"/>
  <c r="Q8" i="10" s="1"/>
  <c r="AM96" i="10"/>
  <c r="AM85" i="10"/>
  <c r="P8" i="10" s="1"/>
  <c r="AT153" i="10"/>
  <c r="AT152" i="10"/>
  <c r="AL98" i="10"/>
  <c r="AS155" i="10"/>
  <c r="AM142" i="1"/>
  <c r="M6" i="9"/>
  <c r="AK97" i="9"/>
  <c r="AK95" i="9" s="1"/>
  <c r="AK96" i="9"/>
  <c r="AK85" i="9"/>
  <c r="N5" i="9"/>
  <c r="C79" i="9"/>
  <c r="B79" i="9" s="1"/>
  <c r="N12" i="9"/>
  <c r="N13" i="9" s="1"/>
  <c r="AQ62" i="9"/>
  <c r="AR63" i="9" s="1"/>
  <c r="AQ65" i="9"/>
  <c r="AP142" i="9"/>
  <c r="AP152" i="9"/>
  <c r="AQ153" i="9" s="1"/>
  <c r="AP155" i="9"/>
  <c r="AJ84" i="9"/>
  <c r="AJ83" i="9"/>
  <c r="AI86" i="9"/>
  <c r="AJ98" i="9"/>
  <c r="AE93" i="1"/>
  <c r="AE81" i="1"/>
  <c r="AQ143" i="9" l="1"/>
  <c r="AQ145" i="9" s="1"/>
  <c r="BA65" i="7"/>
  <c r="AG100" i="10"/>
  <c r="AG101" i="10" s="1"/>
  <c r="AG102" i="10" s="1"/>
  <c r="AF100" i="10"/>
  <c r="AF101" i="10" s="1"/>
  <c r="AF102" i="10" s="1"/>
  <c r="AL100" i="10"/>
  <c r="AL101" i="10" s="1"/>
  <c r="AL102" i="10" s="1"/>
  <c r="AG88" i="10"/>
  <c r="AG89" i="10" s="1"/>
  <c r="AG90" i="10" s="1"/>
  <c r="AM95" i="10"/>
  <c r="AD100" i="10"/>
  <c r="AD101" i="10" s="1"/>
  <c r="AD102" i="10" s="1"/>
  <c r="AJ88" i="10"/>
  <c r="AJ89" i="10" s="1"/>
  <c r="AJ90" i="10" s="1"/>
  <c r="AT155" i="10"/>
  <c r="AL88" i="10"/>
  <c r="AL89" i="10" s="1"/>
  <c r="AL90" i="10" s="1"/>
  <c r="AM83" i="10"/>
  <c r="AK88" i="10"/>
  <c r="AK89" i="10" s="1"/>
  <c r="AK90" i="10" s="1"/>
  <c r="AM100" i="10"/>
  <c r="AM101" i="10" s="1"/>
  <c r="AM98" i="10"/>
  <c r="Q7" i="10"/>
  <c r="Q9" i="10" s="1"/>
  <c r="G100" i="10"/>
  <c r="G101" i="10" s="1"/>
  <c r="G102" i="10" s="1"/>
  <c r="D100" i="10"/>
  <c r="D101" i="10" s="1"/>
  <c r="E100" i="10"/>
  <c r="E101" i="10" s="1"/>
  <c r="E102" i="10" s="1"/>
  <c r="I100" i="10"/>
  <c r="I101" i="10" s="1"/>
  <c r="I102" i="10" s="1"/>
  <c r="F100" i="10"/>
  <c r="F101" i="10" s="1"/>
  <c r="F102" i="10" s="1"/>
  <c r="H100" i="10"/>
  <c r="H101" i="10" s="1"/>
  <c r="H102" i="10" s="1"/>
  <c r="K100" i="10"/>
  <c r="K101" i="10" s="1"/>
  <c r="K102" i="10" s="1"/>
  <c r="J100" i="10"/>
  <c r="J101" i="10" s="1"/>
  <c r="J102" i="10" s="1"/>
  <c r="L100" i="10"/>
  <c r="L101" i="10" s="1"/>
  <c r="L102" i="10" s="1"/>
  <c r="M100" i="10"/>
  <c r="M101" i="10" s="1"/>
  <c r="M102" i="10" s="1"/>
  <c r="N100" i="10"/>
  <c r="N101" i="10" s="1"/>
  <c r="N102" i="10" s="1"/>
  <c r="P100" i="10"/>
  <c r="P101" i="10" s="1"/>
  <c r="P102" i="10" s="1"/>
  <c r="O100" i="10"/>
  <c r="O101" i="10" s="1"/>
  <c r="O102" i="10" s="1"/>
  <c r="Q100" i="10"/>
  <c r="Q101" i="10" s="1"/>
  <c r="Q102" i="10" s="1"/>
  <c r="U100" i="10"/>
  <c r="U101" i="10" s="1"/>
  <c r="U102" i="10" s="1"/>
  <c r="R100" i="10"/>
  <c r="R101" i="10" s="1"/>
  <c r="R102" i="10" s="1"/>
  <c r="T100" i="10"/>
  <c r="T101" i="10" s="1"/>
  <c r="T102" i="10" s="1"/>
  <c r="V100" i="10"/>
  <c r="V101" i="10" s="1"/>
  <c r="V102" i="10" s="1"/>
  <c r="S100" i="10"/>
  <c r="S101" i="10" s="1"/>
  <c r="S102" i="10" s="1"/>
  <c r="W100" i="10"/>
  <c r="W101" i="10" s="1"/>
  <c r="W102" i="10" s="1"/>
  <c r="X100" i="10"/>
  <c r="X101" i="10" s="1"/>
  <c r="X102" i="10" s="1"/>
  <c r="Y100" i="10"/>
  <c r="Y101" i="10" s="1"/>
  <c r="Y102" i="10" s="1"/>
  <c r="AB100" i="10"/>
  <c r="AB101" i="10" s="1"/>
  <c r="AB102" i="10" s="1"/>
  <c r="Z100" i="10"/>
  <c r="Z101" i="10" s="1"/>
  <c r="Z102" i="10" s="1"/>
  <c r="AA100" i="10"/>
  <c r="AA101" i="10" s="1"/>
  <c r="AA102" i="10" s="1"/>
  <c r="AE100" i="10"/>
  <c r="AE101" i="10" s="1"/>
  <c r="AE102" i="10" s="1"/>
  <c r="AC100" i="10"/>
  <c r="AC101" i="10" s="1"/>
  <c r="AC102" i="10" s="1"/>
  <c r="AI100" i="10"/>
  <c r="AI101" i="10" s="1"/>
  <c r="AI102" i="10" s="1"/>
  <c r="AK100" i="10"/>
  <c r="AK101" i="10" s="1"/>
  <c r="AK102" i="10" s="1"/>
  <c r="AH100" i="10"/>
  <c r="AH101" i="10" s="1"/>
  <c r="AH102" i="10" s="1"/>
  <c r="AJ100" i="10"/>
  <c r="AJ101" i="10" s="1"/>
  <c r="AJ102" i="10" s="1"/>
  <c r="AI88" i="10"/>
  <c r="AI89" i="10" s="1"/>
  <c r="AI90" i="10" s="1"/>
  <c r="AT63" i="10"/>
  <c r="AT62" i="10"/>
  <c r="AS65" i="10"/>
  <c r="AT143" i="10"/>
  <c r="AT142" i="10"/>
  <c r="AU153" i="10"/>
  <c r="AU152" i="10"/>
  <c r="AM86" i="10"/>
  <c r="AM88" i="10"/>
  <c r="AM89" i="10" s="1"/>
  <c r="F88" i="10"/>
  <c r="F89" i="10" s="1"/>
  <c r="F90" i="10" s="1"/>
  <c r="D88" i="10"/>
  <c r="D89" i="10" s="1"/>
  <c r="P7" i="10"/>
  <c r="P9" i="10" s="1"/>
  <c r="E88" i="10"/>
  <c r="E89" i="10" s="1"/>
  <c r="E90" i="10" s="1"/>
  <c r="G88" i="10"/>
  <c r="G89" i="10" s="1"/>
  <c r="G90" i="10" s="1"/>
  <c r="H88" i="10"/>
  <c r="H89" i="10" s="1"/>
  <c r="H90" i="10" s="1"/>
  <c r="J88" i="10"/>
  <c r="J89" i="10" s="1"/>
  <c r="J90" i="10" s="1"/>
  <c r="I88" i="10"/>
  <c r="I89" i="10" s="1"/>
  <c r="I90" i="10" s="1"/>
  <c r="L88" i="10"/>
  <c r="L89" i="10" s="1"/>
  <c r="L90" i="10" s="1"/>
  <c r="K88" i="10"/>
  <c r="K89" i="10" s="1"/>
  <c r="K90" i="10" s="1"/>
  <c r="M88" i="10"/>
  <c r="M89" i="10" s="1"/>
  <c r="M90" i="10" s="1"/>
  <c r="P88" i="10"/>
  <c r="P89" i="10" s="1"/>
  <c r="P90" i="10" s="1"/>
  <c r="Q88" i="10"/>
  <c r="Q89" i="10" s="1"/>
  <c r="Q90" i="10" s="1"/>
  <c r="N88" i="10"/>
  <c r="N89" i="10" s="1"/>
  <c r="N90" i="10" s="1"/>
  <c r="O88" i="10"/>
  <c r="O89" i="10" s="1"/>
  <c r="O90" i="10" s="1"/>
  <c r="U88" i="10"/>
  <c r="U89" i="10" s="1"/>
  <c r="U90" i="10" s="1"/>
  <c r="S88" i="10"/>
  <c r="S89" i="10" s="1"/>
  <c r="S90" i="10" s="1"/>
  <c r="T88" i="10"/>
  <c r="T89" i="10" s="1"/>
  <c r="T90" i="10" s="1"/>
  <c r="R88" i="10"/>
  <c r="R89" i="10" s="1"/>
  <c r="R90" i="10" s="1"/>
  <c r="V88" i="10"/>
  <c r="V89" i="10" s="1"/>
  <c r="V90" i="10" s="1"/>
  <c r="X88" i="10"/>
  <c r="X89" i="10" s="1"/>
  <c r="X90" i="10" s="1"/>
  <c r="W88" i="10"/>
  <c r="W89" i="10" s="1"/>
  <c r="W90" i="10" s="1"/>
  <c r="Y88" i="10"/>
  <c r="Y89" i="10" s="1"/>
  <c r="Y90" i="10" s="1"/>
  <c r="Z88" i="10"/>
  <c r="Z89" i="10" s="1"/>
  <c r="Z90" i="10" s="1"/>
  <c r="AA88" i="10"/>
  <c r="AA89" i="10" s="1"/>
  <c r="AA90" i="10" s="1"/>
  <c r="AC88" i="10"/>
  <c r="AC89" i="10" s="1"/>
  <c r="AC90" i="10" s="1"/>
  <c r="AB88" i="10"/>
  <c r="AB89" i="10" s="1"/>
  <c r="AB90" i="10" s="1"/>
  <c r="AD88" i="10"/>
  <c r="AD89" i="10" s="1"/>
  <c r="AD90" i="10" s="1"/>
  <c r="AH88" i="10"/>
  <c r="AH89" i="10" s="1"/>
  <c r="AH90" i="10" s="1"/>
  <c r="AE88" i="10"/>
  <c r="AE89" i="10" s="1"/>
  <c r="AE90" i="10" s="1"/>
  <c r="AS145" i="10"/>
  <c r="AF88" i="10"/>
  <c r="AF89" i="10" s="1"/>
  <c r="AF90" i="10" s="1"/>
  <c r="AN142" i="1"/>
  <c r="AL97" i="9"/>
  <c r="AL95" i="9" s="1"/>
  <c r="AL85" i="9"/>
  <c r="AL96" i="9"/>
  <c r="AJ86" i="9"/>
  <c r="AQ155" i="9"/>
  <c r="AQ152" i="9"/>
  <c r="AR153" i="9" s="1"/>
  <c r="AK98" i="9"/>
  <c r="AQ142" i="9"/>
  <c r="AK84" i="9"/>
  <c r="AK83" i="9"/>
  <c r="AR65" i="9"/>
  <c r="AR62" i="9"/>
  <c r="AS63" i="9" s="1"/>
  <c r="AF93" i="1"/>
  <c r="AF81" i="1"/>
  <c r="AR143" i="9" l="1"/>
  <c r="AR145" i="9" s="1"/>
  <c r="BB65" i="7"/>
  <c r="D90" i="10"/>
  <c r="P10" i="10"/>
  <c r="AV153" i="10"/>
  <c r="AV152" i="10"/>
  <c r="AT65" i="10"/>
  <c r="AU155" i="10"/>
  <c r="AT145" i="10"/>
  <c r="AU62" i="10"/>
  <c r="AU63" i="10"/>
  <c r="AM90" i="10"/>
  <c r="P6" i="10" s="1"/>
  <c r="AU143" i="10"/>
  <c r="AU142" i="10"/>
  <c r="D102" i="10"/>
  <c r="Q10" i="10"/>
  <c r="AM102" i="10"/>
  <c r="Q6" i="10" s="1"/>
  <c r="AO142" i="1"/>
  <c r="AM97" i="9"/>
  <c r="Q8" i="9" s="1"/>
  <c r="AM85" i="9"/>
  <c r="P8" i="9" s="1"/>
  <c r="AM96" i="9"/>
  <c r="AS62" i="9"/>
  <c r="AT63" i="9" s="1"/>
  <c r="AL84" i="9"/>
  <c r="AL83" i="9"/>
  <c r="AR142" i="9"/>
  <c r="AL98" i="9"/>
  <c r="AK86" i="9"/>
  <c r="AR155" i="9"/>
  <c r="AR152" i="9"/>
  <c r="AS153" i="9" s="1"/>
  <c r="AG81" i="1"/>
  <c r="AG93" i="1"/>
  <c r="AS143" i="9" l="1"/>
  <c r="AS145" i="9" s="1"/>
  <c r="BC65" i="7"/>
  <c r="AV142" i="10"/>
  <c r="AV143" i="10"/>
  <c r="AV155" i="10"/>
  <c r="AU145" i="10"/>
  <c r="AV62" i="10"/>
  <c r="AV63" i="10"/>
  <c r="Q5" i="10"/>
  <c r="C103" i="10"/>
  <c r="B103" i="10" s="1"/>
  <c r="Q12" i="10"/>
  <c r="Q13" i="10" s="1"/>
  <c r="P5" i="10"/>
  <c r="P12" i="10"/>
  <c r="P13" i="10" s="1"/>
  <c r="C91" i="10"/>
  <c r="B91" i="10" s="1"/>
  <c r="AU65" i="10"/>
  <c r="AW153" i="10"/>
  <c r="AW152" i="10"/>
  <c r="AG100" i="9"/>
  <c r="AG101" i="9" s="1"/>
  <c r="AG102" i="9" s="1"/>
  <c r="AS65" i="9"/>
  <c r="AP142" i="1"/>
  <c r="AE100" i="9"/>
  <c r="AE101" i="9" s="1"/>
  <c r="AE102" i="9" s="1"/>
  <c r="AS142" i="9"/>
  <c r="AL86" i="9"/>
  <c r="AT65" i="9"/>
  <c r="AT62" i="9"/>
  <c r="AU63" i="9" s="1"/>
  <c r="AM95" i="9"/>
  <c r="AM98" i="9"/>
  <c r="AM100" i="9"/>
  <c r="AM101" i="9" s="1"/>
  <c r="D100" i="9"/>
  <c r="D101" i="9" s="1"/>
  <c r="Q7" i="9"/>
  <c r="Q9" i="9" s="1"/>
  <c r="E100" i="9"/>
  <c r="E101" i="9" s="1"/>
  <c r="E102" i="9" s="1"/>
  <c r="H100" i="9"/>
  <c r="H101" i="9" s="1"/>
  <c r="H102" i="9" s="1"/>
  <c r="F100" i="9"/>
  <c r="F101" i="9" s="1"/>
  <c r="F102" i="9" s="1"/>
  <c r="I100" i="9"/>
  <c r="I101" i="9" s="1"/>
  <c r="I102" i="9" s="1"/>
  <c r="G100" i="9"/>
  <c r="G101" i="9" s="1"/>
  <c r="G102" i="9" s="1"/>
  <c r="J100" i="9"/>
  <c r="J101" i="9" s="1"/>
  <c r="J102" i="9" s="1"/>
  <c r="N100" i="9"/>
  <c r="N101" i="9" s="1"/>
  <c r="N102" i="9" s="1"/>
  <c r="K100" i="9"/>
  <c r="K101" i="9" s="1"/>
  <c r="K102" i="9" s="1"/>
  <c r="L100" i="9"/>
  <c r="L101" i="9" s="1"/>
  <c r="L102" i="9" s="1"/>
  <c r="M100" i="9"/>
  <c r="M101" i="9" s="1"/>
  <c r="M102" i="9" s="1"/>
  <c r="O100" i="9"/>
  <c r="O101" i="9" s="1"/>
  <c r="O102" i="9" s="1"/>
  <c r="P100" i="9"/>
  <c r="P101" i="9" s="1"/>
  <c r="P102" i="9" s="1"/>
  <c r="Q100" i="9"/>
  <c r="Q101" i="9" s="1"/>
  <c r="Q102" i="9" s="1"/>
  <c r="R100" i="9"/>
  <c r="R101" i="9" s="1"/>
  <c r="R102" i="9" s="1"/>
  <c r="T100" i="9"/>
  <c r="T101" i="9" s="1"/>
  <c r="T102" i="9" s="1"/>
  <c r="S100" i="9"/>
  <c r="S101" i="9" s="1"/>
  <c r="S102" i="9" s="1"/>
  <c r="U100" i="9"/>
  <c r="U101" i="9" s="1"/>
  <c r="U102" i="9" s="1"/>
  <c r="V100" i="9"/>
  <c r="V101" i="9" s="1"/>
  <c r="V102" i="9" s="1"/>
  <c r="W100" i="9"/>
  <c r="W101" i="9" s="1"/>
  <c r="W102" i="9" s="1"/>
  <c r="X100" i="9"/>
  <c r="X101" i="9" s="1"/>
  <c r="X102" i="9" s="1"/>
  <c r="Z100" i="9"/>
  <c r="Z101" i="9" s="1"/>
  <c r="Z102" i="9" s="1"/>
  <c r="Y100" i="9"/>
  <c r="Y101" i="9" s="1"/>
  <c r="Y102" i="9" s="1"/>
  <c r="AA100" i="9"/>
  <c r="AA101" i="9" s="1"/>
  <c r="AA102" i="9" s="1"/>
  <c r="AB100" i="9"/>
  <c r="AB101" i="9" s="1"/>
  <c r="AB102" i="9" s="1"/>
  <c r="AD100" i="9"/>
  <c r="AD101" i="9" s="1"/>
  <c r="AD102" i="9" s="1"/>
  <c r="AC100" i="9"/>
  <c r="AC101" i="9" s="1"/>
  <c r="AC102" i="9" s="1"/>
  <c r="AH100" i="9"/>
  <c r="AH101" i="9" s="1"/>
  <c r="AH102" i="9" s="1"/>
  <c r="AF100" i="9"/>
  <c r="AF101" i="9" s="1"/>
  <c r="AF102" i="9" s="1"/>
  <c r="AJ100" i="9"/>
  <c r="AJ101" i="9" s="1"/>
  <c r="AJ102" i="9" s="1"/>
  <c r="AS155" i="9"/>
  <c r="AS152" i="9"/>
  <c r="AT153" i="9" s="1"/>
  <c r="AK100" i="9"/>
  <c r="AK101" i="9" s="1"/>
  <c r="AK102" i="9" s="1"/>
  <c r="AL100" i="9"/>
  <c r="AL101" i="9" s="1"/>
  <c r="AL102" i="9" s="1"/>
  <c r="AM84" i="9"/>
  <c r="AH88" i="9" s="1"/>
  <c r="AH89" i="9" s="1"/>
  <c r="AH90" i="9" s="1"/>
  <c r="AM83" i="9"/>
  <c r="AI100" i="9"/>
  <c r="AI101" i="9" s="1"/>
  <c r="AI102" i="9" s="1"/>
  <c r="AH93" i="1"/>
  <c r="AH81" i="1"/>
  <c r="AT143" i="9" l="1"/>
  <c r="AT145" i="9" s="1"/>
  <c r="BD65" i="7"/>
  <c r="AX152" i="10"/>
  <c r="AX153" i="10"/>
  <c r="AW155" i="10"/>
  <c r="AV65" i="10"/>
  <c r="AV145" i="10"/>
  <c r="AW63" i="10"/>
  <c r="AW62" i="10"/>
  <c r="AW143" i="10"/>
  <c r="AW142" i="10"/>
  <c r="AQ142" i="1"/>
  <c r="AM102" i="9"/>
  <c r="Q6" i="9" s="1"/>
  <c r="AI88" i="9"/>
  <c r="AI89" i="9" s="1"/>
  <c r="AI90" i="9" s="1"/>
  <c r="AT142" i="9"/>
  <c r="AK88" i="9"/>
  <c r="AK89" i="9" s="1"/>
  <c r="AK90" i="9" s="1"/>
  <c r="AU65" i="9"/>
  <c r="AU62" i="9"/>
  <c r="AV63" i="9" s="1"/>
  <c r="AM88" i="9"/>
  <c r="AM89" i="9" s="1"/>
  <c r="AM86" i="9"/>
  <c r="D88" i="9"/>
  <c r="D89" i="9" s="1"/>
  <c r="E88" i="9"/>
  <c r="E89" i="9" s="1"/>
  <c r="E90" i="9" s="1"/>
  <c r="P7" i="9"/>
  <c r="P9" i="9" s="1"/>
  <c r="F88" i="9"/>
  <c r="F89" i="9" s="1"/>
  <c r="F90" i="9" s="1"/>
  <c r="H88" i="9"/>
  <c r="H89" i="9" s="1"/>
  <c r="H90" i="9" s="1"/>
  <c r="G88" i="9"/>
  <c r="G89" i="9" s="1"/>
  <c r="G90" i="9" s="1"/>
  <c r="I88" i="9"/>
  <c r="I89" i="9" s="1"/>
  <c r="I90" i="9" s="1"/>
  <c r="J88" i="9"/>
  <c r="J89" i="9" s="1"/>
  <c r="J90" i="9" s="1"/>
  <c r="L88" i="9"/>
  <c r="L89" i="9" s="1"/>
  <c r="L90" i="9" s="1"/>
  <c r="K88" i="9"/>
  <c r="K89" i="9" s="1"/>
  <c r="K90" i="9" s="1"/>
  <c r="M88" i="9"/>
  <c r="M89" i="9" s="1"/>
  <c r="M90" i="9" s="1"/>
  <c r="O88" i="9"/>
  <c r="O89" i="9" s="1"/>
  <c r="O90" i="9" s="1"/>
  <c r="N88" i="9"/>
  <c r="N89" i="9" s="1"/>
  <c r="N90" i="9" s="1"/>
  <c r="P88" i="9"/>
  <c r="P89" i="9" s="1"/>
  <c r="P90" i="9" s="1"/>
  <c r="Q88" i="9"/>
  <c r="Q89" i="9" s="1"/>
  <c r="Q90" i="9" s="1"/>
  <c r="R88" i="9"/>
  <c r="R89" i="9" s="1"/>
  <c r="R90" i="9" s="1"/>
  <c r="W88" i="9"/>
  <c r="W89" i="9" s="1"/>
  <c r="W90" i="9" s="1"/>
  <c r="S88" i="9"/>
  <c r="S89" i="9" s="1"/>
  <c r="S90" i="9" s="1"/>
  <c r="T88" i="9"/>
  <c r="T89" i="9" s="1"/>
  <c r="T90" i="9" s="1"/>
  <c r="V88" i="9"/>
  <c r="V89" i="9" s="1"/>
  <c r="V90" i="9" s="1"/>
  <c r="U88" i="9"/>
  <c r="U89" i="9" s="1"/>
  <c r="U90" i="9" s="1"/>
  <c r="Y88" i="9"/>
  <c r="Y89" i="9" s="1"/>
  <c r="Y90" i="9" s="1"/>
  <c r="X88" i="9"/>
  <c r="X89" i="9" s="1"/>
  <c r="X90" i="9" s="1"/>
  <c r="AA88" i="9"/>
  <c r="AA89" i="9" s="1"/>
  <c r="AA90" i="9" s="1"/>
  <c r="Z88" i="9"/>
  <c r="Z89" i="9" s="1"/>
  <c r="Z90" i="9" s="1"/>
  <c r="AD88" i="9"/>
  <c r="AD89" i="9" s="1"/>
  <c r="AD90" i="9" s="1"/>
  <c r="AC88" i="9"/>
  <c r="AC89" i="9" s="1"/>
  <c r="AC90" i="9" s="1"/>
  <c r="AB88" i="9"/>
  <c r="AB89" i="9" s="1"/>
  <c r="AB90" i="9" s="1"/>
  <c r="AF88" i="9"/>
  <c r="AF89" i="9" s="1"/>
  <c r="AF90" i="9" s="1"/>
  <c r="AG88" i="9"/>
  <c r="AG89" i="9" s="1"/>
  <c r="AG90" i="9" s="1"/>
  <c r="AJ88" i="9"/>
  <c r="AJ89" i="9" s="1"/>
  <c r="AJ90" i="9" s="1"/>
  <c r="AE88" i="9"/>
  <c r="AE89" i="9" s="1"/>
  <c r="AE90" i="9" s="1"/>
  <c r="AT152" i="9"/>
  <c r="AU153" i="9" s="1"/>
  <c r="AT155" i="9"/>
  <c r="D102" i="9"/>
  <c r="Q10" i="9"/>
  <c r="AL88" i="9"/>
  <c r="AL89" i="9" s="1"/>
  <c r="AL90" i="9" s="1"/>
  <c r="AI93" i="1"/>
  <c r="AI81" i="1"/>
  <c r="AU143" i="9" l="1"/>
  <c r="AU145" i="9" s="1"/>
  <c r="BE65" i="7"/>
  <c r="AW65" i="10"/>
  <c r="AY153" i="10"/>
  <c r="AY152" i="10"/>
  <c r="AX143" i="10"/>
  <c r="AX142" i="10"/>
  <c r="AW145" i="10"/>
  <c r="AX63" i="10"/>
  <c r="AX62" i="10"/>
  <c r="AX155" i="10"/>
  <c r="AR142" i="1"/>
  <c r="AM90" i="9"/>
  <c r="P6" i="9" s="1"/>
  <c r="Q5" i="9"/>
  <c r="Q12" i="9"/>
  <c r="Q13" i="9" s="1"/>
  <c r="C103" i="9"/>
  <c r="B103" i="9" s="1"/>
  <c r="AV65" i="9"/>
  <c r="AV62" i="9"/>
  <c r="AW63" i="9" s="1"/>
  <c r="AU155" i="9"/>
  <c r="AU152" i="9"/>
  <c r="AV153" i="9" s="1"/>
  <c r="D90" i="9"/>
  <c r="P10" i="9"/>
  <c r="AU142" i="9"/>
  <c r="AJ81" i="1"/>
  <c r="AJ93" i="1"/>
  <c r="AV143" i="9" l="1"/>
  <c r="AV145" i="9" s="1"/>
  <c r="BF65" i="7"/>
  <c r="AZ153" i="10"/>
  <c r="AZ152" i="10"/>
  <c r="AY155" i="10"/>
  <c r="AY63" i="10"/>
  <c r="AY62" i="10"/>
  <c r="AY143" i="10"/>
  <c r="AY142" i="10"/>
  <c r="AX65" i="10"/>
  <c r="AX145" i="10"/>
  <c r="AS142" i="1"/>
  <c r="P5" i="9"/>
  <c r="C91" i="9"/>
  <c r="B91" i="9" s="1"/>
  <c r="P12" i="9"/>
  <c r="P13" i="9" s="1"/>
  <c r="AV155" i="9"/>
  <c r="AV152" i="9"/>
  <c r="AW153" i="9" s="1"/>
  <c r="AW62" i="9"/>
  <c r="AX63" i="9" s="1"/>
  <c r="AW65" i="9"/>
  <c r="AV142" i="9"/>
  <c r="AK93" i="1"/>
  <c r="AK81" i="1"/>
  <c r="AW143" i="9" l="1"/>
  <c r="AW145" i="9" s="1"/>
  <c r="BG65" i="7"/>
  <c r="AZ143" i="10"/>
  <c r="AZ142" i="10"/>
  <c r="AZ155" i="10"/>
  <c r="AY145" i="10"/>
  <c r="AZ63" i="10"/>
  <c r="AZ62" i="10"/>
  <c r="AY65" i="10"/>
  <c r="BA153" i="10"/>
  <c r="BA152" i="10"/>
  <c r="AT142" i="1"/>
  <c r="AW142" i="9"/>
  <c r="AW155" i="9"/>
  <c r="AW152" i="9"/>
  <c r="AX153" i="9" s="1"/>
  <c r="AX65" i="9"/>
  <c r="AX62" i="9"/>
  <c r="AY63" i="9" s="1"/>
  <c r="AL93" i="1"/>
  <c r="AL81" i="1"/>
  <c r="AX143" i="9" l="1"/>
  <c r="AX145" i="9" s="1"/>
  <c r="BH65" i="7"/>
  <c r="BA63" i="10"/>
  <c r="BA62" i="10"/>
  <c r="AZ65" i="10"/>
  <c r="BA143" i="10"/>
  <c r="BA142" i="10"/>
  <c r="BA155" i="10"/>
  <c r="BB153" i="10"/>
  <c r="BB152" i="10"/>
  <c r="AZ145" i="10"/>
  <c r="AU142" i="1"/>
  <c r="AY62" i="9"/>
  <c r="AZ63" i="9" s="1"/>
  <c r="AY65" i="9"/>
  <c r="AX155" i="9"/>
  <c r="AX152" i="9"/>
  <c r="AY153" i="9" s="1"/>
  <c r="AX142" i="9"/>
  <c r="AM93" i="1"/>
  <c r="AM81" i="1"/>
  <c r="AY143" i="9" l="1"/>
  <c r="AY145" i="9" s="1"/>
  <c r="BI65" i="7"/>
  <c r="BB63" i="10"/>
  <c r="BB62" i="10"/>
  <c r="BA65" i="10"/>
  <c r="BB143" i="10"/>
  <c r="BB142" i="10"/>
  <c r="BC153" i="10"/>
  <c r="BC152" i="10"/>
  <c r="BB155" i="10"/>
  <c r="BA145" i="10"/>
  <c r="AV142" i="1"/>
  <c r="AY142" i="9"/>
  <c r="AZ65" i="9"/>
  <c r="AZ62" i="9"/>
  <c r="BA63" i="9" s="1"/>
  <c r="AY155" i="9"/>
  <c r="AY152" i="9"/>
  <c r="AZ153" i="9" s="1"/>
  <c r="AZ143" i="9" l="1"/>
  <c r="AZ145" i="9" s="1"/>
  <c r="BJ65" i="7"/>
  <c r="BC143" i="10"/>
  <c r="BC142" i="10"/>
  <c r="BB145" i="10"/>
  <c r="BC62" i="10"/>
  <c r="BC63" i="10"/>
  <c r="BB65" i="10"/>
  <c r="BD153" i="10"/>
  <c r="BD152" i="10"/>
  <c r="BC155" i="10"/>
  <c r="AW142" i="1"/>
  <c r="AZ142" i="9"/>
  <c r="AZ155" i="9"/>
  <c r="AZ152" i="9"/>
  <c r="BA153" i="9" s="1"/>
  <c r="BA65" i="9"/>
  <c r="BA62" i="9"/>
  <c r="BB63" i="9" s="1"/>
  <c r="C51" i="1"/>
  <c r="C62" i="1" s="1"/>
  <c r="C40" i="1"/>
  <c r="C29" i="1"/>
  <c r="C19" i="1"/>
  <c r="BA143" i="9" l="1"/>
  <c r="BA145" i="9" s="1"/>
  <c r="BK65" i="7"/>
  <c r="BC65" i="10"/>
  <c r="BD63" i="10"/>
  <c r="BD62" i="10"/>
  <c r="BE153" i="10"/>
  <c r="BE152" i="10"/>
  <c r="BD143" i="10"/>
  <c r="BD142" i="10"/>
  <c r="BD155" i="10"/>
  <c r="BC145" i="10"/>
  <c r="AL134" i="1"/>
  <c r="AH134" i="1"/>
  <c r="AD134" i="1"/>
  <c r="Z134" i="1"/>
  <c r="V134" i="1"/>
  <c r="R134" i="1"/>
  <c r="N134" i="1"/>
  <c r="J134" i="1"/>
  <c r="F134" i="1"/>
  <c r="AM134" i="1"/>
  <c r="AA134" i="1"/>
  <c r="O134" i="1"/>
  <c r="AK134" i="1"/>
  <c r="AG134" i="1"/>
  <c r="AC134" i="1"/>
  <c r="Y134" i="1"/>
  <c r="U134" i="1"/>
  <c r="Q134" i="1"/>
  <c r="M134" i="1"/>
  <c r="I134" i="1"/>
  <c r="E134" i="1"/>
  <c r="AE134" i="1"/>
  <c r="S134" i="1"/>
  <c r="G134" i="1"/>
  <c r="AJ134" i="1"/>
  <c r="AF134" i="1"/>
  <c r="AB134" i="1"/>
  <c r="X134" i="1"/>
  <c r="T134" i="1"/>
  <c r="P134" i="1"/>
  <c r="L134" i="1"/>
  <c r="H134" i="1"/>
  <c r="AI134" i="1"/>
  <c r="W134" i="1"/>
  <c r="K134" i="1"/>
  <c r="AX142" i="1"/>
  <c r="D134" i="1"/>
  <c r="BB65" i="9"/>
  <c r="BB62" i="9"/>
  <c r="BC63" i="9" s="1"/>
  <c r="BA142" i="9"/>
  <c r="BA155" i="9"/>
  <c r="BA152" i="9"/>
  <c r="BB153" i="9" s="1"/>
  <c r="BF64" i="1"/>
  <c r="BI64" i="1"/>
  <c r="BE64" i="1"/>
  <c r="BA64" i="1"/>
  <c r="AW64" i="1"/>
  <c r="AS64" i="1"/>
  <c r="AO64" i="1"/>
  <c r="BH64" i="1"/>
  <c r="BD64" i="1"/>
  <c r="AZ64" i="1"/>
  <c r="AV64" i="1"/>
  <c r="AR64" i="1"/>
  <c r="AN64" i="1"/>
  <c r="AX64" i="1"/>
  <c r="AP64" i="1"/>
  <c r="BK64" i="1"/>
  <c r="BG64" i="1"/>
  <c r="BC64" i="1"/>
  <c r="AY64" i="1"/>
  <c r="AU64" i="1"/>
  <c r="AQ64" i="1"/>
  <c r="BJ64" i="1"/>
  <c r="BB64" i="1"/>
  <c r="AT64" i="1"/>
  <c r="Q64" i="1"/>
  <c r="AJ64" i="1"/>
  <c r="AF64" i="1"/>
  <c r="AB64" i="1"/>
  <c r="X64" i="1"/>
  <c r="T64" i="1"/>
  <c r="P64" i="1"/>
  <c r="L64" i="1"/>
  <c r="H64" i="1"/>
  <c r="E64" i="1"/>
  <c r="AM64" i="1"/>
  <c r="AI64" i="1"/>
  <c r="AE64" i="1"/>
  <c r="W64" i="1"/>
  <c r="S64" i="1"/>
  <c r="O64" i="1"/>
  <c r="K64" i="1"/>
  <c r="AA64" i="1"/>
  <c r="AL64" i="1"/>
  <c r="AH64" i="1"/>
  <c r="AD64" i="1"/>
  <c r="Z64" i="1"/>
  <c r="V64" i="1"/>
  <c r="R64" i="1"/>
  <c r="N64" i="1"/>
  <c r="J64" i="1"/>
  <c r="F64" i="1"/>
  <c r="AK64" i="1"/>
  <c r="AG64" i="1"/>
  <c r="AC64" i="1"/>
  <c r="Y64" i="1"/>
  <c r="U64" i="1"/>
  <c r="M64" i="1"/>
  <c r="I64" i="1"/>
  <c r="D64" i="1"/>
  <c r="G64" i="1"/>
  <c r="AK74" i="1"/>
  <c r="AG74" i="1"/>
  <c r="AC74" i="1"/>
  <c r="Y74" i="1"/>
  <c r="U74" i="1"/>
  <c r="Q74" i="1"/>
  <c r="M74" i="1"/>
  <c r="I74" i="1"/>
  <c r="E74" i="1"/>
  <c r="AD74" i="1"/>
  <c r="R74" i="1"/>
  <c r="F74" i="1"/>
  <c r="C68" i="1"/>
  <c r="AJ74" i="1"/>
  <c r="AF74" i="1"/>
  <c r="AB74" i="1"/>
  <c r="X74" i="1"/>
  <c r="T74" i="1"/>
  <c r="P74" i="1"/>
  <c r="L74" i="1"/>
  <c r="H74" i="1"/>
  <c r="AL74" i="1"/>
  <c r="V74" i="1"/>
  <c r="J74" i="1"/>
  <c r="AM74" i="1"/>
  <c r="AI74" i="1"/>
  <c r="AE74" i="1"/>
  <c r="AA74" i="1"/>
  <c r="W74" i="1"/>
  <c r="S74" i="1"/>
  <c r="O74" i="1"/>
  <c r="K74" i="1"/>
  <c r="G74" i="1"/>
  <c r="AH74" i="1"/>
  <c r="Z74" i="1"/>
  <c r="N74" i="1"/>
  <c r="C72" i="1"/>
  <c r="C58" i="1"/>
  <c r="D55" i="1"/>
  <c r="E55" i="1" s="1"/>
  <c r="F55" i="1" s="1"/>
  <c r="G55" i="1" s="1"/>
  <c r="E49" i="1"/>
  <c r="F49" i="1" s="1"/>
  <c r="C47" i="1"/>
  <c r="D44" i="1"/>
  <c r="E44" i="1" s="1"/>
  <c r="F44" i="1" s="1"/>
  <c r="G44" i="1" s="1"/>
  <c r="E38" i="1"/>
  <c r="BB143" i="9" l="1"/>
  <c r="BB145" i="9" s="1"/>
  <c r="BD145" i="10"/>
  <c r="BD65" i="10"/>
  <c r="BF152" i="10"/>
  <c r="BF153" i="10"/>
  <c r="BE155" i="10"/>
  <c r="BE143" i="10"/>
  <c r="BE142" i="10"/>
  <c r="BE63" i="10"/>
  <c r="BE62" i="10"/>
  <c r="D132" i="1"/>
  <c r="E132" i="1" s="1"/>
  <c r="AY142" i="1"/>
  <c r="BC65" i="9"/>
  <c r="BC62" i="9"/>
  <c r="BD63" i="9" s="1"/>
  <c r="BB142" i="9"/>
  <c r="BB155" i="9"/>
  <c r="BB152" i="9"/>
  <c r="BC153" i="9" s="1"/>
  <c r="H112" i="1"/>
  <c r="D152" i="1"/>
  <c r="M8" i="1"/>
  <c r="C78" i="1"/>
  <c r="C83" i="1" s="1"/>
  <c r="D74" i="1"/>
  <c r="H44" i="1"/>
  <c r="I44" i="1" s="1"/>
  <c r="J44" i="1" s="1"/>
  <c r="D62" i="1"/>
  <c r="H55" i="1"/>
  <c r="I55" i="1" s="1"/>
  <c r="J55" i="1" s="1"/>
  <c r="F38" i="1"/>
  <c r="G49" i="1"/>
  <c r="C35" i="1"/>
  <c r="E27" i="1"/>
  <c r="BC143" i="9" l="1"/>
  <c r="BC145" i="9" s="1"/>
  <c r="BG153" i="10"/>
  <c r="BG152" i="10"/>
  <c r="BF143" i="10"/>
  <c r="BF142" i="10"/>
  <c r="BE145" i="10"/>
  <c r="BF63" i="10"/>
  <c r="BF62" i="10"/>
  <c r="BF155" i="10"/>
  <c r="BE65" i="10"/>
  <c r="AZ142" i="1"/>
  <c r="I112" i="1"/>
  <c r="F132" i="1"/>
  <c r="BD65" i="9"/>
  <c r="BD62" i="9"/>
  <c r="BE63" i="9" s="1"/>
  <c r="BC155" i="9"/>
  <c r="BC152" i="9"/>
  <c r="BD153" i="9" s="1"/>
  <c r="BC142" i="9"/>
  <c r="E152" i="1"/>
  <c r="F153" i="1" s="1"/>
  <c r="F155" i="1" s="1"/>
  <c r="K55" i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  <c r="AM55" i="1" s="1"/>
  <c r="C90" i="1"/>
  <c r="K44" i="1"/>
  <c r="D72" i="1"/>
  <c r="E72" i="1" s="1"/>
  <c r="N8" i="1"/>
  <c r="E62" i="1"/>
  <c r="G38" i="1"/>
  <c r="F27" i="1"/>
  <c r="H49" i="1"/>
  <c r="C14" i="1"/>
  <c r="E153" i="1" s="1"/>
  <c r="E155" i="1" s="1"/>
  <c r="BD143" i="9" l="1"/>
  <c r="BD145" i="9" s="1"/>
  <c r="AZ143" i="1"/>
  <c r="AZ145" i="1" s="1"/>
  <c r="BF65" i="10"/>
  <c r="BG155" i="10"/>
  <c r="BG143" i="10"/>
  <c r="BG142" i="10"/>
  <c r="BF145" i="10"/>
  <c r="BG63" i="10"/>
  <c r="BG62" i="10"/>
  <c r="BH153" i="10"/>
  <c r="BH152" i="10"/>
  <c r="J113" i="1"/>
  <c r="J115" i="1" s="1"/>
  <c r="E133" i="1"/>
  <c r="E135" i="1" s="1"/>
  <c r="F133" i="1"/>
  <c r="F135" i="1" s="1"/>
  <c r="D153" i="1"/>
  <c r="D123" i="1"/>
  <c r="D143" i="1"/>
  <c r="D133" i="1"/>
  <c r="D113" i="1"/>
  <c r="E113" i="1"/>
  <c r="E115" i="1" s="1"/>
  <c r="E123" i="1"/>
  <c r="F113" i="1"/>
  <c r="F115" i="1" s="1"/>
  <c r="G123" i="1"/>
  <c r="F123" i="1"/>
  <c r="E143" i="1"/>
  <c r="E145" i="1" s="1"/>
  <c r="H123" i="1"/>
  <c r="F143" i="1"/>
  <c r="F145" i="1" s="1"/>
  <c r="G113" i="1"/>
  <c r="H113" i="1"/>
  <c r="H115" i="1" s="1"/>
  <c r="G143" i="1"/>
  <c r="G145" i="1" s="1"/>
  <c r="I123" i="1"/>
  <c r="H143" i="1"/>
  <c r="H145" i="1" s="1"/>
  <c r="J123" i="1"/>
  <c r="I143" i="1"/>
  <c r="I145" i="1" s="1"/>
  <c r="K123" i="1"/>
  <c r="J143" i="1"/>
  <c r="J145" i="1" s="1"/>
  <c r="L123" i="1"/>
  <c r="M123" i="1"/>
  <c r="K143" i="1"/>
  <c r="K145" i="1" s="1"/>
  <c r="N123" i="1"/>
  <c r="L143" i="1"/>
  <c r="L145" i="1" s="1"/>
  <c r="O123" i="1"/>
  <c r="M143" i="1"/>
  <c r="M145" i="1" s="1"/>
  <c r="N143" i="1"/>
  <c r="N145" i="1" s="1"/>
  <c r="P123" i="1"/>
  <c r="O143" i="1"/>
  <c r="O145" i="1" s="1"/>
  <c r="Q123" i="1"/>
  <c r="P143" i="1"/>
  <c r="R123" i="1"/>
  <c r="Q143" i="1"/>
  <c r="Q145" i="1" s="1"/>
  <c r="S123" i="1"/>
  <c r="R143" i="1"/>
  <c r="R145" i="1" s="1"/>
  <c r="T123" i="1"/>
  <c r="S143" i="1"/>
  <c r="S145" i="1" s="1"/>
  <c r="U123" i="1"/>
  <c r="T143" i="1"/>
  <c r="T145" i="1" s="1"/>
  <c r="V123" i="1"/>
  <c r="U143" i="1"/>
  <c r="U145" i="1" s="1"/>
  <c r="W123" i="1"/>
  <c r="V143" i="1"/>
  <c r="V145" i="1" s="1"/>
  <c r="X123" i="1"/>
  <c r="Y123" i="1"/>
  <c r="W143" i="1"/>
  <c r="W145" i="1" s="1"/>
  <c r="X143" i="1"/>
  <c r="X145" i="1" s="1"/>
  <c r="Z123" i="1"/>
  <c r="AA123" i="1"/>
  <c r="Y143" i="1"/>
  <c r="Y145" i="1" s="1"/>
  <c r="Z143" i="1"/>
  <c r="Z145" i="1" s="1"/>
  <c r="AA143" i="1"/>
  <c r="AA145" i="1" s="1"/>
  <c r="AB143" i="1"/>
  <c r="AB145" i="1" s="1"/>
  <c r="AC143" i="1"/>
  <c r="AC145" i="1" s="1"/>
  <c r="AD143" i="1"/>
  <c r="AD145" i="1" s="1"/>
  <c r="AE143" i="1"/>
  <c r="AE145" i="1" s="1"/>
  <c r="AF143" i="1"/>
  <c r="AF145" i="1" s="1"/>
  <c r="AG143" i="1"/>
  <c r="AG145" i="1" s="1"/>
  <c r="AH143" i="1"/>
  <c r="AH145" i="1" s="1"/>
  <c r="AI143" i="1"/>
  <c r="AI145" i="1" s="1"/>
  <c r="AJ143" i="1"/>
  <c r="AJ145" i="1" s="1"/>
  <c r="AK143" i="1"/>
  <c r="AK145" i="1" s="1"/>
  <c r="AL143" i="1"/>
  <c r="AL145" i="1" s="1"/>
  <c r="AM143" i="1"/>
  <c r="AM145" i="1" s="1"/>
  <c r="AN143" i="1"/>
  <c r="AN145" i="1" s="1"/>
  <c r="AO143" i="1"/>
  <c r="AO145" i="1" s="1"/>
  <c r="AP143" i="1"/>
  <c r="AP145" i="1" s="1"/>
  <c r="AQ143" i="1"/>
  <c r="AQ145" i="1" s="1"/>
  <c r="AR143" i="1"/>
  <c r="AR145" i="1" s="1"/>
  <c r="AS143" i="1"/>
  <c r="AS145" i="1" s="1"/>
  <c r="AT143" i="1"/>
  <c r="AT145" i="1" s="1"/>
  <c r="AU143" i="1"/>
  <c r="AU145" i="1" s="1"/>
  <c r="AV143" i="1"/>
  <c r="AV145" i="1" s="1"/>
  <c r="AW143" i="1"/>
  <c r="AW145" i="1" s="1"/>
  <c r="AX143" i="1"/>
  <c r="AX145" i="1" s="1"/>
  <c r="AY143" i="1"/>
  <c r="AY145" i="1" s="1"/>
  <c r="I113" i="1"/>
  <c r="I115" i="1" s="1"/>
  <c r="BA142" i="1"/>
  <c r="BA143" i="1"/>
  <c r="BA145" i="1" s="1"/>
  <c r="J112" i="1"/>
  <c r="K113" i="1" s="1"/>
  <c r="K115" i="1" s="1"/>
  <c r="G133" i="1"/>
  <c r="G135" i="1" s="1"/>
  <c r="G132" i="1"/>
  <c r="BD142" i="9"/>
  <c r="BE62" i="9"/>
  <c r="BF63" i="9" s="1"/>
  <c r="BD155" i="9"/>
  <c r="BD152" i="9"/>
  <c r="BE153" i="9" s="1"/>
  <c r="F152" i="1"/>
  <c r="G153" i="1" s="1"/>
  <c r="G155" i="1" s="1"/>
  <c r="D84" i="1"/>
  <c r="K11" i="1"/>
  <c r="L44" i="1"/>
  <c r="M44" i="1" s="1"/>
  <c r="N44" i="1" s="1"/>
  <c r="O44" i="1" s="1"/>
  <c r="P44" i="1" s="1"/>
  <c r="Q44" i="1" s="1"/>
  <c r="R44" i="1" s="1"/>
  <c r="S44" i="1" s="1"/>
  <c r="T44" i="1" s="1"/>
  <c r="U44" i="1" s="1"/>
  <c r="V44" i="1" s="1"/>
  <c r="W44" i="1" s="1"/>
  <c r="X44" i="1" s="1"/>
  <c r="Y44" i="1" s="1"/>
  <c r="Z44" i="1" s="1"/>
  <c r="AA44" i="1" s="1"/>
  <c r="AB44" i="1" s="1"/>
  <c r="AC44" i="1" s="1"/>
  <c r="AD44" i="1" s="1"/>
  <c r="AE44" i="1" s="1"/>
  <c r="AF44" i="1" s="1"/>
  <c r="AG44" i="1" s="1"/>
  <c r="AH44" i="1" s="1"/>
  <c r="AI44" i="1" s="1"/>
  <c r="AJ44" i="1" s="1"/>
  <c r="AK44" i="1" s="1"/>
  <c r="AL44" i="1" s="1"/>
  <c r="AM44" i="1" s="1"/>
  <c r="C95" i="1"/>
  <c r="D20" i="1"/>
  <c r="D63" i="1"/>
  <c r="F72" i="1"/>
  <c r="E63" i="1"/>
  <c r="F62" i="1"/>
  <c r="F63" i="1"/>
  <c r="D41" i="1"/>
  <c r="D40" i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AJ40" i="1" s="1"/>
  <c r="AK40" i="1" s="1"/>
  <c r="AL40" i="1" s="1"/>
  <c r="AM40" i="1" s="1"/>
  <c r="D42" i="1"/>
  <c r="E42" i="1"/>
  <c r="E41" i="1"/>
  <c r="D19" i="1"/>
  <c r="E31" i="1"/>
  <c r="F41" i="1"/>
  <c r="F42" i="1"/>
  <c r="D14" i="1"/>
  <c r="H53" i="1" s="1"/>
  <c r="H8" i="1"/>
  <c r="G42" i="1"/>
  <c r="H38" i="1"/>
  <c r="G41" i="1"/>
  <c r="F31" i="1"/>
  <c r="G27" i="1"/>
  <c r="H27" i="1" s="1"/>
  <c r="I49" i="1"/>
  <c r="D21" i="1"/>
  <c r="G7" i="1"/>
  <c r="G8" i="1"/>
  <c r="BE143" i="9" l="1"/>
  <c r="BE145" i="9" s="1"/>
  <c r="BG145" i="10"/>
  <c r="BI153" i="10"/>
  <c r="BI152" i="10"/>
  <c r="BH62" i="10"/>
  <c r="BH63" i="10"/>
  <c r="BH155" i="10"/>
  <c r="BG65" i="10"/>
  <c r="BH143" i="10"/>
  <c r="BH142" i="10"/>
  <c r="BE65" i="9"/>
  <c r="C167" i="1"/>
  <c r="BB142" i="1"/>
  <c r="BB143" i="1"/>
  <c r="BB145" i="1" s="1"/>
  <c r="W126" i="1"/>
  <c r="W127" i="1" s="1"/>
  <c r="W125" i="1"/>
  <c r="U126" i="1"/>
  <c r="U127" i="1" s="1"/>
  <c r="U125" i="1"/>
  <c r="S126" i="1"/>
  <c r="S127" i="1" s="1"/>
  <c r="S125" i="1"/>
  <c r="Q125" i="1"/>
  <c r="Q126" i="1"/>
  <c r="Q127" i="1" s="1"/>
  <c r="K125" i="1"/>
  <c r="K126" i="1"/>
  <c r="K127" i="1" s="1"/>
  <c r="I125" i="1"/>
  <c r="I126" i="1"/>
  <c r="I127" i="1" s="1"/>
  <c r="G125" i="1"/>
  <c r="G126" i="1"/>
  <c r="G127" i="1" s="1"/>
  <c r="D115" i="1"/>
  <c r="D155" i="1"/>
  <c r="AA126" i="1"/>
  <c r="AA127" i="1" s="1"/>
  <c r="AA125" i="1"/>
  <c r="Y125" i="1"/>
  <c r="Y126" i="1"/>
  <c r="Y127" i="1" s="1"/>
  <c r="O125" i="1"/>
  <c r="O126" i="1"/>
  <c r="O127" i="1" s="1"/>
  <c r="M125" i="1"/>
  <c r="M126" i="1"/>
  <c r="M127" i="1" s="1"/>
  <c r="H125" i="1"/>
  <c r="H126" i="1"/>
  <c r="H127" i="1" s="1"/>
  <c r="D135" i="1"/>
  <c r="Z125" i="1"/>
  <c r="Z126" i="1"/>
  <c r="Z127" i="1" s="1"/>
  <c r="X125" i="1"/>
  <c r="X126" i="1"/>
  <c r="X127" i="1" s="1"/>
  <c r="V126" i="1"/>
  <c r="V127" i="1" s="1"/>
  <c r="V125" i="1"/>
  <c r="T125" i="1"/>
  <c r="T126" i="1"/>
  <c r="T127" i="1" s="1"/>
  <c r="R125" i="1"/>
  <c r="R126" i="1"/>
  <c r="R127" i="1" s="1"/>
  <c r="P125" i="1"/>
  <c r="P126" i="1"/>
  <c r="P127" i="1" s="1"/>
  <c r="L125" i="1"/>
  <c r="L126" i="1"/>
  <c r="L127" i="1" s="1"/>
  <c r="J126" i="1"/>
  <c r="J127" i="1" s="1"/>
  <c r="J125" i="1"/>
  <c r="E125" i="1"/>
  <c r="E126" i="1"/>
  <c r="E127" i="1" s="1"/>
  <c r="D145" i="1"/>
  <c r="P145" i="1"/>
  <c r="N125" i="1"/>
  <c r="N126" i="1"/>
  <c r="N127" i="1" s="1"/>
  <c r="G115" i="1"/>
  <c r="F125" i="1"/>
  <c r="F126" i="1"/>
  <c r="F127" i="1" s="1"/>
  <c r="D126" i="1"/>
  <c r="D127" i="1" s="1"/>
  <c r="D125" i="1"/>
  <c r="K112" i="1"/>
  <c r="L113" i="1" s="1"/>
  <c r="L115" i="1" s="1"/>
  <c r="H132" i="1"/>
  <c r="H133" i="1"/>
  <c r="H135" i="1" s="1"/>
  <c r="BF65" i="9"/>
  <c r="BF62" i="9"/>
  <c r="BG63" i="9" s="1"/>
  <c r="BE142" i="9"/>
  <c r="BE155" i="9"/>
  <c r="BE152" i="9"/>
  <c r="BF153" i="9" s="1"/>
  <c r="G152" i="1"/>
  <c r="H153" i="1" s="1"/>
  <c r="H155" i="1" s="1"/>
  <c r="F30" i="1"/>
  <c r="F32" i="1" s="1"/>
  <c r="D85" i="1"/>
  <c r="D97" i="1"/>
  <c r="D95" i="1" s="1"/>
  <c r="C102" i="1"/>
  <c r="D96" i="1"/>
  <c r="J11" i="1"/>
  <c r="H52" i="1"/>
  <c r="H54" i="1" s="1"/>
  <c r="F65" i="1"/>
  <c r="E65" i="1"/>
  <c r="D65" i="1"/>
  <c r="D73" i="1"/>
  <c r="E73" i="1"/>
  <c r="F73" i="1"/>
  <c r="F75" i="1" s="1"/>
  <c r="G72" i="1"/>
  <c r="G73" i="1"/>
  <c r="G62" i="1"/>
  <c r="G63" i="1"/>
  <c r="D43" i="1"/>
  <c r="F43" i="1"/>
  <c r="G43" i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D52" i="1"/>
  <c r="D51" i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  <c r="W51" i="1" s="1"/>
  <c r="X51" i="1" s="1"/>
  <c r="Y51" i="1" s="1"/>
  <c r="Z51" i="1" s="1"/>
  <c r="AA51" i="1" s="1"/>
  <c r="AB51" i="1" s="1"/>
  <c r="AC51" i="1" s="1"/>
  <c r="AD51" i="1" s="1"/>
  <c r="AE51" i="1" s="1"/>
  <c r="AF51" i="1" s="1"/>
  <c r="AG51" i="1" s="1"/>
  <c r="AH51" i="1" s="1"/>
  <c r="AI51" i="1" s="1"/>
  <c r="AJ51" i="1" s="1"/>
  <c r="AK51" i="1" s="1"/>
  <c r="AL51" i="1" s="1"/>
  <c r="AM51" i="1" s="1"/>
  <c r="D53" i="1"/>
  <c r="E52" i="1"/>
  <c r="D31" i="1"/>
  <c r="F52" i="1"/>
  <c r="H7" i="1"/>
  <c r="E53" i="1"/>
  <c r="D30" i="1"/>
  <c r="D32" i="1" s="1"/>
  <c r="F53" i="1"/>
  <c r="E30" i="1"/>
  <c r="E32" i="1" s="1"/>
  <c r="G53" i="1"/>
  <c r="G52" i="1"/>
  <c r="E43" i="1"/>
  <c r="H42" i="1"/>
  <c r="I38" i="1"/>
  <c r="H41" i="1"/>
  <c r="H31" i="1"/>
  <c r="H30" i="1"/>
  <c r="G30" i="1"/>
  <c r="G31" i="1"/>
  <c r="J49" i="1"/>
  <c r="I52" i="1"/>
  <c r="I53" i="1"/>
  <c r="I27" i="1"/>
  <c r="BF143" i="9" l="1"/>
  <c r="BF145" i="9" s="1"/>
  <c r="U128" i="1"/>
  <c r="N128" i="1"/>
  <c r="E128" i="1"/>
  <c r="S128" i="1"/>
  <c r="W128" i="1"/>
  <c r="D167" i="1"/>
  <c r="BI155" i="10"/>
  <c r="BI143" i="10"/>
  <c r="BI142" i="10"/>
  <c r="BH65" i="10"/>
  <c r="BH145" i="10"/>
  <c r="BI63" i="10"/>
  <c r="BI62" i="10"/>
  <c r="BJ153" i="10"/>
  <c r="BJ152" i="10"/>
  <c r="P128" i="1"/>
  <c r="L128" i="1"/>
  <c r="AA128" i="1"/>
  <c r="T128" i="1"/>
  <c r="F128" i="1"/>
  <c r="M128" i="1"/>
  <c r="I128" i="1"/>
  <c r="H128" i="1"/>
  <c r="R128" i="1"/>
  <c r="Z128" i="1"/>
  <c r="X128" i="1"/>
  <c r="Y128" i="1"/>
  <c r="G128" i="1"/>
  <c r="K128" i="1"/>
  <c r="J128" i="1"/>
  <c r="O128" i="1"/>
  <c r="Q128" i="1"/>
  <c r="D128" i="1"/>
  <c r="V128" i="1"/>
  <c r="BC142" i="1"/>
  <c r="BC143" i="1"/>
  <c r="L112" i="1"/>
  <c r="M113" i="1" s="1"/>
  <c r="M115" i="1" s="1"/>
  <c r="I132" i="1"/>
  <c r="I133" i="1"/>
  <c r="BF142" i="9"/>
  <c r="BF152" i="9"/>
  <c r="BG153" i="9" s="1"/>
  <c r="BF155" i="9"/>
  <c r="BG62" i="9"/>
  <c r="BH63" i="9" s="1"/>
  <c r="BG65" i="9"/>
  <c r="H152" i="1"/>
  <c r="I153" i="1" s="1"/>
  <c r="I155" i="1" s="1"/>
  <c r="E85" i="1"/>
  <c r="E96" i="1"/>
  <c r="E97" i="1"/>
  <c r="E95" i="1" s="1"/>
  <c r="D83" i="1"/>
  <c r="D86" i="1"/>
  <c r="D98" i="1"/>
  <c r="D75" i="1"/>
  <c r="G65" i="1"/>
  <c r="E75" i="1"/>
  <c r="H72" i="1"/>
  <c r="H73" i="1"/>
  <c r="G75" i="1"/>
  <c r="H63" i="1"/>
  <c r="H62" i="1"/>
  <c r="G32" i="1"/>
  <c r="D54" i="1"/>
  <c r="F54" i="1"/>
  <c r="G54" i="1"/>
  <c r="E54" i="1"/>
  <c r="H9" i="1"/>
  <c r="H43" i="1"/>
  <c r="I42" i="1"/>
  <c r="J38" i="1"/>
  <c r="I41" i="1"/>
  <c r="I31" i="1"/>
  <c r="I30" i="1"/>
  <c r="I54" i="1"/>
  <c r="K49" i="1"/>
  <c r="J53" i="1"/>
  <c r="J52" i="1"/>
  <c r="H32" i="1"/>
  <c r="J27" i="1"/>
  <c r="BG143" i="9" l="1"/>
  <c r="BG145" i="9" s="1"/>
  <c r="BK153" i="10"/>
  <c r="BK152" i="10"/>
  <c r="BJ143" i="10"/>
  <c r="BJ142" i="10"/>
  <c r="BJ155" i="10"/>
  <c r="BI145" i="10"/>
  <c r="BJ63" i="10"/>
  <c r="BJ62" i="10"/>
  <c r="BI65" i="10"/>
  <c r="F167" i="1"/>
  <c r="BC145" i="1"/>
  <c r="BD142" i="1"/>
  <c r="BD143" i="1"/>
  <c r="BD145" i="1" s="1"/>
  <c r="C129" i="1"/>
  <c r="B129" i="1" s="1"/>
  <c r="E167" i="1" s="1"/>
  <c r="M112" i="1"/>
  <c r="N113" i="1" s="1"/>
  <c r="N115" i="1" s="1"/>
  <c r="I135" i="1"/>
  <c r="J132" i="1"/>
  <c r="J133" i="1"/>
  <c r="J135" i="1" s="1"/>
  <c r="BG142" i="9"/>
  <c r="BH65" i="9"/>
  <c r="BH62" i="9"/>
  <c r="BI63" i="9" s="1"/>
  <c r="BG155" i="9"/>
  <c r="BG152" i="9"/>
  <c r="BH153" i="9" s="1"/>
  <c r="I152" i="1"/>
  <c r="J153" i="1" s="1"/>
  <c r="J155" i="1" s="1"/>
  <c r="F85" i="1"/>
  <c r="F96" i="1"/>
  <c r="F97" i="1"/>
  <c r="F95" i="1" s="1"/>
  <c r="E84" i="1"/>
  <c r="E86" i="1" s="1"/>
  <c r="E83" i="1"/>
  <c r="E98" i="1"/>
  <c r="H65" i="1"/>
  <c r="H75" i="1"/>
  <c r="I72" i="1"/>
  <c r="I73" i="1"/>
  <c r="I62" i="1"/>
  <c r="I63" i="1"/>
  <c r="I43" i="1"/>
  <c r="J42" i="1"/>
  <c r="J41" i="1"/>
  <c r="K38" i="1"/>
  <c r="J30" i="1"/>
  <c r="J31" i="1"/>
  <c r="J54" i="1"/>
  <c r="K53" i="1"/>
  <c r="K52" i="1"/>
  <c r="L49" i="1"/>
  <c r="I32" i="1"/>
  <c r="K27" i="1"/>
  <c r="BH143" i="9" l="1"/>
  <c r="BH145" i="9" s="1"/>
  <c r="BK155" i="10"/>
  <c r="BK62" i="10"/>
  <c r="BK63" i="10"/>
  <c r="BK143" i="10"/>
  <c r="BK142" i="10"/>
  <c r="BJ65" i="10"/>
  <c r="BJ145" i="10"/>
  <c r="BL153" i="10"/>
  <c r="BL152" i="10"/>
  <c r="BE142" i="1"/>
  <c r="BE143" i="1"/>
  <c r="BE145" i="1" s="1"/>
  <c r="N112" i="1"/>
  <c r="O113" i="1" s="1"/>
  <c r="C166" i="1" s="1"/>
  <c r="K132" i="1"/>
  <c r="K133" i="1"/>
  <c r="K135" i="1" s="1"/>
  <c r="BH142" i="9"/>
  <c r="BH155" i="9"/>
  <c r="BH152" i="9"/>
  <c r="BI153" i="9" s="1"/>
  <c r="BI65" i="9"/>
  <c r="BI62" i="9"/>
  <c r="BJ63" i="9" s="1"/>
  <c r="J152" i="1"/>
  <c r="K153" i="1" s="1"/>
  <c r="G85" i="1"/>
  <c r="G96" i="1"/>
  <c r="F98" i="1"/>
  <c r="F84" i="1"/>
  <c r="F86" i="1" s="1"/>
  <c r="F83" i="1"/>
  <c r="G97" i="1"/>
  <c r="I65" i="1"/>
  <c r="I75" i="1"/>
  <c r="J72" i="1"/>
  <c r="J73" i="1"/>
  <c r="J63" i="1"/>
  <c r="J62" i="1"/>
  <c r="J43" i="1"/>
  <c r="K42" i="1"/>
  <c r="K41" i="1"/>
  <c r="L38" i="1"/>
  <c r="K30" i="1"/>
  <c r="K31" i="1"/>
  <c r="L53" i="1"/>
  <c r="L52" i="1"/>
  <c r="M49" i="1"/>
  <c r="K54" i="1"/>
  <c r="J32" i="1"/>
  <c r="L27" i="1"/>
  <c r="BI143" i="9" l="1"/>
  <c r="BI145" i="9" s="1"/>
  <c r="BK66" i="10"/>
  <c r="BK67" i="10" s="1"/>
  <c r="BK65" i="10"/>
  <c r="F66" i="10"/>
  <c r="F67" i="10" s="1"/>
  <c r="F68" i="10" s="1"/>
  <c r="E66" i="10"/>
  <c r="E67" i="10" s="1"/>
  <c r="E68" i="10" s="1"/>
  <c r="D66" i="10"/>
  <c r="D67" i="10" s="1"/>
  <c r="G66" i="10"/>
  <c r="G67" i="10" s="1"/>
  <c r="G68" i="10" s="1"/>
  <c r="H66" i="10"/>
  <c r="H67" i="10" s="1"/>
  <c r="H68" i="10" s="1"/>
  <c r="J66" i="10"/>
  <c r="J67" i="10" s="1"/>
  <c r="J68" i="10" s="1"/>
  <c r="I66" i="10"/>
  <c r="I67" i="10" s="1"/>
  <c r="I68" i="10" s="1"/>
  <c r="K66" i="10"/>
  <c r="K67" i="10" s="1"/>
  <c r="K68" i="10" s="1"/>
  <c r="M66" i="10"/>
  <c r="M67" i="10" s="1"/>
  <c r="M68" i="10" s="1"/>
  <c r="O66" i="10"/>
  <c r="O67" i="10" s="1"/>
  <c r="O68" i="10" s="1"/>
  <c r="L66" i="10"/>
  <c r="L67" i="10" s="1"/>
  <c r="L68" i="10" s="1"/>
  <c r="N66" i="10"/>
  <c r="N67" i="10" s="1"/>
  <c r="N68" i="10" s="1"/>
  <c r="P66" i="10"/>
  <c r="P67" i="10" s="1"/>
  <c r="P68" i="10" s="1"/>
  <c r="Q66" i="10"/>
  <c r="Q67" i="10" s="1"/>
  <c r="Q68" i="10" s="1"/>
  <c r="S66" i="10"/>
  <c r="S67" i="10" s="1"/>
  <c r="S68" i="10" s="1"/>
  <c r="T66" i="10"/>
  <c r="T67" i="10" s="1"/>
  <c r="T68" i="10" s="1"/>
  <c r="R66" i="10"/>
  <c r="R67" i="10" s="1"/>
  <c r="R68" i="10" s="1"/>
  <c r="U66" i="10"/>
  <c r="U67" i="10" s="1"/>
  <c r="U68" i="10" s="1"/>
  <c r="X66" i="10"/>
  <c r="X67" i="10" s="1"/>
  <c r="X68" i="10" s="1"/>
  <c r="V66" i="10"/>
  <c r="V67" i="10" s="1"/>
  <c r="V68" i="10" s="1"/>
  <c r="W66" i="10"/>
  <c r="W67" i="10" s="1"/>
  <c r="W68" i="10" s="1"/>
  <c r="Y66" i="10"/>
  <c r="Y67" i="10" s="1"/>
  <c r="Y68" i="10" s="1"/>
  <c r="Z66" i="10"/>
  <c r="Z67" i="10" s="1"/>
  <c r="Z68" i="10" s="1"/>
  <c r="AB66" i="10"/>
  <c r="AB67" i="10" s="1"/>
  <c r="AB68" i="10" s="1"/>
  <c r="AA66" i="10"/>
  <c r="AA67" i="10" s="1"/>
  <c r="AA68" i="10" s="1"/>
  <c r="AC66" i="10"/>
  <c r="AC67" i="10" s="1"/>
  <c r="AC68" i="10" s="1"/>
  <c r="AE66" i="10"/>
  <c r="AE67" i="10" s="1"/>
  <c r="AE68" i="10" s="1"/>
  <c r="AD66" i="10"/>
  <c r="AD67" i="10" s="1"/>
  <c r="AD68" i="10" s="1"/>
  <c r="AF66" i="10"/>
  <c r="AF67" i="10" s="1"/>
  <c r="AF68" i="10" s="1"/>
  <c r="AJ66" i="10"/>
  <c r="AJ67" i="10" s="1"/>
  <c r="AJ68" i="10" s="1"/>
  <c r="AG66" i="10"/>
  <c r="AG67" i="10" s="1"/>
  <c r="AG68" i="10" s="1"/>
  <c r="AH66" i="10"/>
  <c r="AH67" i="10" s="1"/>
  <c r="AH68" i="10" s="1"/>
  <c r="AI66" i="10"/>
  <c r="AI67" i="10" s="1"/>
  <c r="AI68" i="10" s="1"/>
  <c r="AK66" i="10"/>
  <c r="AK67" i="10" s="1"/>
  <c r="AK68" i="10" s="1"/>
  <c r="AL66" i="10"/>
  <c r="AL67" i="10" s="1"/>
  <c r="AL68" i="10" s="1"/>
  <c r="AM66" i="10"/>
  <c r="AM67" i="10" s="1"/>
  <c r="AM68" i="10" s="1"/>
  <c r="AN66" i="10"/>
  <c r="AN67" i="10" s="1"/>
  <c r="AN68" i="10" s="1"/>
  <c r="AO66" i="10"/>
  <c r="AO67" i="10" s="1"/>
  <c r="AO68" i="10" s="1"/>
  <c r="AP66" i="10"/>
  <c r="AP67" i="10" s="1"/>
  <c r="AP68" i="10" s="1"/>
  <c r="AQ66" i="10"/>
  <c r="AQ67" i="10" s="1"/>
  <c r="AQ68" i="10" s="1"/>
  <c r="AT66" i="10"/>
  <c r="AT67" i="10" s="1"/>
  <c r="AT68" i="10" s="1"/>
  <c r="AR66" i="10"/>
  <c r="AR67" i="10" s="1"/>
  <c r="AR68" i="10" s="1"/>
  <c r="AS66" i="10"/>
  <c r="AS67" i="10" s="1"/>
  <c r="AS68" i="10" s="1"/>
  <c r="AU66" i="10"/>
  <c r="AU67" i="10" s="1"/>
  <c r="AU68" i="10" s="1"/>
  <c r="AV66" i="10"/>
  <c r="AV67" i="10" s="1"/>
  <c r="AV68" i="10" s="1"/>
  <c r="AW66" i="10"/>
  <c r="AW67" i="10" s="1"/>
  <c r="AW68" i="10" s="1"/>
  <c r="AX66" i="10"/>
  <c r="AX67" i="10" s="1"/>
  <c r="AX68" i="10" s="1"/>
  <c r="AY66" i="10"/>
  <c r="AY67" i="10" s="1"/>
  <c r="AY68" i="10" s="1"/>
  <c r="AZ66" i="10"/>
  <c r="AZ67" i="10" s="1"/>
  <c r="AZ68" i="10" s="1"/>
  <c r="BA66" i="10"/>
  <c r="BA67" i="10" s="1"/>
  <c r="BA68" i="10" s="1"/>
  <c r="BD66" i="10"/>
  <c r="BD67" i="10" s="1"/>
  <c r="BD68" i="10" s="1"/>
  <c r="BC66" i="10"/>
  <c r="BC67" i="10" s="1"/>
  <c r="BC68" i="10" s="1"/>
  <c r="BH66" i="10"/>
  <c r="BH67" i="10" s="1"/>
  <c r="BH68" i="10" s="1"/>
  <c r="BB66" i="10"/>
  <c r="BB67" i="10" s="1"/>
  <c r="BB68" i="10" s="1"/>
  <c r="BG66" i="10"/>
  <c r="BG67" i="10" s="1"/>
  <c r="BG68" i="10" s="1"/>
  <c r="BI66" i="10"/>
  <c r="BI67" i="10" s="1"/>
  <c r="BI68" i="10" s="1"/>
  <c r="BJ66" i="10"/>
  <c r="BJ67" i="10" s="1"/>
  <c r="BJ68" i="10" s="1"/>
  <c r="BM153" i="10"/>
  <c r="BM152" i="10"/>
  <c r="BE66" i="10"/>
  <c r="BE67" i="10" s="1"/>
  <c r="BE68" i="10" s="1"/>
  <c r="BL142" i="10"/>
  <c r="BL143" i="10"/>
  <c r="BL155" i="10"/>
  <c r="BF66" i="10"/>
  <c r="BF67" i="10" s="1"/>
  <c r="BF68" i="10" s="1"/>
  <c r="BK145" i="10"/>
  <c r="BF142" i="1"/>
  <c r="BF143" i="1"/>
  <c r="K155" i="1"/>
  <c r="O116" i="1"/>
  <c r="O117" i="1" s="1"/>
  <c r="O115" i="1"/>
  <c r="G116" i="1"/>
  <c r="D116" i="1"/>
  <c r="D117" i="1" s="1"/>
  <c r="O112" i="1"/>
  <c r="L132" i="1"/>
  <c r="L133" i="1"/>
  <c r="BI155" i="9"/>
  <c r="BI152" i="9"/>
  <c r="BJ153" i="9" s="1"/>
  <c r="BI142" i="9"/>
  <c r="BJ65" i="9"/>
  <c r="BJ62" i="9"/>
  <c r="BK63" i="9" s="1"/>
  <c r="K152" i="1"/>
  <c r="L153" i="1" s="1"/>
  <c r="L155" i="1" s="1"/>
  <c r="G84" i="1"/>
  <c r="G86" i="1" s="1"/>
  <c r="G83" i="1"/>
  <c r="G98" i="1"/>
  <c r="G95" i="1"/>
  <c r="J65" i="1"/>
  <c r="K72" i="1"/>
  <c r="K73" i="1"/>
  <c r="J75" i="1"/>
  <c r="K63" i="1"/>
  <c r="K62" i="1"/>
  <c r="L42" i="1"/>
  <c r="L41" i="1"/>
  <c r="M38" i="1"/>
  <c r="K43" i="1"/>
  <c r="L31" i="1"/>
  <c r="L30" i="1"/>
  <c r="L54" i="1"/>
  <c r="N49" i="1"/>
  <c r="M53" i="1"/>
  <c r="M52" i="1"/>
  <c r="M27" i="1"/>
  <c r="K32" i="1"/>
  <c r="BJ143" i="9" l="1"/>
  <c r="BJ145" i="9" s="1"/>
  <c r="BK68" i="10"/>
  <c r="D68" i="10"/>
  <c r="M10" i="10"/>
  <c r="BN153" i="10"/>
  <c r="BN152" i="10"/>
  <c r="BL145" i="10"/>
  <c r="BM155" i="10"/>
  <c r="BM143" i="10"/>
  <c r="BM142" i="10"/>
  <c r="O118" i="1"/>
  <c r="D118" i="1"/>
  <c r="BK66" i="9"/>
  <c r="BK67" i="9" s="1"/>
  <c r="BK65" i="9"/>
  <c r="D66" i="9"/>
  <c r="E66" i="9"/>
  <c r="E67" i="9" s="1"/>
  <c r="Q66" i="9"/>
  <c r="Q67" i="9" s="1"/>
  <c r="AB66" i="9"/>
  <c r="AB67" i="9" s="1"/>
  <c r="AS66" i="9"/>
  <c r="AS67" i="9" s="1"/>
  <c r="BE66" i="9"/>
  <c r="BE67" i="9" s="1"/>
  <c r="BF145" i="1"/>
  <c r="BG142" i="1"/>
  <c r="BG143" i="1"/>
  <c r="M116" i="1"/>
  <c r="M117" i="1" s="1"/>
  <c r="M118" i="1" s="1"/>
  <c r="H116" i="1"/>
  <c r="H117" i="1" s="1"/>
  <c r="H118" i="1" s="1"/>
  <c r="L135" i="1"/>
  <c r="M132" i="1"/>
  <c r="M133" i="1"/>
  <c r="M135" i="1" s="1"/>
  <c r="BG66" i="9"/>
  <c r="BG67" i="9" s="1"/>
  <c r="BK62" i="9"/>
  <c r="BJ152" i="9"/>
  <c r="BK153" i="9" s="1"/>
  <c r="BJ155" i="9"/>
  <c r="BJ142" i="9"/>
  <c r="L152" i="1"/>
  <c r="M153" i="1" s="1"/>
  <c r="M155" i="1" s="1"/>
  <c r="H84" i="1"/>
  <c r="H85" i="1"/>
  <c r="H83" i="1" s="1"/>
  <c r="H96" i="1"/>
  <c r="H97" i="1"/>
  <c r="K65" i="1"/>
  <c r="K75" i="1"/>
  <c r="L72" i="1"/>
  <c r="L73" i="1"/>
  <c r="L62" i="1"/>
  <c r="L63" i="1"/>
  <c r="N38" i="1"/>
  <c r="M42" i="1"/>
  <c r="M41" i="1"/>
  <c r="L43" i="1"/>
  <c r="M31" i="1"/>
  <c r="M30" i="1"/>
  <c r="M54" i="1"/>
  <c r="O49" i="1"/>
  <c r="N53" i="1"/>
  <c r="N52" i="1"/>
  <c r="L32" i="1"/>
  <c r="N27" i="1"/>
  <c r="BK143" i="9" l="1"/>
  <c r="BK145" i="9" s="1"/>
  <c r="D67" i="9"/>
  <c r="D68" i="9" s="1"/>
  <c r="BO153" i="10"/>
  <c r="BO152" i="10"/>
  <c r="BM145" i="10"/>
  <c r="BN155" i="10"/>
  <c r="BN143" i="10"/>
  <c r="BN142" i="10"/>
  <c r="M5" i="10"/>
  <c r="C69" i="10"/>
  <c r="B69" i="10" s="1"/>
  <c r="M12" i="10"/>
  <c r="M13" i="10" s="1"/>
  <c r="BG68" i="9"/>
  <c r="BK68" i="9"/>
  <c r="BG145" i="1"/>
  <c r="BH142" i="1"/>
  <c r="BH143" i="1"/>
  <c r="BH145" i="1" s="1"/>
  <c r="N132" i="1"/>
  <c r="N133" i="1"/>
  <c r="N135" i="1" s="1"/>
  <c r="BK155" i="9"/>
  <c r="BK152" i="9"/>
  <c r="BL153" i="9" s="1"/>
  <c r="BK142" i="9"/>
  <c r="E68" i="9"/>
  <c r="F66" i="9"/>
  <c r="F67" i="9" s="1"/>
  <c r="G66" i="9"/>
  <c r="G67" i="9" s="1"/>
  <c r="I66" i="9"/>
  <c r="I67" i="9" s="1"/>
  <c r="H66" i="9"/>
  <c r="H67" i="9" s="1"/>
  <c r="J66" i="9"/>
  <c r="J67" i="9" s="1"/>
  <c r="K66" i="9"/>
  <c r="K67" i="9" s="1"/>
  <c r="M66" i="9"/>
  <c r="M67" i="9" s="1"/>
  <c r="L66" i="9"/>
  <c r="L67" i="9" s="1"/>
  <c r="N66" i="9"/>
  <c r="N67" i="9" s="1"/>
  <c r="O66" i="9"/>
  <c r="O67" i="9" s="1"/>
  <c r="P66" i="9"/>
  <c r="P67" i="9" s="1"/>
  <c r="Q68" i="9"/>
  <c r="R66" i="9"/>
  <c r="R67" i="9" s="1"/>
  <c r="S66" i="9"/>
  <c r="S67" i="9" s="1"/>
  <c r="T66" i="9"/>
  <c r="T67" i="9" s="1"/>
  <c r="U66" i="9"/>
  <c r="U67" i="9" s="1"/>
  <c r="V66" i="9"/>
  <c r="V67" i="9" s="1"/>
  <c r="W66" i="9"/>
  <c r="W67" i="9" s="1"/>
  <c r="X66" i="9"/>
  <c r="X67" i="9" s="1"/>
  <c r="Z66" i="9"/>
  <c r="Z67" i="9" s="1"/>
  <c r="Y66" i="9"/>
  <c r="Y67" i="9" s="1"/>
  <c r="AB68" i="9"/>
  <c r="AC66" i="9"/>
  <c r="AC67" i="9" s="1"/>
  <c r="AA66" i="9"/>
  <c r="AA67" i="9" s="1"/>
  <c r="AE66" i="9"/>
  <c r="AE67" i="9" s="1"/>
  <c r="AD66" i="9"/>
  <c r="AD67" i="9" s="1"/>
  <c r="AF66" i="9"/>
  <c r="AF67" i="9" s="1"/>
  <c r="AH66" i="9"/>
  <c r="AH67" i="9" s="1"/>
  <c r="AG66" i="9"/>
  <c r="AG67" i="9" s="1"/>
  <c r="AL66" i="9"/>
  <c r="AL67" i="9" s="1"/>
  <c r="AI66" i="9"/>
  <c r="AI67" i="9" s="1"/>
  <c r="AJ66" i="9"/>
  <c r="AJ67" i="9" s="1"/>
  <c r="AK66" i="9"/>
  <c r="AK67" i="9" s="1"/>
  <c r="AO66" i="9"/>
  <c r="AO67" i="9" s="1"/>
  <c r="AN66" i="9"/>
  <c r="AN67" i="9" s="1"/>
  <c r="AP66" i="9"/>
  <c r="AP67" i="9" s="1"/>
  <c r="AM66" i="9"/>
  <c r="AM67" i="9" s="1"/>
  <c r="AQ66" i="9"/>
  <c r="AQ67" i="9" s="1"/>
  <c r="AR66" i="9"/>
  <c r="AR67" i="9" s="1"/>
  <c r="AW66" i="9"/>
  <c r="AW67" i="9" s="1"/>
  <c r="AS68" i="9"/>
  <c r="AU66" i="9"/>
  <c r="AU67" i="9" s="1"/>
  <c r="AT66" i="9"/>
  <c r="AT67" i="9" s="1"/>
  <c r="AV66" i="9"/>
  <c r="AV67" i="9" s="1"/>
  <c r="BB66" i="9"/>
  <c r="BB67" i="9" s="1"/>
  <c r="AZ66" i="9"/>
  <c r="AZ67" i="9" s="1"/>
  <c r="AY66" i="9"/>
  <c r="AY67" i="9" s="1"/>
  <c r="AX66" i="9"/>
  <c r="AX67" i="9" s="1"/>
  <c r="BA66" i="9"/>
  <c r="BA67" i="9" s="1"/>
  <c r="BI66" i="9"/>
  <c r="BI67" i="9" s="1"/>
  <c r="BE68" i="9"/>
  <c r="BC66" i="9"/>
  <c r="BC67" i="9" s="1"/>
  <c r="BD66" i="9"/>
  <c r="BD67" i="9" s="1"/>
  <c r="BF66" i="9"/>
  <c r="BF67" i="9" s="1"/>
  <c r="BJ66" i="9"/>
  <c r="BJ67" i="9" s="1"/>
  <c r="BH66" i="9"/>
  <c r="BH67" i="9" s="1"/>
  <c r="M152" i="1"/>
  <c r="N153" i="1" s="1"/>
  <c r="N155" i="1" s="1"/>
  <c r="H86" i="1"/>
  <c r="I84" i="1"/>
  <c r="H98" i="1"/>
  <c r="H95" i="1"/>
  <c r="L65" i="1"/>
  <c r="L75" i="1"/>
  <c r="M72" i="1"/>
  <c r="M73" i="1"/>
  <c r="M63" i="1"/>
  <c r="M62" i="1"/>
  <c r="M43" i="1"/>
  <c r="O38" i="1"/>
  <c r="N42" i="1"/>
  <c r="N41" i="1"/>
  <c r="N30" i="1"/>
  <c r="N31" i="1"/>
  <c r="O53" i="1"/>
  <c r="O52" i="1"/>
  <c r="P49" i="1"/>
  <c r="N54" i="1"/>
  <c r="M32" i="1"/>
  <c r="O27" i="1"/>
  <c r="BL143" i="9" l="1"/>
  <c r="BL145" i="9" s="1"/>
  <c r="BO143" i="10"/>
  <c r="BO142" i="10"/>
  <c r="BP153" i="10"/>
  <c r="BP152" i="10"/>
  <c r="BN145" i="10"/>
  <c r="BO155" i="10"/>
  <c r="BB68" i="9"/>
  <c r="AK68" i="9"/>
  <c r="Y68" i="9"/>
  <c r="R68" i="9"/>
  <c r="J68" i="9"/>
  <c r="BA68" i="9"/>
  <c r="AM68" i="9"/>
  <c r="AE68" i="9"/>
  <c r="N68" i="9"/>
  <c r="BH68" i="9"/>
  <c r="BC68" i="9"/>
  <c r="AX68" i="9"/>
  <c r="AV68" i="9"/>
  <c r="AW68" i="9"/>
  <c r="AP68" i="9"/>
  <c r="AJ68" i="9"/>
  <c r="AH68" i="9"/>
  <c r="AA68" i="9"/>
  <c r="Z68" i="9"/>
  <c r="U68" i="9"/>
  <c r="L68" i="9"/>
  <c r="H68" i="9"/>
  <c r="BD68" i="9"/>
  <c r="AG68" i="9"/>
  <c r="V68" i="9"/>
  <c r="BJ68" i="9"/>
  <c r="AY68" i="9"/>
  <c r="AT68" i="9"/>
  <c r="AR68" i="9"/>
  <c r="AN68" i="9"/>
  <c r="AI68" i="9"/>
  <c r="AF68" i="9"/>
  <c r="AC68" i="9"/>
  <c r="X68" i="9"/>
  <c r="T68" i="9"/>
  <c r="P68" i="9"/>
  <c r="M68" i="9"/>
  <c r="I68" i="9"/>
  <c r="BF68" i="9"/>
  <c r="BI68" i="9"/>
  <c r="AZ68" i="9"/>
  <c r="AU68" i="9"/>
  <c r="AQ68" i="9"/>
  <c r="AO68" i="9"/>
  <c r="AL68" i="9"/>
  <c r="AD68" i="9"/>
  <c r="W68" i="9"/>
  <c r="S68" i="9"/>
  <c r="O68" i="9"/>
  <c r="K68" i="9"/>
  <c r="G68" i="9"/>
  <c r="BI142" i="1"/>
  <c r="BI143" i="1"/>
  <c r="BI145" i="1" s="1"/>
  <c r="O132" i="1"/>
  <c r="O133" i="1"/>
  <c r="O135" i="1" s="1"/>
  <c r="BL155" i="9"/>
  <c r="BL152" i="9"/>
  <c r="BM153" i="9" s="1"/>
  <c r="BL142" i="9"/>
  <c r="N152" i="1"/>
  <c r="O153" i="1" s="1"/>
  <c r="O155" i="1" s="1"/>
  <c r="I85" i="1"/>
  <c r="I83" i="1" s="1"/>
  <c r="I96" i="1"/>
  <c r="I97" i="1"/>
  <c r="M65" i="1"/>
  <c r="M75" i="1"/>
  <c r="N72" i="1"/>
  <c r="N73" i="1"/>
  <c r="N63" i="1"/>
  <c r="N62" i="1"/>
  <c r="N43" i="1"/>
  <c r="O42" i="1"/>
  <c r="O41" i="1"/>
  <c r="P38" i="1"/>
  <c r="O30" i="1"/>
  <c r="O31" i="1"/>
  <c r="O54" i="1"/>
  <c r="P53" i="1"/>
  <c r="P52" i="1"/>
  <c r="Q49" i="1"/>
  <c r="N32" i="1"/>
  <c r="P27" i="1"/>
  <c r="BM143" i="9" l="1"/>
  <c r="BM145" i="9" s="1"/>
  <c r="BP143" i="10"/>
  <c r="BP142" i="10"/>
  <c r="BO145" i="10"/>
  <c r="BQ153" i="10"/>
  <c r="BQ152" i="10"/>
  <c r="BP155" i="10"/>
  <c r="M10" i="9"/>
  <c r="F68" i="9"/>
  <c r="C69" i="9" s="1"/>
  <c r="B69" i="9" s="1"/>
  <c r="BJ143" i="1"/>
  <c r="BJ145" i="1" s="1"/>
  <c r="BJ142" i="1"/>
  <c r="P132" i="1"/>
  <c r="P133" i="1"/>
  <c r="P135" i="1" s="1"/>
  <c r="M5" i="9"/>
  <c r="BM142" i="9"/>
  <c r="BM155" i="9"/>
  <c r="BM152" i="9"/>
  <c r="BN153" i="9" s="1"/>
  <c r="O152" i="1"/>
  <c r="P153" i="1" s="1"/>
  <c r="P155" i="1" s="1"/>
  <c r="I86" i="1"/>
  <c r="J84" i="1"/>
  <c r="I98" i="1"/>
  <c r="I95" i="1"/>
  <c r="N65" i="1"/>
  <c r="N75" i="1"/>
  <c r="O72" i="1"/>
  <c r="O73" i="1"/>
  <c r="O43" i="1"/>
  <c r="O63" i="1"/>
  <c r="O62" i="1"/>
  <c r="Q38" i="1"/>
  <c r="P42" i="1"/>
  <c r="P41" i="1"/>
  <c r="P30" i="1"/>
  <c r="P31" i="1"/>
  <c r="P54" i="1"/>
  <c r="R49" i="1"/>
  <c r="Q53" i="1"/>
  <c r="Q52" i="1"/>
  <c r="O32" i="1"/>
  <c r="Q27" i="1"/>
  <c r="BN143" i="9" l="1"/>
  <c r="BN145" i="9" s="1"/>
  <c r="M12" i="9"/>
  <c r="M13" i="9" s="1"/>
  <c r="BQ155" i="10"/>
  <c r="BQ143" i="10"/>
  <c r="BQ142" i="10"/>
  <c r="BR153" i="10"/>
  <c r="BR152" i="10"/>
  <c r="BP145" i="10"/>
  <c r="BK142" i="1"/>
  <c r="BK143" i="1"/>
  <c r="BK145" i="1" s="1"/>
  <c r="Q132" i="1"/>
  <c r="Q133" i="1"/>
  <c r="Q135" i="1" s="1"/>
  <c r="BN142" i="9"/>
  <c r="BN155" i="9"/>
  <c r="BN152" i="9"/>
  <c r="BO153" i="9" s="1"/>
  <c r="F116" i="1"/>
  <c r="F117" i="1" s="1"/>
  <c r="F118" i="1" s="1"/>
  <c r="E116" i="1"/>
  <c r="E117" i="1" s="1"/>
  <c r="G117" i="1"/>
  <c r="G118" i="1" s="1"/>
  <c r="I116" i="1"/>
  <c r="I117" i="1" s="1"/>
  <c r="I118" i="1" s="1"/>
  <c r="K116" i="1"/>
  <c r="K117" i="1" s="1"/>
  <c r="K118" i="1" s="1"/>
  <c r="P152" i="1"/>
  <c r="Q153" i="1" s="1"/>
  <c r="Q155" i="1" s="1"/>
  <c r="L116" i="1"/>
  <c r="L117" i="1" s="1"/>
  <c r="L118" i="1" s="1"/>
  <c r="J116" i="1"/>
  <c r="J117" i="1" s="1"/>
  <c r="J118" i="1" s="1"/>
  <c r="N116" i="1"/>
  <c r="N117" i="1" s="1"/>
  <c r="N118" i="1" s="1"/>
  <c r="J85" i="1"/>
  <c r="J83" i="1" s="1"/>
  <c r="J96" i="1"/>
  <c r="J97" i="1"/>
  <c r="J95" i="1" s="1"/>
  <c r="O65" i="1"/>
  <c r="O75" i="1"/>
  <c r="P72" i="1"/>
  <c r="P73" i="1"/>
  <c r="P63" i="1"/>
  <c r="P62" i="1"/>
  <c r="P43" i="1"/>
  <c r="Q42" i="1"/>
  <c r="R38" i="1"/>
  <c r="Q41" i="1"/>
  <c r="Q31" i="1"/>
  <c r="Q30" i="1"/>
  <c r="S49" i="1"/>
  <c r="R53" i="1"/>
  <c r="R52" i="1"/>
  <c r="Q54" i="1"/>
  <c r="R27" i="1"/>
  <c r="P32" i="1"/>
  <c r="BO143" i="9" l="1"/>
  <c r="BO145" i="9" s="1"/>
  <c r="BQ145" i="10"/>
  <c r="BS153" i="10"/>
  <c r="BS152" i="10"/>
  <c r="BR143" i="10"/>
  <c r="BR142" i="10"/>
  <c r="BR155" i="10"/>
  <c r="E118" i="1"/>
  <c r="F166" i="1" s="1"/>
  <c r="D166" i="1"/>
  <c r="BL142" i="1"/>
  <c r="BL143" i="1"/>
  <c r="BL145" i="1" s="1"/>
  <c r="R132" i="1"/>
  <c r="R133" i="1"/>
  <c r="R135" i="1" s="1"/>
  <c r="BO142" i="9"/>
  <c r="BO155" i="9"/>
  <c r="BO152" i="9"/>
  <c r="BP153" i="9" s="1"/>
  <c r="Q152" i="1"/>
  <c r="R153" i="1" s="1"/>
  <c r="R155" i="1" s="1"/>
  <c r="K85" i="1"/>
  <c r="K83" i="1" s="1"/>
  <c r="K96" i="1"/>
  <c r="J86" i="1"/>
  <c r="K84" i="1"/>
  <c r="J98" i="1"/>
  <c r="K97" i="1"/>
  <c r="P65" i="1"/>
  <c r="P75" i="1"/>
  <c r="Q72" i="1"/>
  <c r="Q73" i="1"/>
  <c r="Q62" i="1"/>
  <c r="Q63" i="1"/>
  <c r="Q43" i="1"/>
  <c r="S38" i="1"/>
  <c r="R41" i="1"/>
  <c r="R42" i="1"/>
  <c r="R31" i="1"/>
  <c r="R30" i="1"/>
  <c r="S53" i="1"/>
  <c r="S52" i="1"/>
  <c r="T49" i="1"/>
  <c r="R54" i="1"/>
  <c r="Q32" i="1"/>
  <c r="S27" i="1"/>
  <c r="BP143" i="9" l="1"/>
  <c r="BP145" i="9" s="1"/>
  <c r="BS143" i="10"/>
  <c r="BS142" i="10"/>
  <c r="BR145" i="10"/>
  <c r="BT153" i="10"/>
  <c r="BT152" i="10"/>
  <c r="BS155" i="10"/>
  <c r="C119" i="1"/>
  <c r="BM143" i="1"/>
  <c r="BM145" i="1" s="1"/>
  <c r="BM142" i="1"/>
  <c r="S132" i="1"/>
  <c r="S133" i="1"/>
  <c r="S135" i="1" s="1"/>
  <c r="BP155" i="9"/>
  <c r="BP152" i="9"/>
  <c r="BQ153" i="9" s="1"/>
  <c r="BP142" i="9"/>
  <c r="R152" i="1"/>
  <c r="S153" i="1" s="1"/>
  <c r="S155" i="1" s="1"/>
  <c r="K86" i="1"/>
  <c r="L84" i="1"/>
  <c r="K95" i="1"/>
  <c r="K98" i="1"/>
  <c r="Q65" i="1"/>
  <c r="Q75" i="1"/>
  <c r="R72" i="1"/>
  <c r="R73" i="1"/>
  <c r="R63" i="1"/>
  <c r="R62" i="1"/>
  <c r="R43" i="1"/>
  <c r="S41" i="1"/>
  <c r="T38" i="1"/>
  <c r="S42" i="1"/>
  <c r="S30" i="1"/>
  <c r="S31" i="1"/>
  <c r="T53" i="1"/>
  <c r="T52" i="1"/>
  <c r="U49" i="1"/>
  <c r="S54" i="1"/>
  <c r="T27" i="1"/>
  <c r="R32" i="1"/>
  <c r="BQ143" i="9" l="1"/>
  <c r="BQ145" i="9" s="1"/>
  <c r="BU153" i="10"/>
  <c r="BU152" i="10"/>
  <c r="BS145" i="10"/>
  <c r="BT155" i="10"/>
  <c r="BT143" i="10"/>
  <c r="BT142" i="10"/>
  <c r="BN143" i="1"/>
  <c r="BN145" i="1" s="1"/>
  <c r="BN142" i="1"/>
  <c r="T132" i="1"/>
  <c r="T133" i="1"/>
  <c r="T135" i="1" s="1"/>
  <c r="BQ142" i="9"/>
  <c r="BQ155" i="9"/>
  <c r="BQ152" i="9"/>
  <c r="BR153" i="9" s="1"/>
  <c r="S152" i="1"/>
  <c r="T153" i="1" s="1"/>
  <c r="T155" i="1" s="1"/>
  <c r="L96" i="1"/>
  <c r="L85" i="1"/>
  <c r="L83" i="1" s="1"/>
  <c r="L97" i="1"/>
  <c r="L95" i="1" s="1"/>
  <c r="R65" i="1"/>
  <c r="R75" i="1"/>
  <c r="S72" i="1"/>
  <c r="S73" i="1"/>
  <c r="S63" i="1"/>
  <c r="S62" i="1"/>
  <c r="T41" i="1"/>
  <c r="T42" i="1"/>
  <c r="U38" i="1"/>
  <c r="S43" i="1"/>
  <c r="T31" i="1"/>
  <c r="T30" i="1"/>
  <c r="V49" i="1"/>
  <c r="U52" i="1"/>
  <c r="U53" i="1"/>
  <c r="T54" i="1"/>
  <c r="S32" i="1"/>
  <c r="U27" i="1"/>
  <c r="BR143" i="9" l="1"/>
  <c r="BR145" i="9" s="1"/>
  <c r="BT145" i="10"/>
  <c r="BV152" i="10"/>
  <c r="BV153" i="10"/>
  <c r="BU143" i="10"/>
  <c r="BU142" i="10"/>
  <c r="BU155" i="10"/>
  <c r="BO143" i="1"/>
  <c r="BO145" i="1" s="1"/>
  <c r="BO142" i="1"/>
  <c r="U132" i="1"/>
  <c r="U133" i="1"/>
  <c r="U135" i="1" s="1"/>
  <c r="BR142" i="9"/>
  <c r="BR155" i="9"/>
  <c r="BR152" i="9"/>
  <c r="BS153" i="9" s="1"/>
  <c r="T152" i="1"/>
  <c r="U153" i="1" s="1"/>
  <c r="U155" i="1" s="1"/>
  <c r="M85" i="1"/>
  <c r="M83" i="1" s="1"/>
  <c r="M96" i="1"/>
  <c r="L86" i="1"/>
  <c r="M84" i="1"/>
  <c r="L98" i="1"/>
  <c r="M97" i="1"/>
  <c r="M95" i="1" s="1"/>
  <c r="S65" i="1"/>
  <c r="T72" i="1"/>
  <c r="T73" i="1"/>
  <c r="S75" i="1"/>
  <c r="T63" i="1"/>
  <c r="T62" i="1"/>
  <c r="U42" i="1"/>
  <c r="U41" i="1"/>
  <c r="V38" i="1"/>
  <c r="T43" i="1"/>
  <c r="U31" i="1"/>
  <c r="U30" i="1"/>
  <c r="W49" i="1"/>
  <c r="V53" i="1"/>
  <c r="V52" i="1"/>
  <c r="U54" i="1"/>
  <c r="V27" i="1"/>
  <c r="T32" i="1"/>
  <c r="BS143" i="9" l="1"/>
  <c r="BS145" i="9" s="1"/>
  <c r="BV143" i="10"/>
  <c r="BV142" i="10"/>
  <c r="BU145" i="10"/>
  <c r="BW153" i="10"/>
  <c r="BW152" i="10"/>
  <c r="BV155" i="10"/>
  <c r="BP143" i="1"/>
  <c r="BP142" i="1"/>
  <c r="V132" i="1"/>
  <c r="V133" i="1"/>
  <c r="V135" i="1" s="1"/>
  <c r="BS155" i="9"/>
  <c r="BS152" i="9"/>
  <c r="BT153" i="9" s="1"/>
  <c r="BS142" i="9"/>
  <c r="U152" i="1"/>
  <c r="V153" i="1" s="1"/>
  <c r="V155" i="1" s="1"/>
  <c r="M86" i="1"/>
  <c r="N85" i="1"/>
  <c r="N83" i="1" s="1"/>
  <c r="N96" i="1"/>
  <c r="N84" i="1"/>
  <c r="N97" i="1"/>
  <c r="M98" i="1"/>
  <c r="T65" i="1"/>
  <c r="T75" i="1"/>
  <c r="U72" i="1"/>
  <c r="U73" i="1"/>
  <c r="U43" i="1"/>
  <c r="U63" i="1"/>
  <c r="U62" i="1"/>
  <c r="W38" i="1"/>
  <c r="V41" i="1"/>
  <c r="V42" i="1"/>
  <c r="V30" i="1"/>
  <c r="V31" i="1"/>
  <c r="W53" i="1"/>
  <c r="W52" i="1"/>
  <c r="X49" i="1"/>
  <c r="V54" i="1"/>
  <c r="U32" i="1"/>
  <c r="W27" i="1"/>
  <c r="BT143" i="9" l="1"/>
  <c r="BT145" i="9" s="1"/>
  <c r="BW155" i="10"/>
  <c r="BW143" i="10"/>
  <c r="BW142" i="10"/>
  <c r="BX153" i="10"/>
  <c r="BX152" i="10"/>
  <c r="BV145" i="10"/>
  <c r="BQ142" i="1"/>
  <c r="BQ143" i="1"/>
  <c r="BQ145" i="1" s="1"/>
  <c r="BP145" i="1"/>
  <c r="W132" i="1"/>
  <c r="W133" i="1"/>
  <c r="W135" i="1" s="1"/>
  <c r="BT142" i="9"/>
  <c r="BT155" i="9"/>
  <c r="BT152" i="9"/>
  <c r="BU153" i="9" s="1"/>
  <c r="V152" i="1"/>
  <c r="W153" i="1" s="1"/>
  <c r="W155" i="1" s="1"/>
  <c r="N86" i="1"/>
  <c r="O84" i="1"/>
  <c r="N98" i="1"/>
  <c r="N95" i="1"/>
  <c r="U65" i="1"/>
  <c r="V72" i="1"/>
  <c r="V73" i="1"/>
  <c r="U75" i="1"/>
  <c r="V62" i="1"/>
  <c r="V63" i="1"/>
  <c r="V43" i="1"/>
  <c r="W41" i="1"/>
  <c r="X38" i="1"/>
  <c r="W42" i="1"/>
  <c r="W30" i="1"/>
  <c r="W31" i="1"/>
  <c r="W54" i="1"/>
  <c r="X53" i="1"/>
  <c r="X52" i="1"/>
  <c r="Y49" i="1"/>
  <c r="X27" i="1"/>
  <c r="V32" i="1"/>
  <c r="BU143" i="9" l="1"/>
  <c r="BU145" i="9" s="1"/>
  <c r="BX143" i="10"/>
  <c r="BX142" i="10"/>
  <c r="BW145" i="10"/>
  <c r="BY153" i="10"/>
  <c r="BY152" i="10"/>
  <c r="BX155" i="10"/>
  <c r="BR142" i="1"/>
  <c r="BR143" i="1"/>
  <c r="BR145" i="1" s="1"/>
  <c r="X132" i="1"/>
  <c r="X133" i="1"/>
  <c r="X135" i="1" s="1"/>
  <c r="BU155" i="9"/>
  <c r="BU152" i="9"/>
  <c r="BV153" i="9" s="1"/>
  <c r="BU142" i="9"/>
  <c r="BV143" i="9" s="1"/>
  <c r="W152" i="1"/>
  <c r="X153" i="1" s="1"/>
  <c r="X155" i="1" s="1"/>
  <c r="O85" i="1"/>
  <c r="O83" i="1" s="1"/>
  <c r="O96" i="1"/>
  <c r="O97" i="1"/>
  <c r="V65" i="1"/>
  <c r="V75" i="1"/>
  <c r="W72" i="1"/>
  <c r="W73" i="1"/>
  <c r="W63" i="1"/>
  <c r="W62" i="1"/>
  <c r="X41" i="1"/>
  <c r="Y38" i="1"/>
  <c r="X42" i="1"/>
  <c r="W43" i="1"/>
  <c r="X31" i="1"/>
  <c r="X30" i="1"/>
  <c r="Z49" i="1"/>
  <c r="Y52" i="1"/>
  <c r="Y53" i="1"/>
  <c r="X54" i="1"/>
  <c r="W32" i="1"/>
  <c r="Y27" i="1"/>
  <c r="BZ153" i="10" l="1"/>
  <c r="BZ152" i="10"/>
  <c r="BY155" i="10"/>
  <c r="BY143" i="10"/>
  <c r="BY142" i="10"/>
  <c r="BX145" i="10"/>
  <c r="BV145" i="9"/>
  <c r="BS142" i="1"/>
  <c r="BS143" i="1"/>
  <c r="BS145" i="1" s="1"/>
  <c r="Y132" i="1"/>
  <c r="Y133" i="1"/>
  <c r="Y135" i="1" s="1"/>
  <c r="BV152" i="9"/>
  <c r="BW153" i="9" s="1"/>
  <c r="BV155" i="9"/>
  <c r="BV142" i="9"/>
  <c r="X152" i="1"/>
  <c r="Y153" i="1" s="1"/>
  <c r="Y155" i="1" s="1"/>
  <c r="O86" i="1"/>
  <c r="P84" i="1"/>
  <c r="O98" i="1"/>
  <c r="O95" i="1"/>
  <c r="W65" i="1"/>
  <c r="W75" i="1"/>
  <c r="X72" i="1"/>
  <c r="X73" i="1"/>
  <c r="X62" i="1"/>
  <c r="X63" i="1"/>
  <c r="Y41" i="1"/>
  <c r="Y42" i="1"/>
  <c r="Z38" i="1"/>
  <c r="X43" i="1"/>
  <c r="Y31" i="1"/>
  <c r="Y30" i="1"/>
  <c r="Y54" i="1"/>
  <c r="AA49" i="1"/>
  <c r="Z53" i="1"/>
  <c r="Z52" i="1"/>
  <c r="Z27" i="1"/>
  <c r="X32" i="1"/>
  <c r="BW143" i="9" l="1"/>
  <c r="BW145" i="9" s="1"/>
  <c r="BZ155" i="10"/>
  <c r="BZ143" i="10"/>
  <c r="BZ142" i="10"/>
  <c r="BY145" i="10"/>
  <c r="CA153" i="10"/>
  <c r="CA152" i="10"/>
  <c r="BT143" i="1"/>
  <c r="BT145" i="1" s="1"/>
  <c r="BT142" i="1"/>
  <c r="Z132" i="1"/>
  <c r="Z133" i="1"/>
  <c r="Z135" i="1" s="1"/>
  <c r="BW142" i="9"/>
  <c r="BW155" i="9"/>
  <c r="BW152" i="9"/>
  <c r="BX153" i="9" s="1"/>
  <c r="Y152" i="1"/>
  <c r="Z153" i="1" s="1"/>
  <c r="P85" i="1"/>
  <c r="P83" i="1" s="1"/>
  <c r="P96" i="1"/>
  <c r="P97" i="1"/>
  <c r="X65" i="1"/>
  <c r="Y72" i="1"/>
  <c r="Y73" i="1"/>
  <c r="X75" i="1"/>
  <c r="Y63" i="1"/>
  <c r="Y62" i="1"/>
  <c r="AA38" i="1"/>
  <c r="Z42" i="1"/>
  <c r="Z41" i="1"/>
  <c r="Y43" i="1"/>
  <c r="Z30" i="1"/>
  <c r="Z31" i="1"/>
  <c r="AA53" i="1"/>
  <c r="AA52" i="1"/>
  <c r="AB49" i="1"/>
  <c r="Z54" i="1"/>
  <c r="Y32" i="1"/>
  <c r="AA27" i="1"/>
  <c r="BX143" i="9" l="1"/>
  <c r="BX145" i="9" s="1"/>
  <c r="CA155" i="10"/>
  <c r="BZ145" i="10"/>
  <c r="CB153" i="10"/>
  <c r="CB152" i="10"/>
  <c r="CA143" i="10"/>
  <c r="CA142" i="10"/>
  <c r="Z155" i="1"/>
  <c r="BU143" i="1"/>
  <c r="BU145" i="1" s="1"/>
  <c r="BU142" i="1"/>
  <c r="AA132" i="1"/>
  <c r="AA133" i="1"/>
  <c r="AA135" i="1" s="1"/>
  <c r="BX142" i="9"/>
  <c r="BY143" i="9" s="1"/>
  <c r="BX155" i="9"/>
  <c r="BX152" i="9"/>
  <c r="BY153" i="9" s="1"/>
  <c r="Z152" i="1"/>
  <c r="AA153" i="1" s="1"/>
  <c r="AA155" i="1" s="1"/>
  <c r="Q84" i="1"/>
  <c r="P86" i="1"/>
  <c r="P98" i="1"/>
  <c r="P95" i="1"/>
  <c r="Y75" i="1"/>
  <c r="Z72" i="1"/>
  <c r="Z73" i="1"/>
  <c r="Z63" i="1"/>
  <c r="Z62" i="1"/>
  <c r="Y65" i="1"/>
  <c r="Z43" i="1"/>
  <c r="AB38" i="1"/>
  <c r="AA42" i="1"/>
  <c r="AA41" i="1"/>
  <c r="AA30" i="1"/>
  <c r="AA31" i="1"/>
  <c r="AA54" i="1"/>
  <c r="AB53" i="1"/>
  <c r="AB52" i="1"/>
  <c r="AC49" i="1"/>
  <c r="Z32" i="1"/>
  <c r="AB27" i="1"/>
  <c r="CA145" i="10" l="1"/>
  <c r="CC153" i="10"/>
  <c r="CC152" i="10"/>
  <c r="CB155" i="10"/>
  <c r="CB142" i="10"/>
  <c r="CB143" i="10"/>
  <c r="BY145" i="9"/>
  <c r="BV143" i="1"/>
  <c r="BV145" i="1" s="1"/>
  <c r="BV142" i="1"/>
  <c r="AB132" i="1"/>
  <c r="AB133" i="1"/>
  <c r="AB135" i="1" s="1"/>
  <c r="BY155" i="9"/>
  <c r="BY152" i="9"/>
  <c r="BZ153" i="9" s="1"/>
  <c r="BY142" i="9"/>
  <c r="AA152" i="1"/>
  <c r="AB153" i="1" s="1"/>
  <c r="AB155" i="1" s="1"/>
  <c r="Q85" i="1"/>
  <c r="Q83" i="1" s="1"/>
  <c r="Q96" i="1"/>
  <c r="Q97" i="1"/>
  <c r="Z75" i="1"/>
  <c r="AA72" i="1"/>
  <c r="AA73" i="1"/>
  <c r="AA62" i="1"/>
  <c r="AA63" i="1"/>
  <c r="Z65" i="1"/>
  <c r="AA43" i="1"/>
  <c r="AB41" i="1"/>
  <c r="AB42" i="1"/>
  <c r="AC38" i="1"/>
  <c r="AB30" i="1"/>
  <c r="AB31" i="1"/>
  <c r="AB54" i="1"/>
  <c r="AD49" i="1"/>
  <c r="AC53" i="1"/>
  <c r="AC52" i="1"/>
  <c r="AA32" i="1"/>
  <c r="AC27" i="1"/>
  <c r="BZ143" i="9" l="1"/>
  <c r="BZ145" i="9" s="1"/>
  <c r="CC155" i="10"/>
  <c r="CC143" i="10"/>
  <c r="CC142" i="10"/>
  <c r="CD152" i="10"/>
  <c r="CD153" i="10"/>
  <c r="CB145" i="10"/>
  <c r="BW143" i="1"/>
  <c r="BW145" i="1" s="1"/>
  <c r="BW142" i="1"/>
  <c r="AC132" i="1"/>
  <c r="AC133" i="1"/>
  <c r="AC135" i="1" s="1"/>
  <c r="BZ142" i="9"/>
  <c r="BZ152" i="9"/>
  <c r="CA153" i="9" s="1"/>
  <c r="BZ155" i="9"/>
  <c r="AB152" i="1"/>
  <c r="AC153" i="1" s="1"/>
  <c r="AC155" i="1" s="1"/>
  <c r="Q86" i="1"/>
  <c r="R84" i="1"/>
  <c r="Q98" i="1"/>
  <c r="Q95" i="1"/>
  <c r="AB72" i="1"/>
  <c r="AB73" i="1"/>
  <c r="AA75" i="1"/>
  <c r="AA65" i="1"/>
  <c r="AB63" i="1"/>
  <c r="AB62" i="1"/>
  <c r="AC42" i="1"/>
  <c r="AC41" i="1"/>
  <c r="AD38" i="1"/>
  <c r="AB43" i="1"/>
  <c r="AC31" i="1"/>
  <c r="AC30" i="1"/>
  <c r="AC54" i="1"/>
  <c r="AE49" i="1"/>
  <c r="AD53" i="1"/>
  <c r="AD52" i="1"/>
  <c r="AD27" i="1"/>
  <c r="AB32" i="1"/>
  <c r="CA143" i="9" l="1"/>
  <c r="CA145" i="9" s="1"/>
  <c r="CE153" i="10"/>
  <c r="CE152" i="10"/>
  <c r="CD143" i="10"/>
  <c r="CD142" i="10"/>
  <c r="CC145" i="10"/>
  <c r="CD155" i="10"/>
  <c r="BX143" i="1"/>
  <c r="BX145" i="1" s="1"/>
  <c r="BX142" i="1"/>
  <c r="AD132" i="1"/>
  <c r="AD133" i="1"/>
  <c r="AD135" i="1" s="1"/>
  <c r="CA155" i="9"/>
  <c r="CA152" i="9"/>
  <c r="CB153" i="9" s="1"/>
  <c r="CA142" i="9"/>
  <c r="AC152" i="1"/>
  <c r="AD153" i="1" s="1"/>
  <c r="AD155" i="1" s="1"/>
  <c r="R85" i="1"/>
  <c r="R83" i="1" s="1"/>
  <c r="R96" i="1"/>
  <c r="R97" i="1"/>
  <c r="AB75" i="1"/>
  <c r="AC72" i="1"/>
  <c r="AC73" i="1"/>
  <c r="AC62" i="1"/>
  <c r="AC63" i="1"/>
  <c r="AB65" i="1"/>
  <c r="AC43" i="1"/>
  <c r="AD42" i="1"/>
  <c r="AD41" i="1"/>
  <c r="AE38" i="1"/>
  <c r="AD31" i="1"/>
  <c r="AD30" i="1"/>
  <c r="AE53" i="1"/>
  <c r="AE52" i="1"/>
  <c r="AF49" i="1"/>
  <c r="AD54" i="1"/>
  <c r="AC32" i="1"/>
  <c r="AE27" i="1"/>
  <c r="CB143" i="9" l="1"/>
  <c r="CB145" i="9" s="1"/>
  <c r="CE155" i="10"/>
  <c r="CE143" i="10"/>
  <c r="CE142" i="10"/>
  <c r="CD145" i="10"/>
  <c r="CF153" i="10"/>
  <c r="CF152" i="10"/>
  <c r="BY143" i="1"/>
  <c r="BY142" i="1"/>
  <c r="AE132" i="1"/>
  <c r="AE133" i="1"/>
  <c r="AE135" i="1" s="1"/>
  <c r="CB155" i="9"/>
  <c r="CB152" i="9"/>
  <c r="CC153" i="9" s="1"/>
  <c r="CB142" i="9"/>
  <c r="AD152" i="1"/>
  <c r="AE153" i="1" s="1"/>
  <c r="AE155" i="1" s="1"/>
  <c r="S84" i="1"/>
  <c r="R86" i="1"/>
  <c r="R98" i="1"/>
  <c r="R95" i="1"/>
  <c r="AC75" i="1"/>
  <c r="AD72" i="1"/>
  <c r="AD73" i="1"/>
  <c r="AC65" i="1"/>
  <c r="AD63" i="1"/>
  <c r="AD62" i="1"/>
  <c r="AD43" i="1"/>
  <c r="AE42" i="1"/>
  <c r="AF38" i="1"/>
  <c r="AE41" i="1"/>
  <c r="AE30" i="1"/>
  <c r="AE31" i="1"/>
  <c r="AE54" i="1"/>
  <c r="AF53" i="1"/>
  <c r="AF52" i="1"/>
  <c r="AG49" i="1"/>
  <c r="AD32" i="1"/>
  <c r="AF27" i="1"/>
  <c r="CC143" i="9" l="1"/>
  <c r="CC145" i="9" s="1"/>
  <c r="CF143" i="10"/>
  <c r="CF142" i="10"/>
  <c r="CG153" i="10"/>
  <c r="CG152" i="10"/>
  <c r="CE145" i="10"/>
  <c r="CF155" i="10"/>
  <c r="BZ142" i="1"/>
  <c r="BZ143" i="1"/>
  <c r="BZ145" i="1" s="1"/>
  <c r="BY145" i="1"/>
  <c r="AF132" i="1"/>
  <c r="AF133" i="1"/>
  <c r="AF135" i="1" s="1"/>
  <c r="CC142" i="9"/>
  <c r="CC155" i="9"/>
  <c r="CC152" i="9"/>
  <c r="CD153" i="9" s="1"/>
  <c r="AE152" i="1"/>
  <c r="AF153" i="1" s="1"/>
  <c r="AF155" i="1" s="1"/>
  <c r="S85" i="1"/>
  <c r="S83" i="1" s="1"/>
  <c r="S96" i="1"/>
  <c r="S97" i="1"/>
  <c r="S95" i="1" s="1"/>
  <c r="AD75" i="1"/>
  <c r="AE72" i="1"/>
  <c r="AE73" i="1"/>
  <c r="AE63" i="1"/>
  <c r="AE62" i="1"/>
  <c r="AD65" i="1"/>
  <c r="AE43" i="1"/>
  <c r="AF41" i="1"/>
  <c r="AG38" i="1"/>
  <c r="AF42" i="1"/>
  <c r="AF31" i="1"/>
  <c r="AF30" i="1"/>
  <c r="AF54" i="1"/>
  <c r="AH49" i="1"/>
  <c r="AG53" i="1"/>
  <c r="AG52" i="1"/>
  <c r="AE32" i="1"/>
  <c r="AG27" i="1"/>
  <c r="CD143" i="9" l="1"/>
  <c r="CD145" i="9" s="1"/>
  <c r="CG155" i="10"/>
  <c r="CG143" i="10"/>
  <c r="CG142" i="10"/>
  <c r="CF145" i="10"/>
  <c r="CH153" i="10"/>
  <c r="CH152" i="10"/>
  <c r="CA142" i="1"/>
  <c r="CA143" i="1"/>
  <c r="CA145" i="1" s="1"/>
  <c r="AG132" i="1"/>
  <c r="AG133" i="1"/>
  <c r="AG135" i="1" s="1"/>
  <c r="CD155" i="9"/>
  <c r="CD152" i="9"/>
  <c r="CE153" i="9" s="1"/>
  <c r="CD142" i="9"/>
  <c r="AF152" i="1"/>
  <c r="AG153" i="1" s="1"/>
  <c r="AG155" i="1" s="1"/>
  <c r="T96" i="1"/>
  <c r="T85" i="1"/>
  <c r="T83" i="1" s="1"/>
  <c r="S86" i="1"/>
  <c r="T84" i="1"/>
  <c r="T97" i="1"/>
  <c r="T95" i="1" s="1"/>
  <c r="S98" i="1"/>
  <c r="AE75" i="1"/>
  <c r="AF72" i="1"/>
  <c r="AF73" i="1"/>
  <c r="AF62" i="1"/>
  <c r="AF63" i="1"/>
  <c r="AE65" i="1"/>
  <c r="AH38" i="1"/>
  <c r="AG41" i="1"/>
  <c r="AG42" i="1"/>
  <c r="AF43" i="1"/>
  <c r="AG31" i="1"/>
  <c r="AG30" i="1"/>
  <c r="AG54" i="1"/>
  <c r="AI49" i="1"/>
  <c r="AH53" i="1"/>
  <c r="AH52" i="1"/>
  <c r="AF32" i="1"/>
  <c r="AH27" i="1"/>
  <c r="CE143" i="9" l="1"/>
  <c r="CE145" i="9" s="1"/>
  <c r="CH155" i="10"/>
  <c r="CH143" i="10"/>
  <c r="CH142" i="10"/>
  <c r="CI153" i="10"/>
  <c r="CI152" i="10"/>
  <c r="CG145" i="10"/>
  <c r="CB142" i="1"/>
  <c r="CB143" i="1"/>
  <c r="CB145" i="1" s="1"/>
  <c r="AH132" i="1"/>
  <c r="AH133" i="1"/>
  <c r="AH135" i="1" s="1"/>
  <c r="CE142" i="9"/>
  <c r="CE155" i="9"/>
  <c r="CE152" i="9"/>
  <c r="CF153" i="9" s="1"/>
  <c r="AG152" i="1"/>
  <c r="AH153" i="1" s="1"/>
  <c r="AH155" i="1" s="1"/>
  <c r="T86" i="1"/>
  <c r="U84" i="1"/>
  <c r="U85" i="1"/>
  <c r="U83" i="1" s="1"/>
  <c r="U96" i="1"/>
  <c r="T98" i="1"/>
  <c r="U97" i="1"/>
  <c r="AF75" i="1"/>
  <c r="AG72" i="1"/>
  <c r="AG73" i="1"/>
  <c r="AF65" i="1"/>
  <c r="AG62" i="1"/>
  <c r="AG63" i="1"/>
  <c r="AG43" i="1"/>
  <c r="AI38" i="1"/>
  <c r="AH42" i="1"/>
  <c r="AH41" i="1"/>
  <c r="AH30" i="1"/>
  <c r="AH31" i="1"/>
  <c r="AI53" i="1"/>
  <c r="AI52" i="1"/>
  <c r="AJ49" i="1"/>
  <c r="AH54" i="1"/>
  <c r="AG32" i="1"/>
  <c r="AI27" i="1"/>
  <c r="CF143" i="9" l="1"/>
  <c r="CF145" i="9" s="1"/>
  <c r="CI143" i="10"/>
  <c r="CH146" i="10" s="1"/>
  <c r="CH147" i="10" s="1"/>
  <c r="CI142" i="10"/>
  <c r="CJ153" i="10"/>
  <c r="CJ152" i="10"/>
  <c r="CH145" i="10"/>
  <c r="CI155" i="10"/>
  <c r="CC143" i="1"/>
  <c r="CC145" i="1" s="1"/>
  <c r="CC142" i="1"/>
  <c r="AI132" i="1"/>
  <c r="AI133" i="1"/>
  <c r="CF155" i="9"/>
  <c r="CF152" i="9"/>
  <c r="CG153" i="9" s="1"/>
  <c r="CF142" i="9"/>
  <c r="AH152" i="1"/>
  <c r="AI153" i="1" s="1"/>
  <c r="AI155" i="1" s="1"/>
  <c r="U86" i="1"/>
  <c r="V84" i="1"/>
  <c r="U98" i="1"/>
  <c r="U95" i="1"/>
  <c r="AG75" i="1"/>
  <c r="AH72" i="1"/>
  <c r="AH73" i="1"/>
  <c r="AH62" i="1"/>
  <c r="AH63" i="1"/>
  <c r="AG65" i="1"/>
  <c r="AH43" i="1"/>
  <c r="AI41" i="1"/>
  <c r="AJ38" i="1"/>
  <c r="AI42" i="1"/>
  <c r="AI30" i="1"/>
  <c r="AI31" i="1"/>
  <c r="AJ53" i="1"/>
  <c r="AJ52" i="1"/>
  <c r="AK49" i="1"/>
  <c r="AI54" i="1"/>
  <c r="AH32" i="1"/>
  <c r="AJ27" i="1"/>
  <c r="CG143" i="9" l="1"/>
  <c r="CG145" i="9" s="1"/>
  <c r="CB146" i="10"/>
  <c r="CB147" i="10" s="1"/>
  <c r="CB148" i="10" s="1"/>
  <c r="CH148" i="10"/>
  <c r="CK153" i="10"/>
  <c r="CK152" i="10"/>
  <c r="CI146" i="10"/>
  <c r="CI147" i="10" s="1"/>
  <c r="CI145" i="10"/>
  <c r="D146" i="10"/>
  <c r="D147" i="10" s="1"/>
  <c r="F146" i="10"/>
  <c r="F147" i="10" s="1"/>
  <c r="F148" i="10" s="1"/>
  <c r="E146" i="10"/>
  <c r="E147" i="10" s="1"/>
  <c r="E148" i="10" s="1"/>
  <c r="I146" i="10"/>
  <c r="I147" i="10" s="1"/>
  <c r="I148" i="10" s="1"/>
  <c r="J146" i="10"/>
  <c r="J147" i="10" s="1"/>
  <c r="J148" i="10" s="1"/>
  <c r="G146" i="10"/>
  <c r="G147" i="10" s="1"/>
  <c r="G148" i="10" s="1"/>
  <c r="H146" i="10"/>
  <c r="H147" i="10" s="1"/>
  <c r="H148" i="10" s="1"/>
  <c r="K146" i="10"/>
  <c r="K147" i="10" s="1"/>
  <c r="K148" i="10" s="1"/>
  <c r="L146" i="10"/>
  <c r="L147" i="10" s="1"/>
  <c r="L148" i="10" s="1"/>
  <c r="R146" i="10"/>
  <c r="R147" i="10" s="1"/>
  <c r="R148" i="10" s="1"/>
  <c r="M146" i="10"/>
  <c r="M147" i="10" s="1"/>
  <c r="M148" i="10" s="1"/>
  <c r="N146" i="10"/>
  <c r="N147" i="10" s="1"/>
  <c r="N148" i="10" s="1"/>
  <c r="O146" i="10"/>
  <c r="O147" i="10" s="1"/>
  <c r="O148" i="10" s="1"/>
  <c r="P146" i="10"/>
  <c r="P147" i="10" s="1"/>
  <c r="P148" i="10" s="1"/>
  <c r="T146" i="10"/>
  <c r="T147" i="10" s="1"/>
  <c r="T148" i="10" s="1"/>
  <c r="Q146" i="10"/>
  <c r="Q147" i="10" s="1"/>
  <c r="Q148" i="10" s="1"/>
  <c r="S146" i="10"/>
  <c r="S147" i="10" s="1"/>
  <c r="S148" i="10" s="1"/>
  <c r="X146" i="10"/>
  <c r="X147" i="10" s="1"/>
  <c r="X148" i="10" s="1"/>
  <c r="U146" i="10"/>
  <c r="U147" i="10" s="1"/>
  <c r="U148" i="10" s="1"/>
  <c r="W146" i="10"/>
  <c r="W147" i="10" s="1"/>
  <c r="W148" i="10" s="1"/>
  <c r="V146" i="10"/>
  <c r="V147" i="10" s="1"/>
  <c r="V148" i="10" s="1"/>
  <c r="Y146" i="10"/>
  <c r="Y147" i="10" s="1"/>
  <c r="Y148" i="10" s="1"/>
  <c r="Z146" i="10"/>
  <c r="Z147" i="10" s="1"/>
  <c r="Z148" i="10" s="1"/>
  <c r="AA146" i="10"/>
  <c r="AA147" i="10" s="1"/>
  <c r="AA148" i="10" s="1"/>
  <c r="AD146" i="10"/>
  <c r="AD147" i="10" s="1"/>
  <c r="AD148" i="10" s="1"/>
  <c r="AB146" i="10"/>
  <c r="AB147" i="10" s="1"/>
  <c r="AB148" i="10" s="1"/>
  <c r="AF146" i="10"/>
  <c r="AF147" i="10" s="1"/>
  <c r="AF148" i="10" s="1"/>
  <c r="AE146" i="10"/>
  <c r="AE147" i="10" s="1"/>
  <c r="AE148" i="10" s="1"/>
  <c r="AC146" i="10"/>
  <c r="AC147" i="10" s="1"/>
  <c r="AC148" i="10" s="1"/>
  <c r="AG146" i="10"/>
  <c r="AG147" i="10" s="1"/>
  <c r="AG148" i="10" s="1"/>
  <c r="AH146" i="10"/>
  <c r="AH147" i="10" s="1"/>
  <c r="AH148" i="10" s="1"/>
  <c r="AJ146" i="10"/>
  <c r="AJ147" i="10" s="1"/>
  <c r="AJ148" i="10" s="1"/>
  <c r="AK146" i="10"/>
  <c r="AK147" i="10" s="1"/>
  <c r="AK148" i="10" s="1"/>
  <c r="AI146" i="10"/>
  <c r="AI147" i="10" s="1"/>
  <c r="AI148" i="10" s="1"/>
  <c r="AN146" i="10"/>
  <c r="AN147" i="10" s="1"/>
  <c r="AN148" i="10" s="1"/>
  <c r="AM146" i="10"/>
  <c r="AM147" i="10" s="1"/>
  <c r="AM148" i="10" s="1"/>
  <c r="AP146" i="10"/>
  <c r="AP147" i="10" s="1"/>
  <c r="AP148" i="10" s="1"/>
  <c r="AL146" i="10"/>
  <c r="AL147" i="10" s="1"/>
  <c r="AL148" i="10" s="1"/>
  <c r="AO146" i="10"/>
  <c r="AO147" i="10" s="1"/>
  <c r="AO148" i="10" s="1"/>
  <c r="AR146" i="10"/>
  <c r="AR147" i="10" s="1"/>
  <c r="AR148" i="10" s="1"/>
  <c r="AQ146" i="10"/>
  <c r="AQ147" i="10" s="1"/>
  <c r="AQ148" i="10" s="1"/>
  <c r="AV146" i="10"/>
  <c r="AV147" i="10" s="1"/>
  <c r="AV148" i="10" s="1"/>
  <c r="AT146" i="10"/>
  <c r="AT147" i="10" s="1"/>
  <c r="AT148" i="10" s="1"/>
  <c r="AS146" i="10"/>
  <c r="AS147" i="10" s="1"/>
  <c r="AS148" i="10" s="1"/>
  <c r="AU146" i="10"/>
  <c r="AU147" i="10" s="1"/>
  <c r="AU148" i="10" s="1"/>
  <c r="AW146" i="10"/>
  <c r="AW147" i="10" s="1"/>
  <c r="AW148" i="10" s="1"/>
  <c r="AZ146" i="10"/>
  <c r="AZ147" i="10" s="1"/>
  <c r="AZ148" i="10" s="1"/>
  <c r="AX146" i="10"/>
  <c r="AX147" i="10" s="1"/>
  <c r="AX148" i="10" s="1"/>
  <c r="BA146" i="10"/>
  <c r="BA147" i="10" s="1"/>
  <c r="BA148" i="10" s="1"/>
  <c r="AY146" i="10"/>
  <c r="AY147" i="10" s="1"/>
  <c r="AY148" i="10" s="1"/>
  <c r="BB146" i="10"/>
  <c r="BB147" i="10" s="1"/>
  <c r="BB148" i="10" s="1"/>
  <c r="BD146" i="10"/>
  <c r="BD147" i="10" s="1"/>
  <c r="BD148" i="10" s="1"/>
  <c r="BC146" i="10"/>
  <c r="BC147" i="10" s="1"/>
  <c r="BC148" i="10" s="1"/>
  <c r="BE146" i="10"/>
  <c r="BE147" i="10" s="1"/>
  <c r="BE148" i="10" s="1"/>
  <c r="BF146" i="10"/>
  <c r="BF147" i="10" s="1"/>
  <c r="BF148" i="10" s="1"/>
  <c r="BI146" i="10"/>
  <c r="BI147" i="10" s="1"/>
  <c r="BI148" i="10" s="1"/>
  <c r="BG146" i="10"/>
  <c r="BG147" i="10" s="1"/>
  <c r="BG148" i="10" s="1"/>
  <c r="BH146" i="10"/>
  <c r="BH147" i="10" s="1"/>
  <c r="BH148" i="10" s="1"/>
  <c r="BL146" i="10"/>
  <c r="BL147" i="10" s="1"/>
  <c r="BL148" i="10" s="1"/>
  <c r="BJ146" i="10"/>
  <c r="BJ147" i="10" s="1"/>
  <c r="BJ148" i="10" s="1"/>
  <c r="BK146" i="10"/>
  <c r="BK147" i="10" s="1"/>
  <c r="BK148" i="10" s="1"/>
  <c r="BM146" i="10"/>
  <c r="BM147" i="10" s="1"/>
  <c r="BM148" i="10" s="1"/>
  <c r="BN146" i="10"/>
  <c r="BN147" i="10" s="1"/>
  <c r="BN148" i="10" s="1"/>
  <c r="BP146" i="10"/>
  <c r="BP147" i="10" s="1"/>
  <c r="BP148" i="10" s="1"/>
  <c r="BS146" i="10"/>
  <c r="BS147" i="10" s="1"/>
  <c r="BS148" i="10" s="1"/>
  <c r="BO146" i="10"/>
  <c r="BO147" i="10" s="1"/>
  <c r="BO148" i="10" s="1"/>
  <c r="BQ146" i="10"/>
  <c r="BQ147" i="10" s="1"/>
  <c r="BQ148" i="10" s="1"/>
  <c r="BR146" i="10"/>
  <c r="BR147" i="10" s="1"/>
  <c r="BR148" i="10" s="1"/>
  <c r="BU146" i="10"/>
  <c r="BU147" i="10" s="1"/>
  <c r="BU148" i="10" s="1"/>
  <c r="BT146" i="10"/>
  <c r="BT147" i="10" s="1"/>
  <c r="BT148" i="10" s="1"/>
  <c r="BW146" i="10"/>
  <c r="BW147" i="10" s="1"/>
  <c r="BW148" i="10" s="1"/>
  <c r="BV146" i="10"/>
  <c r="BV147" i="10" s="1"/>
  <c r="BV148" i="10" s="1"/>
  <c r="BY146" i="10"/>
  <c r="BY147" i="10" s="1"/>
  <c r="BY148" i="10" s="1"/>
  <c r="CA146" i="10"/>
  <c r="CA147" i="10" s="1"/>
  <c r="CA148" i="10" s="1"/>
  <c r="BZ146" i="10"/>
  <c r="BZ147" i="10" s="1"/>
  <c r="BZ148" i="10" s="1"/>
  <c r="BX146" i="10"/>
  <c r="BX147" i="10" s="1"/>
  <c r="BX148" i="10" s="1"/>
  <c r="CC146" i="10"/>
  <c r="CC147" i="10" s="1"/>
  <c r="CC148" i="10" s="1"/>
  <c r="CE146" i="10"/>
  <c r="CE147" i="10" s="1"/>
  <c r="CE148" i="10" s="1"/>
  <c r="CF146" i="10"/>
  <c r="CF147" i="10" s="1"/>
  <c r="CF148" i="10" s="1"/>
  <c r="CG146" i="10"/>
  <c r="CG147" i="10" s="1"/>
  <c r="CG148" i="10" s="1"/>
  <c r="CD146" i="10"/>
  <c r="CD147" i="10" s="1"/>
  <c r="CD148" i="10" s="1"/>
  <c r="CJ155" i="10"/>
  <c r="CD143" i="1"/>
  <c r="CD145" i="1" s="1"/>
  <c r="CD142" i="1"/>
  <c r="AI135" i="1"/>
  <c r="AJ132" i="1"/>
  <c r="AJ133" i="1"/>
  <c r="AJ135" i="1" s="1"/>
  <c r="CG155" i="9"/>
  <c r="CG152" i="9"/>
  <c r="CH153" i="9" s="1"/>
  <c r="CG142" i="9"/>
  <c r="AI152" i="1"/>
  <c r="AJ153" i="1" s="1"/>
  <c r="AJ155" i="1" s="1"/>
  <c r="V96" i="1"/>
  <c r="V85" i="1"/>
  <c r="V83" i="1" s="1"/>
  <c r="V97" i="1"/>
  <c r="AH75" i="1"/>
  <c r="AI72" i="1"/>
  <c r="AI73" i="1"/>
  <c r="AI62" i="1"/>
  <c r="AI63" i="1"/>
  <c r="AH65" i="1"/>
  <c r="AJ41" i="1"/>
  <c r="AJ42" i="1"/>
  <c r="AK38" i="1"/>
  <c r="AI43" i="1"/>
  <c r="AJ31" i="1"/>
  <c r="AJ30" i="1"/>
  <c r="AL49" i="1"/>
  <c r="AK52" i="1"/>
  <c r="AK53" i="1"/>
  <c r="AJ54" i="1"/>
  <c r="AK27" i="1"/>
  <c r="AI32" i="1"/>
  <c r="CH143" i="9" l="1"/>
  <c r="CH145" i="9" s="1"/>
  <c r="CI148" i="10"/>
  <c r="CL152" i="10"/>
  <c r="CL153" i="10"/>
  <c r="D148" i="10"/>
  <c r="CK155" i="10"/>
  <c r="CE143" i="1"/>
  <c r="CE145" i="1" s="1"/>
  <c r="CE142" i="1"/>
  <c r="AK132" i="1"/>
  <c r="AK133" i="1"/>
  <c r="CH155" i="9"/>
  <c r="CH152" i="9"/>
  <c r="CI153" i="9" s="1"/>
  <c r="CH142" i="9"/>
  <c r="CI143" i="9" s="1"/>
  <c r="AJ152" i="1"/>
  <c r="AK153" i="1" s="1"/>
  <c r="AK155" i="1" s="1"/>
  <c r="V86" i="1"/>
  <c r="W84" i="1"/>
  <c r="V98" i="1"/>
  <c r="V95" i="1"/>
  <c r="AJ72" i="1"/>
  <c r="AJ73" i="1"/>
  <c r="AI75" i="1"/>
  <c r="AI65" i="1"/>
  <c r="AJ62" i="1"/>
  <c r="AJ63" i="1"/>
  <c r="AK42" i="1"/>
  <c r="AK41" i="1"/>
  <c r="AL38" i="1"/>
  <c r="AJ43" i="1"/>
  <c r="AK31" i="1"/>
  <c r="AK30" i="1"/>
  <c r="AK54" i="1"/>
  <c r="AM49" i="1"/>
  <c r="AL53" i="1"/>
  <c r="AL52" i="1"/>
  <c r="AJ32" i="1"/>
  <c r="AL27" i="1"/>
  <c r="CM153" i="10" l="1"/>
  <c r="CM152" i="10"/>
  <c r="C149" i="10"/>
  <c r="B149" i="10" s="1"/>
  <c r="CL155" i="10"/>
  <c r="CI146" i="9"/>
  <c r="CI147" i="9" s="1"/>
  <c r="CI145" i="9"/>
  <c r="D146" i="9"/>
  <c r="D147" i="9" s="1"/>
  <c r="D148" i="9" s="1"/>
  <c r="L146" i="9"/>
  <c r="BV146" i="9"/>
  <c r="AK135" i="1"/>
  <c r="CF143" i="1"/>
  <c r="CF145" i="1" s="1"/>
  <c r="CF142" i="1"/>
  <c r="AL132" i="1"/>
  <c r="AM133" i="1" s="1"/>
  <c r="AL133" i="1"/>
  <c r="AL135" i="1" s="1"/>
  <c r="CD146" i="9"/>
  <c r="CD147" i="9" s="1"/>
  <c r="CD148" i="9" s="1"/>
  <c r="CI142" i="9"/>
  <c r="CC146" i="9"/>
  <c r="CC147" i="9" s="1"/>
  <c r="CC148" i="9" s="1"/>
  <c r="CI155" i="9"/>
  <c r="CI152" i="9"/>
  <c r="CJ153" i="9" s="1"/>
  <c r="AK152" i="1"/>
  <c r="AL153" i="1" s="1"/>
  <c r="AL155" i="1" s="1"/>
  <c r="W85" i="1"/>
  <c r="W83" i="1" s="1"/>
  <c r="W96" i="1"/>
  <c r="W97" i="1"/>
  <c r="AJ75" i="1"/>
  <c r="AK72" i="1"/>
  <c r="AK73" i="1"/>
  <c r="AJ65" i="1"/>
  <c r="AK63" i="1"/>
  <c r="AK62" i="1"/>
  <c r="AK43" i="1"/>
  <c r="AL41" i="1"/>
  <c r="AM38" i="1"/>
  <c r="AL42" i="1"/>
  <c r="AL30" i="1"/>
  <c r="AL31" i="1"/>
  <c r="AM53" i="1"/>
  <c r="AM52" i="1"/>
  <c r="AL54" i="1"/>
  <c r="AM27" i="1"/>
  <c r="AK32" i="1"/>
  <c r="C168" i="1" l="1"/>
  <c r="CN153" i="10"/>
  <c r="CN152" i="10"/>
  <c r="CM155" i="10"/>
  <c r="CI148" i="9"/>
  <c r="CG143" i="1"/>
  <c r="CG145" i="1" s="1"/>
  <c r="CG142" i="1"/>
  <c r="AI136" i="1"/>
  <c r="AI137" i="1" s="1"/>
  <c r="AI138" i="1" s="1"/>
  <c r="AM136" i="1"/>
  <c r="AM137" i="1" s="1"/>
  <c r="AM135" i="1"/>
  <c r="D136" i="1"/>
  <c r="D137" i="1" s="1"/>
  <c r="AM132" i="1"/>
  <c r="CE146" i="9"/>
  <c r="CE147" i="9" s="1"/>
  <c r="CE148" i="9" s="1"/>
  <c r="CG146" i="9"/>
  <c r="CG147" i="9" s="1"/>
  <c r="CG148" i="9" s="1"/>
  <c r="CH146" i="9"/>
  <c r="CH147" i="9" s="1"/>
  <c r="CH148" i="9" s="1"/>
  <c r="CF146" i="9"/>
  <c r="CF147" i="9" s="1"/>
  <c r="CF148" i="9" s="1"/>
  <c r="CJ155" i="9"/>
  <c r="CJ152" i="9"/>
  <c r="CK153" i="9" s="1"/>
  <c r="E146" i="9"/>
  <c r="E147" i="9" s="1"/>
  <c r="E148" i="9" s="1"/>
  <c r="F146" i="9"/>
  <c r="F147" i="9" s="1"/>
  <c r="F148" i="9" s="1"/>
  <c r="H146" i="9"/>
  <c r="H147" i="9" s="1"/>
  <c r="H148" i="9" s="1"/>
  <c r="I146" i="9"/>
  <c r="I147" i="9" s="1"/>
  <c r="I148" i="9" s="1"/>
  <c r="J146" i="9"/>
  <c r="J147" i="9" s="1"/>
  <c r="J148" i="9" s="1"/>
  <c r="G146" i="9"/>
  <c r="G147" i="9" s="1"/>
  <c r="G148" i="9" s="1"/>
  <c r="K146" i="9"/>
  <c r="K147" i="9" s="1"/>
  <c r="K148" i="9" s="1"/>
  <c r="L147" i="9"/>
  <c r="L148" i="9" s="1"/>
  <c r="M146" i="9"/>
  <c r="M147" i="9" s="1"/>
  <c r="M148" i="9" s="1"/>
  <c r="N146" i="9"/>
  <c r="N147" i="9" s="1"/>
  <c r="N148" i="9" s="1"/>
  <c r="O146" i="9"/>
  <c r="O147" i="9" s="1"/>
  <c r="O148" i="9" s="1"/>
  <c r="P146" i="9"/>
  <c r="P147" i="9" s="1"/>
  <c r="P148" i="9" s="1"/>
  <c r="R146" i="9"/>
  <c r="R147" i="9" s="1"/>
  <c r="R148" i="9" s="1"/>
  <c r="Q146" i="9"/>
  <c r="Q147" i="9" s="1"/>
  <c r="Q148" i="9" s="1"/>
  <c r="T146" i="9"/>
  <c r="T147" i="9" s="1"/>
  <c r="T148" i="9" s="1"/>
  <c r="W146" i="9"/>
  <c r="W147" i="9" s="1"/>
  <c r="W148" i="9" s="1"/>
  <c r="S146" i="9"/>
  <c r="S147" i="9" s="1"/>
  <c r="S148" i="9" s="1"/>
  <c r="U146" i="9"/>
  <c r="U147" i="9" s="1"/>
  <c r="U148" i="9" s="1"/>
  <c r="X146" i="9"/>
  <c r="X147" i="9" s="1"/>
  <c r="X148" i="9" s="1"/>
  <c r="Y146" i="9"/>
  <c r="Y147" i="9" s="1"/>
  <c r="Y148" i="9" s="1"/>
  <c r="V146" i="9"/>
  <c r="V147" i="9" s="1"/>
  <c r="V148" i="9" s="1"/>
  <c r="AA146" i="9"/>
  <c r="AA147" i="9" s="1"/>
  <c r="AA148" i="9" s="1"/>
  <c r="Z146" i="9"/>
  <c r="Z147" i="9" s="1"/>
  <c r="Z148" i="9" s="1"/>
  <c r="AC146" i="9"/>
  <c r="AC147" i="9" s="1"/>
  <c r="AC148" i="9" s="1"/>
  <c r="AB146" i="9"/>
  <c r="AB147" i="9" s="1"/>
  <c r="AB148" i="9" s="1"/>
  <c r="AD146" i="9"/>
  <c r="AD147" i="9" s="1"/>
  <c r="AD148" i="9" s="1"/>
  <c r="AE146" i="9"/>
  <c r="AE147" i="9" s="1"/>
  <c r="AE148" i="9" s="1"/>
  <c r="AG146" i="9"/>
  <c r="AG147" i="9" s="1"/>
  <c r="AG148" i="9" s="1"/>
  <c r="AF146" i="9"/>
  <c r="AF147" i="9" s="1"/>
  <c r="AF148" i="9" s="1"/>
  <c r="AI146" i="9"/>
  <c r="AI147" i="9" s="1"/>
  <c r="AI148" i="9" s="1"/>
  <c r="AH146" i="9"/>
  <c r="AH147" i="9" s="1"/>
  <c r="AH148" i="9" s="1"/>
  <c r="AK146" i="9"/>
  <c r="AK147" i="9" s="1"/>
  <c r="AK148" i="9" s="1"/>
  <c r="AN146" i="9"/>
  <c r="AN147" i="9" s="1"/>
  <c r="AN148" i="9" s="1"/>
  <c r="AL146" i="9"/>
  <c r="AL147" i="9" s="1"/>
  <c r="AL148" i="9" s="1"/>
  <c r="AJ146" i="9"/>
  <c r="AJ147" i="9" s="1"/>
  <c r="AJ148" i="9" s="1"/>
  <c r="AM146" i="9"/>
  <c r="AM147" i="9" s="1"/>
  <c r="AM148" i="9" s="1"/>
  <c r="AR146" i="9"/>
  <c r="AR147" i="9" s="1"/>
  <c r="AR148" i="9" s="1"/>
  <c r="AO146" i="9"/>
  <c r="AO147" i="9" s="1"/>
  <c r="AO148" i="9" s="1"/>
  <c r="AP146" i="9"/>
  <c r="AP147" i="9" s="1"/>
  <c r="AP148" i="9" s="1"/>
  <c r="AQ146" i="9"/>
  <c r="AQ147" i="9" s="1"/>
  <c r="AQ148" i="9" s="1"/>
  <c r="AT146" i="9"/>
  <c r="AT147" i="9" s="1"/>
  <c r="AT148" i="9" s="1"/>
  <c r="AV146" i="9"/>
  <c r="AV147" i="9" s="1"/>
  <c r="AV148" i="9" s="1"/>
  <c r="AS146" i="9"/>
  <c r="AS147" i="9" s="1"/>
  <c r="AS148" i="9" s="1"/>
  <c r="AW146" i="9"/>
  <c r="AW147" i="9" s="1"/>
  <c r="AW148" i="9" s="1"/>
  <c r="AU146" i="9"/>
  <c r="AU147" i="9" s="1"/>
  <c r="AU148" i="9" s="1"/>
  <c r="AY146" i="9"/>
  <c r="AY147" i="9" s="1"/>
  <c r="AY148" i="9" s="1"/>
  <c r="AX146" i="9"/>
  <c r="AX147" i="9" s="1"/>
  <c r="AX148" i="9" s="1"/>
  <c r="BC146" i="9"/>
  <c r="BC147" i="9" s="1"/>
  <c r="BC148" i="9" s="1"/>
  <c r="AZ146" i="9"/>
  <c r="AZ147" i="9" s="1"/>
  <c r="AZ148" i="9" s="1"/>
  <c r="BA146" i="9"/>
  <c r="BA147" i="9" s="1"/>
  <c r="BA148" i="9" s="1"/>
  <c r="BB146" i="9"/>
  <c r="BB147" i="9" s="1"/>
  <c r="BB148" i="9" s="1"/>
  <c r="BD146" i="9"/>
  <c r="BD147" i="9" s="1"/>
  <c r="BD148" i="9" s="1"/>
  <c r="BF146" i="9"/>
  <c r="BF147" i="9" s="1"/>
  <c r="BF148" i="9" s="1"/>
  <c r="BG146" i="9"/>
  <c r="BG147" i="9" s="1"/>
  <c r="BG148" i="9" s="1"/>
  <c r="BE146" i="9"/>
  <c r="BE147" i="9" s="1"/>
  <c r="BE148" i="9" s="1"/>
  <c r="BH146" i="9"/>
  <c r="BH147" i="9" s="1"/>
  <c r="BH148" i="9" s="1"/>
  <c r="BJ146" i="9"/>
  <c r="BJ147" i="9" s="1"/>
  <c r="BJ148" i="9" s="1"/>
  <c r="BL146" i="9"/>
  <c r="BL147" i="9" s="1"/>
  <c r="BL148" i="9" s="1"/>
  <c r="BI146" i="9"/>
  <c r="BI147" i="9" s="1"/>
  <c r="BI148" i="9" s="1"/>
  <c r="BK146" i="9"/>
  <c r="BK147" i="9" s="1"/>
  <c r="BK148" i="9" s="1"/>
  <c r="BN146" i="9"/>
  <c r="BN147" i="9" s="1"/>
  <c r="BN148" i="9" s="1"/>
  <c r="BM146" i="9"/>
  <c r="BM147" i="9" s="1"/>
  <c r="BM148" i="9" s="1"/>
  <c r="BQ146" i="9"/>
  <c r="BQ147" i="9" s="1"/>
  <c r="BQ148" i="9" s="1"/>
  <c r="BO146" i="9"/>
  <c r="BO147" i="9" s="1"/>
  <c r="BO148" i="9" s="1"/>
  <c r="BR146" i="9"/>
  <c r="BR147" i="9" s="1"/>
  <c r="BR148" i="9" s="1"/>
  <c r="BP146" i="9"/>
  <c r="BP147" i="9" s="1"/>
  <c r="BP148" i="9" s="1"/>
  <c r="BU146" i="9"/>
  <c r="BU147" i="9" s="1"/>
  <c r="BU148" i="9" s="1"/>
  <c r="BT146" i="9"/>
  <c r="BT147" i="9" s="1"/>
  <c r="BT148" i="9" s="1"/>
  <c r="BS146" i="9"/>
  <c r="BS147" i="9" s="1"/>
  <c r="BS148" i="9" s="1"/>
  <c r="BV147" i="9"/>
  <c r="BV148" i="9" s="1"/>
  <c r="BX146" i="9"/>
  <c r="BX147" i="9" s="1"/>
  <c r="BX148" i="9" s="1"/>
  <c r="BW146" i="9"/>
  <c r="BW147" i="9" s="1"/>
  <c r="BW148" i="9" s="1"/>
  <c r="BY146" i="9"/>
  <c r="BY147" i="9" s="1"/>
  <c r="BY148" i="9" s="1"/>
  <c r="CB146" i="9"/>
  <c r="CB147" i="9" s="1"/>
  <c r="CB148" i="9" s="1"/>
  <c r="BZ146" i="9"/>
  <c r="BZ147" i="9" s="1"/>
  <c r="BZ148" i="9" s="1"/>
  <c r="CA146" i="9"/>
  <c r="CA147" i="9" s="1"/>
  <c r="CA148" i="9" s="1"/>
  <c r="AL152" i="1"/>
  <c r="AM153" i="1" s="1"/>
  <c r="X84" i="1"/>
  <c r="W86" i="1"/>
  <c r="W98" i="1"/>
  <c r="W95" i="1"/>
  <c r="AL72" i="1"/>
  <c r="AL73" i="1"/>
  <c r="AK75" i="1"/>
  <c r="K7" i="1"/>
  <c r="AL62" i="1"/>
  <c r="AL63" i="1"/>
  <c r="K8" i="1"/>
  <c r="AK65" i="1"/>
  <c r="AD56" i="1"/>
  <c r="AM41" i="1"/>
  <c r="AM42" i="1"/>
  <c r="AL43" i="1"/>
  <c r="AM30" i="1"/>
  <c r="AM31" i="1"/>
  <c r="AM56" i="1"/>
  <c r="AM54" i="1"/>
  <c r="D56" i="1"/>
  <c r="G56" i="1"/>
  <c r="F56" i="1"/>
  <c r="E56" i="1"/>
  <c r="I56" i="1"/>
  <c r="H56" i="1"/>
  <c r="J56" i="1"/>
  <c r="M56" i="1"/>
  <c r="K56" i="1"/>
  <c r="L56" i="1"/>
  <c r="N56" i="1"/>
  <c r="P56" i="1"/>
  <c r="O56" i="1"/>
  <c r="R56" i="1"/>
  <c r="Q56" i="1"/>
  <c r="S56" i="1"/>
  <c r="U56" i="1"/>
  <c r="V56" i="1"/>
  <c r="T56" i="1"/>
  <c r="W56" i="1"/>
  <c r="Y56" i="1"/>
  <c r="Z56" i="1"/>
  <c r="X56" i="1"/>
  <c r="AA56" i="1"/>
  <c r="AC56" i="1"/>
  <c r="AB56" i="1"/>
  <c r="AE56" i="1"/>
  <c r="AF56" i="1"/>
  <c r="AG56" i="1"/>
  <c r="AI56" i="1"/>
  <c r="AL56" i="1"/>
  <c r="AJ56" i="1"/>
  <c r="AH56" i="1"/>
  <c r="AK56" i="1"/>
  <c r="AL32" i="1"/>
  <c r="CO153" i="10" l="1"/>
  <c r="CO152" i="10"/>
  <c r="CN155" i="10"/>
  <c r="AM138" i="1"/>
  <c r="C149" i="9"/>
  <c r="D138" i="1"/>
  <c r="AM155" i="1"/>
  <c r="CH143" i="1"/>
  <c r="CH145" i="1" s="1"/>
  <c r="CH142" i="1"/>
  <c r="E136" i="1"/>
  <c r="E137" i="1" s="1"/>
  <c r="E138" i="1" s="1"/>
  <c r="CK155" i="9"/>
  <c r="CK152" i="9"/>
  <c r="CL153" i="9" s="1"/>
  <c r="AM152" i="1"/>
  <c r="AN153" i="1" s="1"/>
  <c r="AN155" i="1" s="1"/>
  <c r="X85" i="1"/>
  <c r="X83" i="1" s="1"/>
  <c r="X96" i="1"/>
  <c r="X97" i="1"/>
  <c r="K9" i="1"/>
  <c r="AL75" i="1"/>
  <c r="AM72" i="1"/>
  <c r="AM73" i="1"/>
  <c r="N7" i="1" s="1"/>
  <c r="J7" i="1"/>
  <c r="AL65" i="1"/>
  <c r="AM62" i="1"/>
  <c r="AM63" i="1"/>
  <c r="J8" i="1"/>
  <c r="AE57" i="1"/>
  <c r="AE58" i="1" s="1"/>
  <c r="Q57" i="1"/>
  <c r="Q58" i="1" s="1"/>
  <c r="F57" i="1"/>
  <c r="F58" i="1" s="1"/>
  <c r="AM57" i="1"/>
  <c r="AM58" i="1" s="1"/>
  <c r="K6" i="1" s="1"/>
  <c r="AK57" i="1"/>
  <c r="AK58" i="1" s="1"/>
  <c r="AI57" i="1"/>
  <c r="AI58" i="1" s="1"/>
  <c r="AB57" i="1"/>
  <c r="AB58" i="1" s="1"/>
  <c r="Z57" i="1"/>
  <c r="Z58" i="1" s="1"/>
  <c r="V57" i="1"/>
  <c r="V58" i="1" s="1"/>
  <c r="R57" i="1"/>
  <c r="R58" i="1" s="1"/>
  <c r="L57" i="1"/>
  <c r="L58" i="1" s="1"/>
  <c r="H57" i="1"/>
  <c r="H58" i="1" s="1"/>
  <c r="G57" i="1"/>
  <c r="X57" i="1"/>
  <c r="X58" i="1" s="1"/>
  <c r="J57" i="1"/>
  <c r="AG57" i="1"/>
  <c r="AG58" i="1" s="1"/>
  <c r="AC57" i="1"/>
  <c r="AC58" i="1" s="1"/>
  <c r="Y57" i="1"/>
  <c r="Y58" i="1" s="1"/>
  <c r="U57" i="1"/>
  <c r="U58" i="1" s="1"/>
  <c r="O57" i="1"/>
  <c r="O58" i="1" s="1"/>
  <c r="K57" i="1"/>
  <c r="K58" i="1" s="1"/>
  <c r="I57" i="1"/>
  <c r="I58" i="1" s="1"/>
  <c r="D57" i="1"/>
  <c r="D58" i="1" s="1"/>
  <c r="K5" i="1" s="1"/>
  <c r="AL57" i="1"/>
  <c r="AL58" i="1" s="1"/>
  <c r="T57" i="1"/>
  <c r="T58" i="1" s="1"/>
  <c r="N57" i="1"/>
  <c r="N58" i="1" s="1"/>
  <c r="AH57" i="1"/>
  <c r="AH58" i="1" s="1"/>
  <c r="AJ57" i="1"/>
  <c r="AJ58" i="1" s="1"/>
  <c r="AF57" i="1"/>
  <c r="AF58" i="1" s="1"/>
  <c r="AA57" i="1"/>
  <c r="AA58" i="1" s="1"/>
  <c r="W57" i="1"/>
  <c r="W58" i="1" s="1"/>
  <c r="S57" i="1"/>
  <c r="S58" i="1" s="1"/>
  <c r="P57" i="1"/>
  <c r="P58" i="1" s="1"/>
  <c r="M57" i="1"/>
  <c r="M58" i="1" s="1"/>
  <c r="E57" i="1"/>
  <c r="E58" i="1" s="1"/>
  <c r="AD57" i="1"/>
  <c r="AD58" i="1" s="1"/>
  <c r="O45" i="1"/>
  <c r="O46" i="1" s="1"/>
  <c r="O47" i="1" s="1"/>
  <c r="P45" i="1"/>
  <c r="P46" i="1" s="1"/>
  <c r="P47" i="1" s="1"/>
  <c r="AI45" i="1"/>
  <c r="AI46" i="1" s="1"/>
  <c r="AI47" i="1" s="1"/>
  <c r="AE45" i="1"/>
  <c r="AE46" i="1" s="1"/>
  <c r="AE47" i="1" s="1"/>
  <c r="Z45" i="1"/>
  <c r="Z46" i="1" s="1"/>
  <c r="Z47" i="1" s="1"/>
  <c r="T45" i="1"/>
  <c r="T46" i="1" s="1"/>
  <c r="T47" i="1" s="1"/>
  <c r="AB45" i="1"/>
  <c r="AB46" i="1" s="1"/>
  <c r="AB47" i="1" s="1"/>
  <c r="AJ33" i="1"/>
  <c r="AJ34" i="1" s="1"/>
  <c r="AJ35" i="1" s="1"/>
  <c r="L45" i="1"/>
  <c r="L46" i="1" s="1"/>
  <c r="L47" i="1" s="1"/>
  <c r="Q45" i="1"/>
  <c r="Q46" i="1" s="1"/>
  <c r="Q47" i="1" s="1"/>
  <c r="R45" i="1"/>
  <c r="R46" i="1" s="1"/>
  <c r="R47" i="1" s="1"/>
  <c r="AJ45" i="1"/>
  <c r="AJ46" i="1" s="1"/>
  <c r="AJ47" i="1" s="1"/>
  <c r="AC45" i="1"/>
  <c r="AC46" i="1" s="1"/>
  <c r="AC47" i="1" s="1"/>
  <c r="AD45" i="1"/>
  <c r="AD46" i="1" s="1"/>
  <c r="AD47" i="1" s="1"/>
  <c r="Y45" i="1"/>
  <c r="Y46" i="1" s="1"/>
  <c r="Y47" i="1" s="1"/>
  <c r="U45" i="1"/>
  <c r="U46" i="1" s="1"/>
  <c r="U47" i="1" s="1"/>
  <c r="AK45" i="1"/>
  <c r="AK46" i="1" s="1"/>
  <c r="AK47" i="1" s="1"/>
  <c r="X45" i="1"/>
  <c r="X46" i="1" s="1"/>
  <c r="X47" i="1" s="1"/>
  <c r="J45" i="1"/>
  <c r="J46" i="1" s="1"/>
  <c r="E45" i="1"/>
  <c r="E46" i="1" s="1"/>
  <c r="E47" i="1" s="1"/>
  <c r="K45" i="1"/>
  <c r="K46" i="1" s="1"/>
  <c r="K47" i="1" s="1"/>
  <c r="M45" i="1"/>
  <c r="M46" i="1" s="1"/>
  <c r="M47" i="1" s="1"/>
  <c r="AL45" i="1"/>
  <c r="AL46" i="1" s="1"/>
  <c r="AL47" i="1" s="1"/>
  <c r="N45" i="1"/>
  <c r="N46" i="1" s="1"/>
  <c r="N47" i="1" s="1"/>
  <c r="AG45" i="1"/>
  <c r="AG46" i="1" s="1"/>
  <c r="AG47" i="1" s="1"/>
  <c r="S45" i="1"/>
  <c r="S46" i="1" s="1"/>
  <c r="S47" i="1" s="1"/>
  <c r="D45" i="1"/>
  <c r="D46" i="1" s="1"/>
  <c r="D47" i="1" s="1"/>
  <c r="AA45" i="1"/>
  <c r="AA46" i="1" s="1"/>
  <c r="AA47" i="1" s="1"/>
  <c r="H45" i="1"/>
  <c r="H46" i="1" s="1"/>
  <c r="H47" i="1" s="1"/>
  <c r="G45" i="1"/>
  <c r="G46" i="1" s="1"/>
  <c r="AF45" i="1"/>
  <c r="AF46" i="1" s="1"/>
  <c r="AF47" i="1" s="1"/>
  <c r="I45" i="1"/>
  <c r="I46" i="1" s="1"/>
  <c r="I47" i="1" s="1"/>
  <c r="AH45" i="1"/>
  <c r="AH46" i="1" s="1"/>
  <c r="AH47" i="1" s="1"/>
  <c r="AM45" i="1"/>
  <c r="AM46" i="1" s="1"/>
  <c r="AM43" i="1"/>
  <c r="V45" i="1"/>
  <c r="V46" i="1" s="1"/>
  <c r="V47" i="1" s="1"/>
  <c r="W45" i="1"/>
  <c r="W46" i="1" s="1"/>
  <c r="W47" i="1" s="1"/>
  <c r="F45" i="1"/>
  <c r="F46" i="1" s="1"/>
  <c r="F47" i="1" s="1"/>
  <c r="AH33" i="1"/>
  <c r="AH34" i="1" s="1"/>
  <c r="AH35" i="1" s="1"/>
  <c r="AK33" i="1"/>
  <c r="AK34" i="1" s="1"/>
  <c r="AK35" i="1" s="1"/>
  <c r="AI33" i="1"/>
  <c r="AI34" i="1" s="1"/>
  <c r="AI35" i="1" s="1"/>
  <c r="AM33" i="1"/>
  <c r="AM34" i="1" s="1"/>
  <c r="AM32" i="1"/>
  <c r="F33" i="1"/>
  <c r="F34" i="1" s="1"/>
  <c r="F35" i="1" s="1"/>
  <c r="D33" i="1"/>
  <c r="D34" i="1" s="1"/>
  <c r="E33" i="1"/>
  <c r="E34" i="1" s="1"/>
  <c r="E35" i="1" s="1"/>
  <c r="G33" i="1"/>
  <c r="G34" i="1" s="1"/>
  <c r="G35" i="1" s="1"/>
  <c r="H33" i="1"/>
  <c r="H34" i="1" s="1"/>
  <c r="H35" i="1" s="1"/>
  <c r="J33" i="1"/>
  <c r="J34" i="1" s="1"/>
  <c r="J35" i="1" s="1"/>
  <c r="I33" i="1"/>
  <c r="I34" i="1" s="1"/>
  <c r="I35" i="1" s="1"/>
  <c r="K33" i="1"/>
  <c r="K34" i="1" s="1"/>
  <c r="K35" i="1" s="1"/>
  <c r="L33" i="1"/>
  <c r="L34" i="1" s="1"/>
  <c r="L35" i="1" s="1"/>
  <c r="M33" i="1"/>
  <c r="M34" i="1" s="1"/>
  <c r="M35" i="1" s="1"/>
  <c r="O33" i="1"/>
  <c r="O34" i="1" s="1"/>
  <c r="O35" i="1" s="1"/>
  <c r="N33" i="1"/>
  <c r="N34" i="1" s="1"/>
  <c r="N35" i="1" s="1"/>
  <c r="P33" i="1"/>
  <c r="P34" i="1" s="1"/>
  <c r="P35" i="1" s="1"/>
  <c r="Q33" i="1"/>
  <c r="Q34" i="1" s="1"/>
  <c r="Q35" i="1" s="1"/>
  <c r="R33" i="1"/>
  <c r="R34" i="1" s="1"/>
  <c r="R35" i="1" s="1"/>
  <c r="T33" i="1"/>
  <c r="T34" i="1" s="1"/>
  <c r="T35" i="1" s="1"/>
  <c r="S33" i="1"/>
  <c r="S34" i="1" s="1"/>
  <c r="S35" i="1" s="1"/>
  <c r="U33" i="1"/>
  <c r="U34" i="1" s="1"/>
  <c r="U35" i="1" s="1"/>
  <c r="V33" i="1"/>
  <c r="V34" i="1" s="1"/>
  <c r="V35" i="1" s="1"/>
  <c r="W33" i="1"/>
  <c r="W34" i="1" s="1"/>
  <c r="W35" i="1" s="1"/>
  <c r="X33" i="1"/>
  <c r="X34" i="1" s="1"/>
  <c r="X35" i="1" s="1"/>
  <c r="Z33" i="1"/>
  <c r="Z34" i="1" s="1"/>
  <c r="Z35" i="1" s="1"/>
  <c r="Y33" i="1"/>
  <c r="Y34" i="1" s="1"/>
  <c r="Y35" i="1" s="1"/>
  <c r="AA33" i="1"/>
  <c r="AA34" i="1" s="1"/>
  <c r="AA35" i="1" s="1"/>
  <c r="AB33" i="1"/>
  <c r="AB34" i="1" s="1"/>
  <c r="AB35" i="1" s="1"/>
  <c r="AC33" i="1"/>
  <c r="AC34" i="1" s="1"/>
  <c r="AC35" i="1" s="1"/>
  <c r="AD33" i="1"/>
  <c r="AD34" i="1" s="1"/>
  <c r="AD35" i="1" s="1"/>
  <c r="AE33" i="1"/>
  <c r="AE34" i="1" s="1"/>
  <c r="AE35" i="1" s="1"/>
  <c r="AF33" i="1"/>
  <c r="AF34" i="1" s="1"/>
  <c r="AF35" i="1" s="1"/>
  <c r="AG33" i="1"/>
  <c r="AG34" i="1" s="1"/>
  <c r="AG35" i="1" s="1"/>
  <c r="AL33" i="1"/>
  <c r="AL34" i="1" s="1"/>
  <c r="AL35" i="1" s="1"/>
  <c r="CP153" i="10" l="1"/>
  <c r="CP152" i="10"/>
  <c r="CO155" i="10"/>
  <c r="CI143" i="1"/>
  <c r="C170" i="1" s="1"/>
  <c r="CI142" i="1"/>
  <c r="CL152" i="9"/>
  <c r="CM153" i="9" s="1"/>
  <c r="CL155" i="9"/>
  <c r="B149" i="9"/>
  <c r="AK136" i="1"/>
  <c r="AK137" i="1" s="1"/>
  <c r="AK138" i="1" s="1"/>
  <c r="AH136" i="1"/>
  <c r="AH137" i="1" s="1"/>
  <c r="AH138" i="1" s="1"/>
  <c r="AL136" i="1"/>
  <c r="AL137" i="1" s="1"/>
  <c r="AL138" i="1" s="1"/>
  <c r="AN63" i="1"/>
  <c r="AN62" i="1"/>
  <c r="F136" i="1"/>
  <c r="F137" i="1" s="1"/>
  <c r="F138" i="1" s="1"/>
  <c r="G136" i="1"/>
  <c r="G137" i="1" s="1"/>
  <c r="G138" i="1" s="1"/>
  <c r="I136" i="1"/>
  <c r="I137" i="1" s="1"/>
  <c r="I138" i="1" s="1"/>
  <c r="H136" i="1"/>
  <c r="H137" i="1" s="1"/>
  <c r="H138" i="1" s="1"/>
  <c r="J136" i="1"/>
  <c r="J137" i="1" s="1"/>
  <c r="J138" i="1" s="1"/>
  <c r="K136" i="1"/>
  <c r="K137" i="1" s="1"/>
  <c r="K138" i="1" s="1"/>
  <c r="L136" i="1"/>
  <c r="L137" i="1" s="1"/>
  <c r="L138" i="1" s="1"/>
  <c r="M136" i="1"/>
  <c r="M137" i="1" s="1"/>
  <c r="M138" i="1" s="1"/>
  <c r="N136" i="1"/>
  <c r="N137" i="1" s="1"/>
  <c r="N138" i="1" s="1"/>
  <c r="O136" i="1"/>
  <c r="O137" i="1" s="1"/>
  <c r="O138" i="1" s="1"/>
  <c r="P136" i="1"/>
  <c r="P137" i="1" s="1"/>
  <c r="P138" i="1" s="1"/>
  <c r="R136" i="1"/>
  <c r="R137" i="1" s="1"/>
  <c r="R138" i="1" s="1"/>
  <c r="Q136" i="1"/>
  <c r="Q137" i="1" s="1"/>
  <c r="Q138" i="1" s="1"/>
  <c r="S136" i="1"/>
  <c r="S137" i="1" s="1"/>
  <c r="S138" i="1" s="1"/>
  <c r="T136" i="1"/>
  <c r="T137" i="1" s="1"/>
  <c r="T138" i="1" s="1"/>
  <c r="U136" i="1"/>
  <c r="U137" i="1" s="1"/>
  <c r="U138" i="1" s="1"/>
  <c r="X136" i="1"/>
  <c r="X137" i="1" s="1"/>
  <c r="X138" i="1" s="1"/>
  <c r="W136" i="1"/>
  <c r="W137" i="1" s="1"/>
  <c r="W138" i="1" s="1"/>
  <c r="V136" i="1"/>
  <c r="V137" i="1" s="1"/>
  <c r="V138" i="1" s="1"/>
  <c r="Z136" i="1"/>
  <c r="Z137" i="1" s="1"/>
  <c r="Z138" i="1" s="1"/>
  <c r="Y136" i="1"/>
  <c r="Y137" i="1" s="1"/>
  <c r="Y138" i="1" s="1"/>
  <c r="AB136" i="1"/>
  <c r="AB137" i="1" s="1"/>
  <c r="AB138" i="1" s="1"/>
  <c r="AC136" i="1"/>
  <c r="AC137" i="1" s="1"/>
  <c r="AC138" i="1" s="1"/>
  <c r="AA136" i="1"/>
  <c r="AA137" i="1" s="1"/>
  <c r="AA138" i="1" s="1"/>
  <c r="AD136" i="1"/>
  <c r="AD137" i="1" s="1"/>
  <c r="AD138" i="1" s="1"/>
  <c r="AE136" i="1"/>
  <c r="AE137" i="1" s="1"/>
  <c r="AE138" i="1" s="1"/>
  <c r="AG136" i="1"/>
  <c r="AG137" i="1" s="1"/>
  <c r="AG138" i="1" s="1"/>
  <c r="AF136" i="1"/>
  <c r="AF137" i="1" s="1"/>
  <c r="AF138" i="1" s="1"/>
  <c r="AN152" i="1"/>
  <c r="AO153" i="1" s="1"/>
  <c r="AO155" i="1" s="1"/>
  <c r="AJ136" i="1"/>
  <c r="AJ137" i="1" s="1"/>
  <c r="AJ138" i="1" s="1"/>
  <c r="N9" i="1"/>
  <c r="AJ76" i="1"/>
  <c r="X86" i="1"/>
  <c r="Y84" i="1"/>
  <c r="X98" i="1"/>
  <c r="X95" i="1"/>
  <c r="J47" i="1"/>
  <c r="J58" i="1"/>
  <c r="M7" i="1"/>
  <c r="AL76" i="1"/>
  <c r="AL77" i="1" s="1"/>
  <c r="J9" i="1"/>
  <c r="AM76" i="1"/>
  <c r="AM77" i="1" s="1"/>
  <c r="F76" i="1"/>
  <c r="F77" i="1" s="1"/>
  <c r="H76" i="1"/>
  <c r="H77" i="1" s="1"/>
  <c r="G76" i="1"/>
  <c r="G77" i="1" s="1"/>
  <c r="E76" i="1"/>
  <c r="E77" i="1" s="1"/>
  <c r="D76" i="1"/>
  <c r="D77" i="1" s="1"/>
  <c r="J76" i="1"/>
  <c r="J77" i="1" s="1"/>
  <c r="I76" i="1"/>
  <c r="I77" i="1" s="1"/>
  <c r="K76" i="1"/>
  <c r="K77" i="1" s="1"/>
  <c r="L76" i="1"/>
  <c r="L77" i="1" s="1"/>
  <c r="M76" i="1"/>
  <c r="M77" i="1" s="1"/>
  <c r="N76" i="1"/>
  <c r="N77" i="1" s="1"/>
  <c r="Q76" i="1"/>
  <c r="Q77" i="1" s="1"/>
  <c r="O76" i="1"/>
  <c r="O77" i="1" s="1"/>
  <c r="P76" i="1"/>
  <c r="P77" i="1" s="1"/>
  <c r="S76" i="1"/>
  <c r="S77" i="1" s="1"/>
  <c r="R76" i="1"/>
  <c r="R77" i="1" s="1"/>
  <c r="U76" i="1"/>
  <c r="U77" i="1" s="1"/>
  <c r="T76" i="1"/>
  <c r="T77" i="1" s="1"/>
  <c r="V76" i="1"/>
  <c r="V77" i="1" s="1"/>
  <c r="W76" i="1"/>
  <c r="W77" i="1" s="1"/>
  <c r="X76" i="1"/>
  <c r="X77" i="1" s="1"/>
  <c r="AA76" i="1"/>
  <c r="AA77" i="1" s="1"/>
  <c r="Y76" i="1"/>
  <c r="Y77" i="1" s="1"/>
  <c r="AB76" i="1"/>
  <c r="AB77" i="1" s="1"/>
  <c r="Z76" i="1"/>
  <c r="Z77" i="1" s="1"/>
  <c r="AC76" i="1"/>
  <c r="AC77" i="1" s="1"/>
  <c r="AE76" i="1"/>
  <c r="AE77" i="1" s="1"/>
  <c r="AD76" i="1"/>
  <c r="AD77" i="1" s="1"/>
  <c r="AF76" i="1"/>
  <c r="AF77" i="1" s="1"/>
  <c r="AG76" i="1"/>
  <c r="AG77" i="1" s="1"/>
  <c r="AG78" i="1" s="1"/>
  <c r="AK76" i="1"/>
  <c r="AK77" i="1" s="1"/>
  <c r="AI76" i="1"/>
  <c r="AI77" i="1" s="1"/>
  <c r="AH76" i="1"/>
  <c r="AH77" i="1" s="1"/>
  <c r="AJ77" i="1"/>
  <c r="AJ78" i="1" s="1"/>
  <c r="AM75" i="1"/>
  <c r="K10" i="1"/>
  <c r="G47" i="1"/>
  <c r="AM65" i="1"/>
  <c r="G58" i="1"/>
  <c r="AM35" i="1"/>
  <c r="H6" i="1" s="1"/>
  <c r="J10" i="1"/>
  <c r="J5" i="1"/>
  <c r="AM47" i="1"/>
  <c r="J6" i="1" s="1"/>
  <c r="D35" i="1"/>
  <c r="H10" i="1"/>
  <c r="C25" i="1"/>
  <c r="E17" i="1"/>
  <c r="CQ153" i="10" l="1"/>
  <c r="CQ152" i="10"/>
  <c r="CP155" i="10"/>
  <c r="F168" i="1"/>
  <c r="C139" i="1"/>
  <c r="D168" i="1"/>
  <c r="CI146" i="1"/>
  <c r="CI147" i="1" s="1"/>
  <c r="CI145" i="1"/>
  <c r="P146" i="1"/>
  <c r="P147" i="1" s="1"/>
  <c r="P148" i="1" s="1"/>
  <c r="D146" i="1"/>
  <c r="D147" i="1" s="1"/>
  <c r="BP146" i="1"/>
  <c r="BP147" i="1" s="1"/>
  <c r="BP148" i="1" s="1"/>
  <c r="BY146" i="1"/>
  <c r="BY147" i="1" s="1"/>
  <c r="BY148" i="1" s="1"/>
  <c r="CM155" i="9"/>
  <c r="CM152" i="9"/>
  <c r="CN153" i="9" s="1"/>
  <c r="AO62" i="1"/>
  <c r="AO63" i="1"/>
  <c r="AN65" i="1"/>
  <c r="AO152" i="1"/>
  <c r="AP153" i="1" s="1"/>
  <c r="M9" i="1"/>
  <c r="Y85" i="1"/>
  <c r="Y83" i="1" s="1"/>
  <c r="Y96" i="1"/>
  <c r="Y97" i="1"/>
  <c r="N10" i="1"/>
  <c r="AF78" i="1"/>
  <c r="S78" i="1"/>
  <c r="Q78" i="1"/>
  <c r="U78" i="1"/>
  <c r="AC78" i="1"/>
  <c r="Z78" i="1"/>
  <c r="W78" i="1"/>
  <c r="X78" i="1"/>
  <c r="H78" i="1"/>
  <c r="V78" i="1"/>
  <c r="AK78" i="1"/>
  <c r="AD78" i="1"/>
  <c r="G78" i="1"/>
  <c r="P78" i="1"/>
  <c r="M78" i="1"/>
  <c r="T78" i="1"/>
  <c r="D78" i="1"/>
  <c r="J78" i="1"/>
  <c r="AI78" i="1"/>
  <c r="AE78" i="1"/>
  <c r="AB78" i="1"/>
  <c r="N78" i="1"/>
  <c r="L78" i="1"/>
  <c r="R78" i="1"/>
  <c r="K78" i="1"/>
  <c r="F78" i="1"/>
  <c r="Y78" i="1"/>
  <c r="E78" i="1"/>
  <c r="O78" i="1"/>
  <c r="AA78" i="1"/>
  <c r="AH78" i="1"/>
  <c r="I78" i="1"/>
  <c r="AL78" i="1"/>
  <c r="AM78" i="1"/>
  <c r="K12" i="1"/>
  <c r="K13" i="1" s="1"/>
  <c r="J12" i="1"/>
  <c r="J13" i="1" s="1"/>
  <c r="F17" i="1"/>
  <c r="E21" i="1"/>
  <c r="E20" i="1"/>
  <c r="H5" i="1"/>
  <c r="H12" i="1"/>
  <c r="H13" i="1" s="1"/>
  <c r="G9" i="1"/>
  <c r="E19" i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CR153" i="10" l="1"/>
  <c r="CR152" i="10"/>
  <c r="CQ155" i="10"/>
  <c r="CI148" i="1"/>
  <c r="D148" i="1"/>
  <c r="AP155" i="1"/>
  <c r="CN155" i="9"/>
  <c r="CN152" i="9"/>
  <c r="CO153" i="9" s="1"/>
  <c r="B119" i="1"/>
  <c r="E166" i="1" s="1"/>
  <c r="B139" i="1"/>
  <c r="E168" i="1" s="1"/>
  <c r="AO65" i="1"/>
  <c r="AP152" i="1"/>
  <c r="AQ153" i="1" s="1"/>
  <c r="AQ155" i="1" s="1"/>
  <c r="AP63" i="1"/>
  <c r="AP62" i="1"/>
  <c r="M6" i="1"/>
  <c r="N6" i="1"/>
  <c r="Z84" i="1"/>
  <c r="Y86" i="1"/>
  <c r="Y98" i="1"/>
  <c r="Y95" i="1"/>
  <c r="N5" i="1"/>
  <c r="N12" i="1"/>
  <c r="N13" i="1" s="1"/>
  <c r="C79" i="1"/>
  <c r="B79" i="1" s="1"/>
  <c r="G17" i="1"/>
  <c r="F20" i="1"/>
  <c r="F21" i="1"/>
  <c r="D22" i="1"/>
  <c r="E22" i="1"/>
  <c r="CS153" i="10" l="1"/>
  <c r="CS152" i="10"/>
  <c r="CR155" i="10"/>
  <c r="CO155" i="9"/>
  <c r="CO152" i="9"/>
  <c r="CP153" i="9" s="1"/>
  <c r="AP65" i="1"/>
  <c r="AQ62" i="1"/>
  <c r="AQ63" i="1"/>
  <c r="AQ152" i="1"/>
  <c r="AR153" i="1" s="1"/>
  <c r="AR155" i="1" s="1"/>
  <c r="Z85" i="1"/>
  <c r="Z83" i="1" s="1"/>
  <c r="Z96" i="1"/>
  <c r="Z97" i="1"/>
  <c r="F22" i="1"/>
  <c r="H17" i="1"/>
  <c r="G21" i="1"/>
  <c r="G20" i="1"/>
  <c r="CT153" i="10" l="1"/>
  <c r="CT152" i="10"/>
  <c r="CS155" i="10"/>
  <c r="CP152" i="9"/>
  <c r="CQ153" i="9" s="1"/>
  <c r="CP155" i="9"/>
  <c r="AR62" i="1"/>
  <c r="AR63" i="1"/>
  <c r="AR152" i="1"/>
  <c r="AS153" i="1" s="1"/>
  <c r="AS155" i="1" s="1"/>
  <c r="AQ65" i="1"/>
  <c r="Z86" i="1"/>
  <c r="AA84" i="1"/>
  <c r="Z98" i="1"/>
  <c r="Z95" i="1"/>
  <c r="G22" i="1"/>
  <c r="I17" i="1"/>
  <c r="H20" i="1"/>
  <c r="H21" i="1"/>
  <c r="CU153" i="10" l="1"/>
  <c r="CU152" i="10"/>
  <c r="CT155" i="10"/>
  <c r="CQ155" i="9"/>
  <c r="CQ152" i="9"/>
  <c r="CR153" i="9" s="1"/>
  <c r="AR65" i="1"/>
  <c r="AS152" i="1"/>
  <c r="AT153" i="1" s="1"/>
  <c r="AT155" i="1" s="1"/>
  <c r="AS62" i="1"/>
  <c r="AS63" i="1"/>
  <c r="AA85" i="1"/>
  <c r="AA83" i="1" s="1"/>
  <c r="AA96" i="1"/>
  <c r="AA97" i="1"/>
  <c r="H22" i="1"/>
  <c r="J17" i="1"/>
  <c r="I21" i="1"/>
  <c r="I20" i="1"/>
  <c r="CV153" i="10" l="1"/>
  <c r="CV152" i="10"/>
  <c r="CU155" i="10"/>
  <c r="CR155" i="9"/>
  <c r="CR152" i="9"/>
  <c r="CS153" i="9" s="1"/>
  <c r="AS65" i="1"/>
  <c r="AT63" i="1"/>
  <c r="AT62" i="1"/>
  <c r="AT152" i="1"/>
  <c r="AU153" i="1" s="1"/>
  <c r="AU155" i="1" s="1"/>
  <c r="AB84" i="1"/>
  <c r="AA86" i="1"/>
  <c r="AA98" i="1"/>
  <c r="AA95" i="1"/>
  <c r="K17" i="1"/>
  <c r="J21" i="1"/>
  <c r="J20" i="1"/>
  <c r="I22" i="1"/>
  <c r="CV155" i="10" l="1"/>
  <c r="CW153" i="10"/>
  <c r="CW152" i="10"/>
  <c r="CS155" i="9"/>
  <c r="CS152" i="9"/>
  <c r="CT153" i="9" s="1"/>
  <c r="AU152" i="1"/>
  <c r="AV153" i="1" s="1"/>
  <c r="AV155" i="1" s="1"/>
  <c r="AU63" i="1"/>
  <c r="AU62" i="1"/>
  <c r="AT65" i="1"/>
  <c r="AB85" i="1"/>
  <c r="AB83" i="1" s="1"/>
  <c r="AB96" i="1"/>
  <c r="AB97" i="1"/>
  <c r="L17" i="1"/>
  <c r="K21" i="1"/>
  <c r="K20" i="1"/>
  <c r="J22" i="1"/>
  <c r="CW155" i="10" l="1"/>
  <c r="CX153" i="10"/>
  <c r="CX152" i="10"/>
  <c r="CT155" i="9"/>
  <c r="CT152" i="9"/>
  <c r="CU153" i="9" s="1"/>
  <c r="AU65" i="1"/>
  <c r="AV62" i="1"/>
  <c r="AV63" i="1"/>
  <c r="AV152" i="1"/>
  <c r="AW153" i="1" s="1"/>
  <c r="AW155" i="1" s="1"/>
  <c r="AB86" i="1"/>
  <c r="AC84" i="1"/>
  <c r="AB98" i="1"/>
  <c r="AB95" i="1"/>
  <c r="M17" i="1"/>
  <c r="L21" i="1"/>
  <c r="L20" i="1"/>
  <c r="K22" i="1"/>
  <c r="CX155" i="10" l="1"/>
  <c r="CY153" i="10"/>
  <c r="CY152" i="10"/>
  <c r="CU155" i="9"/>
  <c r="CU152" i="9"/>
  <c r="CV153" i="9" s="1"/>
  <c r="AV65" i="1"/>
  <c r="AW62" i="1"/>
  <c r="AW63" i="1"/>
  <c r="AW152" i="1"/>
  <c r="AX153" i="1" s="1"/>
  <c r="AC85" i="1"/>
  <c r="AC83" i="1" s="1"/>
  <c r="AC96" i="1"/>
  <c r="AC97" i="1"/>
  <c r="N17" i="1"/>
  <c r="M20" i="1"/>
  <c r="M21" i="1"/>
  <c r="L22" i="1"/>
  <c r="CZ153" i="10" l="1"/>
  <c r="CZ152" i="10"/>
  <c r="CY155" i="10"/>
  <c r="AX155" i="1"/>
  <c r="CV155" i="9"/>
  <c r="CV152" i="9"/>
  <c r="CW153" i="9" s="1"/>
  <c r="AX62" i="1"/>
  <c r="AX63" i="1"/>
  <c r="AX152" i="1"/>
  <c r="AY153" i="1" s="1"/>
  <c r="AY155" i="1" s="1"/>
  <c r="AW65" i="1"/>
  <c r="AD84" i="1"/>
  <c r="AC86" i="1"/>
  <c r="AC98" i="1"/>
  <c r="AC95" i="1"/>
  <c r="M22" i="1"/>
  <c r="O17" i="1"/>
  <c r="N20" i="1"/>
  <c r="N21" i="1"/>
  <c r="DA153" i="10" l="1"/>
  <c r="DA152" i="10"/>
  <c r="CZ155" i="10"/>
  <c r="CW155" i="9"/>
  <c r="CW152" i="9"/>
  <c r="CX153" i="9" s="1"/>
  <c r="AX65" i="1"/>
  <c r="AY63" i="1"/>
  <c r="AY62" i="1"/>
  <c r="AY152" i="1"/>
  <c r="AZ153" i="1" s="1"/>
  <c r="AZ155" i="1" s="1"/>
  <c r="AD85" i="1"/>
  <c r="AD83" i="1" s="1"/>
  <c r="AD96" i="1"/>
  <c r="AD97" i="1"/>
  <c r="N22" i="1"/>
  <c r="P17" i="1"/>
  <c r="O20" i="1"/>
  <c r="O21" i="1"/>
  <c r="DB152" i="10" l="1"/>
  <c r="DB153" i="10"/>
  <c r="DA155" i="10"/>
  <c r="CX155" i="9"/>
  <c r="CX152" i="9"/>
  <c r="CY153" i="9" s="1"/>
  <c r="AY65" i="1"/>
  <c r="AZ152" i="1"/>
  <c r="BA153" i="1" s="1"/>
  <c r="BA155" i="1" s="1"/>
  <c r="AZ62" i="1"/>
  <c r="AZ63" i="1"/>
  <c r="AD86" i="1"/>
  <c r="AE84" i="1"/>
  <c r="AD98" i="1"/>
  <c r="AD95" i="1"/>
  <c r="O22" i="1"/>
  <c r="Q17" i="1"/>
  <c r="P21" i="1"/>
  <c r="P20" i="1"/>
  <c r="DB155" i="10" l="1"/>
  <c r="DC153" i="10"/>
  <c r="DC152" i="10"/>
  <c r="CY155" i="9"/>
  <c r="CY152" i="9"/>
  <c r="CZ153" i="9" s="1"/>
  <c r="BA63" i="1"/>
  <c r="BA62" i="1"/>
  <c r="AZ65" i="1"/>
  <c r="BA152" i="1"/>
  <c r="BB153" i="1" s="1"/>
  <c r="BB155" i="1" s="1"/>
  <c r="AE85" i="1"/>
  <c r="AE83" i="1" s="1"/>
  <c r="AE96" i="1"/>
  <c r="AE97" i="1"/>
  <c r="R17" i="1"/>
  <c r="Q20" i="1"/>
  <c r="Q21" i="1"/>
  <c r="P22" i="1"/>
  <c r="DC155" i="10" l="1"/>
  <c r="DD153" i="10"/>
  <c r="DD152" i="10"/>
  <c r="CZ155" i="9"/>
  <c r="CZ152" i="9"/>
  <c r="DA153" i="9" s="1"/>
  <c r="BB152" i="1"/>
  <c r="BC153" i="1" s="1"/>
  <c r="BC155" i="1" s="1"/>
  <c r="BA65" i="1"/>
  <c r="BB63" i="1"/>
  <c r="BB62" i="1"/>
  <c r="AF84" i="1"/>
  <c r="AE86" i="1"/>
  <c r="AE98" i="1"/>
  <c r="AE95" i="1"/>
  <c r="Q22" i="1"/>
  <c r="S17" i="1"/>
  <c r="R20" i="1"/>
  <c r="R21" i="1"/>
  <c r="DE153" i="10" l="1"/>
  <c r="DE152" i="10"/>
  <c r="DD155" i="10"/>
  <c r="DA155" i="9"/>
  <c r="DA152" i="9"/>
  <c r="DB153" i="9" s="1"/>
  <c r="BC63" i="1"/>
  <c r="BC62" i="1"/>
  <c r="BC152" i="1"/>
  <c r="BD153" i="1" s="1"/>
  <c r="BD155" i="1" s="1"/>
  <c r="BB65" i="1"/>
  <c r="AF85" i="1"/>
  <c r="AF83" i="1" s="1"/>
  <c r="AF96" i="1"/>
  <c r="AF97" i="1"/>
  <c r="T17" i="1"/>
  <c r="S21" i="1"/>
  <c r="S20" i="1"/>
  <c r="R22" i="1"/>
  <c r="DF153" i="10" l="1"/>
  <c r="DF152" i="10"/>
  <c r="DE155" i="10"/>
  <c r="DB152" i="9"/>
  <c r="DC153" i="9" s="1"/>
  <c r="DB155" i="9"/>
  <c r="BD152" i="1"/>
  <c r="BE153" i="1" s="1"/>
  <c r="BE155" i="1" s="1"/>
  <c r="BD62" i="1"/>
  <c r="BD63" i="1"/>
  <c r="AF86" i="1"/>
  <c r="BC65" i="1"/>
  <c r="AG84" i="1"/>
  <c r="AF98" i="1"/>
  <c r="AF95" i="1"/>
  <c r="U17" i="1"/>
  <c r="T21" i="1"/>
  <c r="T20" i="1"/>
  <c r="S22" i="1"/>
  <c r="DG153" i="10" l="1"/>
  <c r="DG152" i="10"/>
  <c r="DF155" i="10"/>
  <c r="DC155" i="9"/>
  <c r="DC152" i="9"/>
  <c r="DD153" i="9" s="1"/>
  <c r="BD65" i="1"/>
  <c r="BE62" i="1"/>
  <c r="BE63" i="1"/>
  <c r="BE152" i="1"/>
  <c r="BF153" i="1" s="1"/>
  <c r="BF155" i="1" s="1"/>
  <c r="AG85" i="1"/>
  <c r="AG83" i="1" s="1"/>
  <c r="AG96" i="1"/>
  <c r="AG97" i="1"/>
  <c r="V17" i="1"/>
  <c r="U21" i="1"/>
  <c r="U20" i="1"/>
  <c r="T22" i="1"/>
  <c r="DH153" i="10" l="1"/>
  <c r="DH152" i="10"/>
  <c r="DG155" i="10"/>
  <c r="DD155" i="9"/>
  <c r="DD152" i="9"/>
  <c r="DE153" i="9" s="1"/>
  <c r="BE65" i="1"/>
  <c r="BF63" i="1"/>
  <c r="BF62" i="1"/>
  <c r="BF152" i="1"/>
  <c r="BG153" i="1" s="1"/>
  <c r="BG155" i="1" s="1"/>
  <c r="AG86" i="1"/>
  <c r="AH84" i="1"/>
  <c r="AG98" i="1"/>
  <c r="AG95" i="1"/>
  <c r="W17" i="1"/>
  <c r="V20" i="1"/>
  <c r="V21" i="1"/>
  <c r="U22" i="1"/>
  <c r="DI153" i="10" l="1"/>
  <c r="DI152" i="10"/>
  <c r="DH155" i="10"/>
  <c r="DE155" i="9"/>
  <c r="DE152" i="9"/>
  <c r="DF153" i="9" s="1"/>
  <c r="BG152" i="1"/>
  <c r="BH153" i="1" s="1"/>
  <c r="BH155" i="1" s="1"/>
  <c r="BF65" i="1"/>
  <c r="BG62" i="1"/>
  <c r="BG63" i="1"/>
  <c r="AH96" i="1"/>
  <c r="AH85" i="1"/>
  <c r="AH83" i="1" s="1"/>
  <c r="AH97" i="1"/>
  <c r="V22" i="1"/>
  <c r="X17" i="1"/>
  <c r="W21" i="1"/>
  <c r="W20" i="1"/>
  <c r="DJ152" i="10" l="1"/>
  <c r="DJ153" i="10"/>
  <c r="DI155" i="10"/>
  <c r="DF152" i="9"/>
  <c r="DG153" i="9" s="1"/>
  <c r="DF155" i="9"/>
  <c r="BG65" i="1"/>
  <c r="BH152" i="1"/>
  <c r="BI153" i="1" s="1"/>
  <c r="BI155" i="1" s="1"/>
  <c r="BH63" i="1"/>
  <c r="BH62" i="1"/>
  <c r="AH86" i="1"/>
  <c r="AI84" i="1"/>
  <c r="AH98" i="1"/>
  <c r="AH95" i="1"/>
  <c r="Y17" i="1"/>
  <c r="X20" i="1"/>
  <c r="X21" i="1"/>
  <c r="W22" i="1"/>
  <c r="DJ155" i="10" l="1"/>
  <c r="DK153" i="10"/>
  <c r="DK152" i="10"/>
  <c r="DG155" i="9"/>
  <c r="DG152" i="9"/>
  <c r="DH153" i="9" s="1"/>
  <c r="BI63" i="1"/>
  <c r="BI62" i="1"/>
  <c r="BH65" i="1"/>
  <c r="BI152" i="1"/>
  <c r="BJ153" i="1" s="1"/>
  <c r="BJ155" i="1" s="1"/>
  <c r="AI85" i="1"/>
  <c r="AI83" i="1" s="1"/>
  <c r="AI96" i="1"/>
  <c r="AI97" i="1"/>
  <c r="X22" i="1"/>
  <c r="Z17" i="1"/>
  <c r="Y20" i="1"/>
  <c r="Y21" i="1"/>
  <c r="DK155" i="10" l="1"/>
  <c r="DL153" i="10"/>
  <c r="DL152" i="10"/>
  <c r="DH155" i="9"/>
  <c r="DH152" i="9"/>
  <c r="DI153" i="9" s="1"/>
  <c r="BJ63" i="1"/>
  <c r="BJ62" i="1"/>
  <c r="BJ152" i="1"/>
  <c r="BK153" i="1" s="1"/>
  <c r="BK155" i="1" s="1"/>
  <c r="BI65" i="1"/>
  <c r="AJ84" i="1"/>
  <c r="AI86" i="1"/>
  <c r="AI98" i="1"/>
  <c r="AI95" i="1"/>
  <c r="Y22" i="1"/>
  <c r="AA17" i="1"/>
  <c r="Z21" i="1"/>
  <c r="Z20" i="1"/>
  <c r="DM153" i="10" l="1"/>
  <c r="DM152" i="10"/>
  <c r="DL155" i="10"/>
  <c r="DI155" i="9"/>
  <c r="DI152" i="9"/>
  <c r="DJ153" i="9" s="1"/>
  <c r="BK152" i="1"/>
  <c r="BL153" i="1" s="1"/>
  <c r="BL155" i="1" s="1"/>
  <c r="BK63" i="1"/>
  <c r="BK62" i="1"/>
  <c r="BJ65" i="1"/>
  <c r="AJ85" i="1"/>
  <c r="AJ83" i="1" s="1"/>
  <c r="AJ96" i="1"/>
  <c r="AJ97" i="1"/>
  <c r="Z22" i="1"/>
  <c r="AB17" i="1"/>
  <c r="AA21" i="1"/>
  <c r="AA20" i="1"/>
  <c r="DM155" i="10" l="1"/>
  <c r="DN153" i="10"/>
  <c r="DN152" i="10"/>
  <c r="BJ66" i="1"/>
  <c r="BJ67" i="1" s="1"/>
  <c r="BJ68" i="1" s="1"/>
  <c r="C169" i="1"/>
  <c r="F9" i="3" s="1"/>
  <c r="DJ155" i="9"/>
  <c r="DJ152" i="9"/>
  <c r="DK153" i="9" s="1"/>
  <c r="BH66" i="1"/>
  <c r="BH67" i="1" s="1"/>
  <c r="BH68" i="1" s="1"/>
  <c r="BL152" i="1"/>
  <c r="BM153" i="1" s="1"/>
  <c r="BM155" i="1" s="1"/>
  <c r="BK66" i="1"/>
  <c r="BK67" i="1" s="1"/>
  <c r="BK65" i="1"/>
  <c r="F66" i="1"/>
  <c r="F67" i="1" s="1"/>
  <c r="F68" i="1" s="1"/>
  <c r="G66" i="1"/>
  <c r="G67" i="1" s="1"/>
  <c r="G68" i="1" s="1"/>
  <c r="D66" i="1"/>
  <c r="D67" i="1" s="1"/>
  <c r="E66" i="1"/>
  <c r="E67" i="1" s="1"/>
  <c r="E68" i="1" s="1"/>
  <c r="I66" i="1"/>
  <c r="I67" i="1" s="1"/>
  <c r="I68" i="1" s="1"/>
  <c r="J66" i="1"/>
  <c r="J67" i="1" s="1"/>
  <c r="J68" i="1" s="1"/>
  <c r="H66" i="1"/>
  <c r="H67" i="1" s="1"/>
  <c r="H68" i="1" s="1"/>
  <c r="L66" i="1"/>
  <c r="L67" i="1" s="1"/>
  <c r="L68" i="1" s="1"/>
  <c r="K66" i="1"/>
  <c r="K67" i="1" s="1"/>
  <c r="K68" i="1" s="1"/>
  <c r="O66" i="1"/>
  <c r="O67" i="1" s="1"/>
  <c r="O68" i="1" s="1"/>
  <c r="M66" i="1"/>
  <c r="M67" i="1" s="1"/>
  <c r="M68" i="1" s="1"/>
  <c r="N66" i="1"/>
  <c r="N67" i="1" s="1"/>
  <c r="N68" i="1" s="1"/>
  <c r="P66" i="1"/>
  <c r="P67" i="1" s="1"/>
  <c r="P68" i="1" s="1"/>
  <c r="Q66" i="1"/>
  <c r="Q67" i="1" s="1"/>
  <c r="Q68" i="1" s="1"/>
  <c r="S66" i="1"/>
  <c r="S67" i="1" s="1"/>
  <c r="S68" i="1" s="1"/>
  <c r="R66" i="1"/>
  <c r="R67" i="1" s="1"/>
  <c r="R68" i="1" s="1"/>
  <c r="T66" i="1"/>
  <c r="T67" i="1" s="1"/>
  <c r="T68" i="1" s="1"/>
  <c r="U66" i="1"/>
  <c r="U67" i="1" s="1"/>
  <c r="U68" i="1" s="1"/>
  <c r="V66" i="1"/>
  <c r="V67" i="1" s="1"/>
  <c r="V68" i="1" s="1"/>
  <c r="X66" i="1"/>
  <c r="X67" i="1" s="1"/>
  <c r="X68" i="1" s="1"/>
  <c r="W66" i="1"/>
  <c r="W67" i="1" s="1"/>
  <c r="W68" i="1" s="1"/>
  <c r="Y66" i="1"/>
  <c r="Y67" i="1" s="1"/>
  <c r="Y68" i="1" s="1"/>
  <c r="Z66" i="1"/>
  <c r="Z67" i="1" s="1"/>
  <c r="Z68" i="1" s="1"/>
  <c r="AA66" i="1"/>
  <c r="AA67" i="1" s="1"/>
  <c r="AA68" i="1" s="1"/>
  <c r="AB66" i="1"/>
  <c r="AB67" i="1" s="1"/>
  <c r="AB68" i="1" s="1"/>
  <c r="AC66" i="1"/>
  <c r="AC67" i="1" s="1"/>
  <c r="AC68" i="1" s="1"/>
  <c r="AD66" i="1"/>
  <c r="AD67" i="1" s="1"/>
  <c r="AD68" i="1" s="1"/>
  <c r="AE66" i="1"/>
  <c r="AE67" i="1" s="1"/>
  <c r="AE68" i="1" s="1"/>
  <c r="AF66" i="1"/>
  <c r="AF67" i="1" s="1"/>
  <c r="AF68" i="1" s="1"/>
  <c r="AH66" i="1"/>
  <c r="AH67" i="1" s="1"/>
  <c r="AH68" i="1" s="1"/>
  <c r="AG66" i="1"/>
  <c r="AG67" i="1" s="1"/>
  <c r="AG68" i="1" s="1"/>
  <c r="AI66" i="1"/>
  <c r="AI67" i="1" s="1"/>
  <c r="AI68" i="1" s="1"/>
  <c r="AJ66" i="1"/>
  <c r="AJ67" i="1" s="1"/>
  <c r="AJ68" i="1" s="1"/>
  <c r="AK66" i="1"/>
  <c r="AK67" i="1" s="1"/>
  <c r="AK68" i="1" s="1"/>
  <c r="AL66" i="1"/>
  <c r="AL67" i="1" s="1"/>
  <c r="AL68" i="1" s="1"/>
  <c r="AM66" i="1"/>
  <c r="AM67" i="1" s="1"/>
  <c r="AM68" i="1" s="1"/>
  <c r="AO66" i="1"/>
  <c r="AO67" i="1" s="1"/>
  <c r="AO68" i="1" s="1"/>
  <c r="AN66" i="1"/>
  <c r="AN67" i="1" s="1"/>
  <c r="AN68" i="1" s="1"/>
  <c r="AP66" i="1"/>
  <c r="AP67" i="1" s="1"/>
  <c r="AP68" i="1" s="1"/>
  <c r="AS66" i="1"/>
  <c r="AS67" i="1" s="1"/>
  <c r="AS68" i="1" s="1"/>
  <c r="AQ66" i="1"/>
  <c r="AQ67" i="1" s="1"/>
  <c r="AQ68" i="1" s="1"/>
  <c r="AR66" i="1"/>
  <c r="AR67" i="1" s="1"/>
  <c r="AR68" i="1" s="1"/>
  <c r="AV66" i="1"/>
  <c r="AV67" i="1" s="1"/>
  <c r="AV68" i="1" s="1"/>
  <c r="AT66" i="1"/>
  <c r="AT67" i="1" s="1"/>
  <c r="AT68" i="1" s="1"/>
  <c r="AU66" i="1"/>
  <c r="AU67" i="1" s="1"/>
  <c r="AU68" i="1" s="1"/>
  <c r="AX66" i="1"/>
  <c r="AX67" i="1" s="1"/>
  <c r="AX68" i="1" s="1"/>
  <c r="AW66" i="1"/>
  <c r="AW67" i="1" s="1"/>
  <c r="AW68" i="1" s="1"/>
  <c r="AY66" i="1"/>
  <c r="AY67" i="1" s="1"/>
  <c r="AY68" i="1" s="1"/>
  <c r="BA66" i="1"/>
  <c r="BA67" i="1" s="1"/>
  <c r="BA68" i="1" s="1"/>
  <c r="BB66" i="1"/>
  <c r="BB67" i="1" s="1"/>
  <c r="BB68" i="1" s="1"/>
  <c r="AZ66" i="1"/>
  <c r="AZ67" i="1" s="1"/>
  <c r="AZ68" i="1" s="1"/>
  <c r="BE66" i="1"/>
  <c r="BE67" i="1" s="1"/>
  <c r="BE68" i="1" s="1"/>
  <c r="BI66" i="1"/>
  <c r="BI67" i="1" s="1"/>
  <c r="BI68" i="1" s="1"/>
  <c r="BG66" i="1"/>
  <c r="BG67" i="1" s="1"/>
  <c r="BG68" i="1" s="1"/>
  <c r="BF66" i="1"/>
  <c r="BF67" i="1" s="1"/>
  <c r="BF68" i="1" s="1"/>
  <c r="BD66" i="1"/>
  <c r="BD67" i="1" s="1"/>
  <c r="BD68" i="1" s="1"/>
  <c r="BC66" i="1"/>
  <c r="BC67" i="1" s="1"/>
  <c r="BC68" i="1" s="1"/>
  <c r="AJ86" i="1"/>
  <c r="AK84" i="1"/>
  <c r="AJ98" i="1"/>
  <c r="AJ95" i="1"/>
  <c r="AC17" i="1"/>
  <c r="AB21" i="1"/>
  <c r="AB20" i="1"/>
  <c r="AA22" i="1"/>
  <c r="DO153" i="10" l="1"/>
  <c r="DO152" i="10"/>
  <c r="DN155" i="10"/>
  <c r="D169" i="1"/>
  <c r="DK155" i="9"/>
  <c r="DK152" i="9"/>
  <c r="DL153" i="9" s="1"/>
  <c r="BM152" i="1"/>
  <c r="BN153" i="1" s="1"/>
  <c r="BN155" i="1" s="1"/>
  <c r="D68" i="1"/>
  <c r="M10" i="1"/>
  <c r="BK68" i="1"/>
  <c r="AK85" i="1"/>
  <c r="AK83" i="1" s="1"/>
  <c r="AK96" i="1"/>
  <c r="AK97" i="1"/>
  <c r="AD17" i="1"/>
  <c r="AC20" i="1"/>
  <c r="AC21" i="1"/>
  <c r="AB22" i="1"/>
  <c r="DP153" i="10" l="1"/>
  <c r="DP152" i="10"/>
  <c r="DO155" i="10"/>
  <c r="C69" i="1"/>
  <c r="B69" i="1" s="1"/>
  <c r="E169" i="1" s="1"/>
  <c r="F169" i="1"/>
  <c r="DL155" i="9"/>
  <c r="DL152" i="9"/>
  <c r="DM153" i="9" s="1"/>
  <c r="M5" i="1"/>
  <c r="M12" i="1"/>
  <c r="M13" i="1" s="1"/>
  <c r="BN152" i="1"/>
  <c r="BO153" i="1" s="1"/>
  <c r="BO155" i="1" s="1"/>
  <c r="AL84" i="1"/>
  <c r="AK86" i="1"/>
  <c r="AK98" i="1"/>
  <c r="AK95" i="1"/>
  <c r="AC22" i="1"/>
  <c r="AE17" i="1"/>
  <c r="AD21" i="1"/>
  <c r="AD20" i="1"/>
  <c r="DQ153" i="10" l="1"/>
  <c r="DQ152" i="10"/>
  <c r="DP155" i="10"/>
  <c r="DM155" i="9"/>
  <c r="DM152" i="9"/>
  <c r="DN153" i="9" s="1"/>
  <c r="BO152" i="1"/>
  <c r="BP153" i="1" s="1"/>
  <c r="BP155" i="1" s="1"/>
  <c r="AL85" i="1"/>
  <c r="AL83" i="1" s="1"/>
  <c r="AL96" i="1"/>
  <c r="AL97" i="1"/>
  <c r="AD22" i="1"/>
  <c r="AF17" i="1"/>
  <c r="AE20" i="1"/>
  <c r="AE21" i="1"/>
  <c r="DR152" i="10" l="1"/>
  <c r="DR153" i="10"/>
  <c r="DQ155" i="10"/>
  <c r="DN155" i="9"/>
  <c r="DN152" i="9"/>
  <c r="DO153" i="9" s="1"/>
  <c r="BP152" i="1"/>
  <c r="BQ153" i="1" s="1"/>
  <c r="BQ155" i="1" s="1"/>
  <c r="AL86" i="1"/>
  <c r="AM84" i="1"/>
  <c r="AL98" i="1"/>
  <c r="AL95" i="1"/>
  <c r="AE22" i="1"/>
  <c r="AG17" i="1"/>
  <c r="AF21" i="1"/>
  <c r="AF20" i="1"/>
  <c r="DR155" i="10" l="1"/>
  <c r="DS153" i="10"/>
  <c r="DN156" i="10" s="1"/>
  <c r="DN157" i="10" s="1"/>
  <c r="DN158" i="10" s="1"/>
  <c r="DS152" i="10"/>
  <c r="DO155" i="9"/>
  <c r="DO152" i="9"/>
  <c r="DP153" i="9" s="1"/>
  <c r="BQ152" i="1"/>
  <c r="BR153" i="1" s="1"/>
  <c r="BR155" i="1" s="1"/>
  <c r="AM85" i="1"/>
  <c r="AM86" i="1" s="1"/>
  <c r="AM96" i="1"/>
  <c r="Q7" i="1" s="1"/>
  <c r="P7" i="1"/>
  <c r="AM97" i="1"/>
  <c r="AH17" i="1"/>
  <c r="AG20" i="1"/>
  <c r="AG21" i="1"/>
  <c r="AF22" i="1"/>
  <c r="DS156" i="10" l="1"/>
  <c r="DS157" i="10" s="1"/>
  <c r="DS155" i="10"/>
  <c r="D156" i="10"/>
  <c r="D157" i="10" s="1"/>
  <c r="E156" i="10"/>
  <c r="E157" i="10" s="1"/>
  <c r="E158" i="10" s="1"/>
  <c r="I156" i="10"/>
  <c r="I157" i="10" s="1"/>
  <c r="I158" i="10" s="1"/>
  <c r="F156" i="10"/>
  <c r="F157" i="10" s="1"/>
  <c r="F158" i="10" s="1"/>
  <c r="G156" i="10"/>
  <c r="G157" i="10" s="1"/>
  <c r="G158" i="10" s="1"/>
  <c r="H156" i="10"/>
  <c r="H157" i="10" s="1"/>
  <c r="H158" i="10" s="1"/>
  <c r="K156" i="10"/>
  <c r="K157" i="10" s="1"/>
  <c r="K158" i="10" s="1"/>
  <c r="J156" i="10"/>
  <c r="J157" i="10" s="1"/>
  <c r="J158" i="10" s="1"/>
  <c r="M156" i="10"/>
  <c r="M157" i="10" s="1"/>
  <c r="M158" i="10" s="1"/>
  <c r="L156" i="10"/>
  <c r="L157" i="10" s="1"/>
  <c r="L158" i="10" s="1"/>
  <c r="N156" i="10"/>
  <c r="N157" i="10" s="1"/>
  <c r="N158" i="10" s="1"/>
  <c r="R156" i="10"/>
  <c r="R157" i="10" s="1"/>
  <c r="R158" i="10" s="1"/>
  <c r="Q156" i="10"/>
  <c r="Q157" i="10" s="1"/>
  <c r="Q158" i="10" s="1"/>
  <c r="P156" i="10"/>
  <c r="P157" i="10" s="1"/>
  <c r="P158" i="10" s="1"/>
  <c r="O156" i="10"/>
  <c r="O157" i="10" s="1"/>
  <c r="O158" i="10" s="1"/>
  <c r="S156" i="10"/>
  <c r="S157" i="10" s="1"/>
  <c r="S158" i="10" s="1"/>
  <c r="T156" i="10"/>
  <c r="T157" i="10" s="1"/>
  <c r="T158" i="10" s="1"/>
  <c r="U156" i="10"/>
  <c r="U157" i="10" s="1"/>
  <c r="U158" i="10" s="1"/>
  <c r="V156" i="10"/>
  <c r="V157" i="10" s="1"/>
  <c r="V158" i="10" s="1"/>
  <c r="X156" i="10"/>
  <c r="X157" i="10" s="1"/>
  <c r="X158" i="10" s="1"/>
  <c r="W156" i="10"/>
  <c r="W157" i="10" s="1"/>
  <c r="W158" i="10" s="1"/>
  <c r="Y156" i="10"/>
  <c r="Y157" i="10" s="1"/>
  <c r="Y158" i="10" s="1"/>
  <c r="Z156" i="10"/>
  <c r="Z157" i="10" s="1"/>
  <c r="Z158" i="10" s="1"/>
  <c r="AA156" i="10"/>
  <c r="AA157" i="10" s="1"/>
  <c r="AA158" i="10" s="1"/>
  <c r="AB156" i="10"/>
  <c r="AB157" i="10" s="1"/>
  <c r="AB158" i="10" s="1"/>
  <c r="AC156" i="10"/>
  <c r="AC157" i="10" s="1"/>
  <c r="AC158" i="10" s="1"/>
  <c r="AD156" i="10"/>
  <c r="AD157" i="10" s="1"/>
  <c r="AD158" i="10" s="1"/>
  <c r="AG156" i="10"/>
  <c r="AG157" i="10" s="1"/>
  <c r="AG158" i="10" s="1"/>
  <c r="AE156" i="10"/>
  <c r="AE157" i="10" s="1"/>
  <c r="AE158" i="10" s="1"/>
  <c r="AF156" i="10"/>
  <c r="AF157" i="10" s="1"/>
  <c r="AF158" i="10" s="1"/>
  <c r="AI156" i="10"/>
  <c r="AI157" i="10" s="1"/>
  <c r="AI158" i="10" s="1"/>
  <c r="AJ156" i="10"/>
  <c r="AJ157" i="10" s="1"/>
  <c r="AJ158" i="10" s="1"/>
  <c r="AH156" i="10"/>
  <c r="AH157" i="10" s="1"/>
  <c r="AH158" i="10" s="1"/>
  <c r="AL156" i="10"/>
  <c r="AL157" i="10" s="1"/>
  <c r="AL158" i="10" s="1"/>
  <c r="AK156" i="10"/>
  <c r="AK157" i="10" s="1"/>
  <c r="AK158" i="10" s="1"/>
  <c r="AO156" i="10"/>
  <c r="AO157" i="10" s="1"/>
  <c r="AO158" i="10" s="1"/>
  <c r="AM156" i="10"/>
  <c r="AM157" i="10" s="1"/>
  <c r="AM158" i="10" s="1"/>
  <c r="AN156" i="10"/>
  <c r="AN157" i="10" s="1"/>
  <c r="AN158" i="10" s="1"/>
  <c r="AR156" i="10"/>
  <c r="AR157" i="10" s="1"/>
  <c r="AR158" i="10" s="1"/>
  <c r="AP156" i="10"/>
  <c r="AP157" i="10" s="1"/>
  <c r="AP158" i="10" s="1"/>
  <c r="AQ156" i="10"/>
  <c r="AQ157" i="10" s="1"/>
  <c r="AQ158" i="10" s="1"/>
  <c r="AS156" i="10"/>
  <c r="AS157" i="10" s="1"/>
  <c r="AS158" i="10" s="1"/>
  <c r="AT156" i="10"/>
  <c r="AT157" i="10" s="1"/>
  <c r="AT158" i="10" s="1"/>
  <c r="AU156" i="10"/>
  <c r="AU157" i="10" s="1"/>
  <c r="AU158" i="10" s="1"/>
  <c r="AV156" i="10"/>
  <c r="AV157" i="10" s="1"/>
  <c r="AV158" i="10" s="1"/>
  <c r="AW156" i="10"/>
  <c r="AW157" i="10" s="1"/>
  <c r="AW158" i="10" s="1"/>
  <c r="AY156" i="10"/>
  <c r="AY157" i="10" s="1"/>
  <c r="AY158" i="10" s="1"/>
  <c r="AZ156" i="10"/>
  <c r="AZ157" i="10" s="1"/>
  <c r="AZ158" i="10" s="1"/>
  <c r="AX156" i="10"/>
  <c r="AX157" i="10" s="1"/>
  <c r="AX158" i="10" s="1"/>
  <c r="BA156" i="10"/>
  <c r="BA157" i="10" s="1"/>
  <c r="BA158" i="10" s="1"/>
  <c r="BC156" i="10"/>
  <c r="BC157" i="10" s="1"/>
  <c r="BC158" i="10" s="1"/>
  <c r="BB156" i="10"/>
  <c r="BB157" i="10" s="1"/>
  <c r="BB158" i="10" s="1"/>
  <c r="BE156" i="10"/>
  <c r="BE157" i="10" s="1"/>
  <c r="BE158" i="10" s="1"/>
  <c r="BD156" i="10"/>
  <c r="BD157" i="10" s="1"/>
  <c r="BD158" i="10" s="1"/>
  <c r="BG156" i="10"/>
  <c r="BG157" i="10" s="1"/>
  <c r="BG158" i="10" s="1"/>
  <c r="BF156" i="10"/>
  <c r="BF157" i="10" s="1"/>
  <c r="BF158" i="10" s="1"/>
  <c r="BI156" i="10"/>
  <c r="BI157" i="10" s="1"/>
  <c r="BI158" i="10" s="1"/>
  <c r="BH156" i="10"/>
  <c r="BH157" i="10" s="1"/>
  <c r="BH158" i="10" s="1"/>
  <c r="BK156" i="10"/>
  <c r="BK157" i="10" s="1"/>
  <c r="BK158" i="10" s="1"/>
  <c r="BL156" i="10"/>
  <c r="BL157" i="10" s="1"/>
  <c r="BL158" i="10" s="1"/>
  <c r="BJ156" i="10"/>
  <c r="BJ157" i="10" s="1"/>
  <c r="BJ158" i="10" s="1"/>
  <c r="BM156" i="10"/>
  <c r="BM157" i="10" s="1"/>
  <c r="BM158" i="10" s="1"/>
  <c r="BN156" i="10"/>
  <c r="BN157" i="10" s="1"/>
  <c r="BN158" i="10" s="1"/>
  <c r="BO156" i="10"/>
  <c r="BO157" i="10" s="1"/>
  <c r="BO158" i="10" s="1"/>
  <c r="BP156" i="10"/>
  <c r="BP157" i="10" s="1"/>
  <c r="BP158" i="10" s="1"/>
  <c r="BQ156" i="10"/>
  <c r="BQ157" i="10" s="1"/>
  <c r="BQ158" i="10" s="1"/>
  <c r="BT156" i="10"/>
  <c r="BT157" i="10" s="1"/>
  <c r="BT158" i="10" s="1"/>
  <c r="BU156" i="10"/>
  <c r="BU157" i="10" s="1"/>
  <c r="BU158" i="10" s="1"/>
  <c r="BS156" i="10"/>
  <c r="BS157" i="10" s="1"/>
  <c r="BS158" i="10" s="1"/>
  <c r="BR156" i="10"/>
  <c r="BR157" i="10" s="1"/>
  <c r="BR158" i="10" s="1"/>
  <c r="BW156" i="10"/>
  <c r="BW157" i="10" s="1"/>
  <c r="BW158" i="10" s="1"/>
  <c r="BV156" i="10"/>
  <c r="BV157" i="10" s="1"/>
  <c r="BV158" i="10" s="1"/>
  <c r="BZ156" i="10"/>
  <c r="BZ157" i="10" s="1"/>
  <c r="BZ158" i="10" s="1"/>
  <c r="BY156" i="10"/>
  <c r="BY157" i="10" s="1"/>
  <c r="BY158" i="10" s="1"/>
  <c r="BX156" i="10"/>
  <c r="BX157" i="10" s="1"/>
  <c r="BX158" i="10" s="1"/>
  <c r="CC156" i="10"/>
  <c r="CC157" i="10" s="1"/>
  <c r="CC158" i="10" s="1"/>
  <c r="CA156" i="10"/>
  <c r="CA157" i="10" s="1"/>
  <c r="CA158" i="10" s="1"/>
  <c r="CB156" i="10"/>
  <c r="CB157" i="10" s="1"/>
  <c r="CB158" i="10" s="1"/>
  <c r="CD156" i="10"/>
  <c r="CD157" i="10" s="1"/>
  <c r="CD158" i="10" s="1"/>
  <c r="CE156" i="10"/>
  <c r="CE157" i="10" s="1"/>
  <c r="CE158" i="10" s="1"/>
  <c r="CF156" i="10"/>
  <c r="CF157" i="10" s="1"/>
  <c r="CF158" i="10" s="1"/>
  <c r="CG156" i="10"/>
  <c r="CG157" i="10" s="1"/>
  <c r="CG158" i="10" s="1"/>
  <c r="CI156" i="10"/>
  <c r="CI157" i="10" s="1"/>
  <c r="CI158" i="10" s="1"/>
  <c r="CH156" i="10"/>
  <c r="CH157" i="10" s="1"/>
  <c r="CH158" i="10" s="1"/>
  <c r="CJ156" i="10"/>
  <c r="CJ157" i="10" s="1"/>
  <c r="CJ158" i="10" s="1"/>
  <c r="CK156" i="10"/>
  <c r="CK157" i="10" s="1"/>
  <c r="CK158" i="10" s="1"/>
  <c r="CL156" i="10"/>
  <c r="CL157" i="10" s="1"/>
  <c r="CL158" i="10" s="1"/>
  <c r="CM156" i="10"/>
  <c r="CM157" i="10" s="1"/>
  <c r="CM158" i="10" s="1"/>
  <c r="CP156" i="10"/>
  <c r="CP157" i="10" s="1"/>
  <c r="CP158" i="10" s="1"/>
  <c r="CN156" i="10"/>
  <c r="CN157" i="10" s="1"/>
  <c r="CN158" i="10" s="1"/>
  <c r="CS156" i="10"/>
  <c r="CS157" i="10" s="1"/>
  <c r="CS158" i="10" s="1"/>
  <c r="CQ156" i="10"/>
  <c r="CQ157" i="10" s="1"/>
  <c r="CQ158" i="10" s="1"/>
  <c r="CO156" i="10"/>
  <c r="CO157" i="10" s="1"/>
  <c r="CO158" i="10" s="1"/>
  <c r="CR156" i="10"/>
  <c r="CR157" i="10" s="1"/>
  <c r="CR158" i="10" s="1"/>
  <c r="CT156" i="10"/>
  <c r="CT157" i="10" s="1"/>
  <c r="CT158" i="10" s="1"/>
  <c r="CU156" i="10"/>
  <c r="CU157" i="10" s="1"/>
  <c r="CU158" i="10" s="1"/>
  <c r="CW156" i="10"/>
  <c r="CW157" i="10" s="1"/>
  <c r="CW158" i="10" s="1"/>
  <c r="CV156" i="10"/>
  <c r="CV157" i="10" s="1"/>
  <c r="CV158" i="10" s="1"/>
  <c r="CX156" i="10"/>
  <c r="CX157" i="10" s="1"/>
  <c r="CX158" i="10" s="1"/>
  <c r="CZ156" i="10"/>
  <c r="CZ157" i="10" s="1"/>
  <c r="CZ158" i="10" s="1"/>
  <c r="CY156" i="10"/>
  <c r="CY157" i="10" s="1"/>
  <c r="CY158" i="10" s="1"/>
  <c r="DA156" i="10"/>
  <c r="DA157" i="10" s="1"/>
  <c r="DA158" i="10" s="1"/>
  <c r="DD156" i="10"/>
  <c r="DD157" i="10" s="1"/>
  <c r="DD158" i="10" s="1"/>
  <c r="DB156" i="10"/>
  <c r="DB157" i="10" s="1"/>
  <c r="DB158" i="10" s="1"/>
  <c r="DE156" i="10"/>
  <c r="DE157" i="10" s="1"/>
  <c r="DE158" i="10" s="1"/>
  <c r="DC156" i="10"/>
  <c r="DC157" i="10" s="1"/>
  <c r="DC158" i="10" s="1"/>
  <c r="DH156" i="10"/>
  <c r="DH157" i="10" s="1"/>
  <c r="DH158" i="10" s="1"/>
  <c r="DG156" i="10"/>
  <c r="DG157" i="10" s="1"/>
  <c r="DG158" i="10" s="1"/>
  <c r="DI156" i="10"/>
  <c r="DI157" i="10" s="1"/>
  <c r="DI158" i="10" s="1"/>
  <c r="DF156" i="10"/>
  <c r="DF157" i="10" s="1"/>
  <c r="DF158" i="10" s="1"/>
  <c r="DJ156" i="10"/>
  <c r="DJ157" i="10" s="1"/>
  <c r="DJ158" i="10" s="1"/>
  <c r="DK156" i="10"/>
  <c r="DK157" i="10" s="1"/>
  <c r="DK158" i="10" s="1"/>
  <c r="DL156" i="10"/>
  <c r="DL157" i="10" s="1"/>
  <c r="DL158" i="10" s="1"/>
  <c r="DM156" i="10"/>
  <c r="DM157" i="10" s="1"/>
  <c r="DM158" i="10" s="1"/>
  <c r="DO156" i="10"/>
  <c r="DO157" i="10" s="1"/>
  <c r="DO158" i="10" s="1"/>
  <c r="DR156" i="10"/>
  <c r="DR157" i="10" s="1"/>
  <c r="DR158" i="10" s="1"/>
  <c r="DP156" i="10"/>
  <c r="DP157" i="10" s="1"/>
  <c r="DP158" i="10" s="1"/>
  <c r="DQ156" i="10"/>
  <c r="DQ157" i="10" s="1"/>
  <c r="DQ158" i="10" s="1"/>
  <c r="DP155" i="9"/>
  <c r="DP152" i="9"/>
  <c r="DQ153" i="9" s="1"/>
  <c r="U88" i="1"/>
  <c r="U89" i="1" s="1"/>
  <c r="U90" i="1" s="1"/>
  <c r="BR152" i="1"/>
  <c r="BS153" i="1" s="1"/>
  <c r="BS155" i="1" s="1"/>
  <c r="AC88" i="1"/>
  <c r="AC89" i="1" s="1"/>
  <c r="AC90" i="1" s="1"/>
  <c r="AG88" i="1"/>
  <c r="AG89" i="1" s="1"/>
  <c r="AG90" i="1" s="1"/>
  <c r="V88" i="1"/>
  <c r="V89" i="1" s="1"/>
  <c r="V90" i="1" s="1"/>
  <c r="D88" i="1"/>
  <c r="D89" i="1" s="1"/>
  <c r="D90" i="1" s="1"/>
  <c r="Q88" i="1"/>
  <c r="Q89" i="1" s="1"/>
  <c r="Q90" i="1" s="1"/>
  <c r="AL88" i="1"/>
  <c r="AL89" i="1" s="1"/>
  <c r="AL90" i="1" s="1"/>
  <c r="P88" i="1"/>
  <c r="P89" i="1" s="1"/>
  <c r="P90" i="1" s="1"/>
  <c r="G88" i="1"/>
  <c r="G89" i="1" s="1"/>
  <c r="G90" i="1" s="1"/>
  <c r="AK88" i="1"/>
  <c r="AK89" i="1" s="1"/>
  <c r="AK90" i="1" s="1"/>
  <c r="AF88" i="1"/>
  <c r="AF89" i="1" s="1"/>
  <c r="AF90" i="1" s="1"/>
  <c r="AB88" i="1"/>
  <c r="AB89" i="1" s="1"/>
  <c r="AB90" i="1" s="1"/>
  <c r="S88" i="1"/>
  <c r="S89" i="1" s="1"/>
  <c r="S90" i="1" s="1"/>
  <c r="M88" i="1"/>
  <c r="M89" i="1" s="1"/>
  <c r="M90" i="1" s="1"/>
  <c r="W88" i="1"/>
  <c r="W89" i="1" s="1"/>
  <c r="W90" i="1" s="1"/>
  <c r="E88" i="1"/>
  <c r="E89" i="1" s="1"/>
  <c r="E90" i="1" s="1"/>
  <c r="X88" i="1"/>
  <c r="X89" i="1" s="1"/>
  <c r="X90" i="1" s="1"/>
  <c r="O88" i="1"/>
  <c r="O89" i="1" s="1"/>
  <c r="O90" i="1" s="1"/>
  <c r="AI88" i="1"/>
  <c r="AI89" i="1" s="1"/>
  <c r="AI90" i="1" s="1"/>
  <c r="AE88" i="1"/>
  <c r="AE89" i="1" s="1"/>
  <c r="AE90" i="1" s="1"/>
  <c r="AA88" i="1"/>
  <c r="AA89" i="1" s="1"/>
  <c r="AA90" i="1" s="1"/>
  <c r="R88" i="1"/>
  <c r="R89" i="1" s="1"/>
  <c r="R90" i="1" s="1"/>
  <c r="Y88" i="1"/>
  <c r="Y89" i="1" s="1"/>
  <c r="Y90" i="1" s="1"/>
  <c r="K88" i="1"/>
  <c r="K89" i="1" s="1"/>
  <c r="K90" i="1" s="1"/>
  <c r="N88" i="1"/>
  <c r="N89" i="1" s="1"/>
  <c r="N90" i="1" s="1"/>
  <c r="H88" i="1"/>
  <c r="H89" i="1" s="1"/>
  <c r="H90" i="1" s="1"/>
  <c r="P8" i="1"/>
  <c r="P9" i="1" s="1"/>
  <c r="AM83" i="1"/>
  <c r="AH88" i="1"/>
  <c r="AH89" i="1" s="1"/>
  <c r="AH90" i="1" s="1"/>
  <c r="AJ88" i="1"/>
  <c r="AJ89" i="1" s="1"/>
  <c r="AJ90" i="1" s="1"/>
  <c r="AD88" i="1"/>
  <c r="AD89" i="1" s="1"/>
  <c r="AD90" i="1" s="1"/>
  <c r="J88" i="1"/>
  <c r="J89" i="1" s="1"/>
  <c r="J90" i="1" s="1"/>
  <c r="I88" i="1"/>
  <c r="I89" i="1" s="1"/>
  <c r="I90" i="1" s="1"/>
  <c r="L88" i="1"/>
  <c r="L89" i="1" s="1"/>
  <c r="L90" i="1" s="1"/>
  <c r="F88" i="1"/>
  <c r="F89" i="1" s="1"/>
  <c r="F90" i="1" s="1"/>
  <c r="T88" i="1"/>
  <c r="T89" i="1" s="1"/>
  <c r="T90" i="1" s="1"/>
  <c r="Z88" i="1"/>
  <c r="Z89" i="1" s="1"/>
  <c r="Z90" i="1" s="1"/>
  <c r="AM88" i="1"/>
  <c r="AM89" i="1" s="1"/>
  <c r="AM98" i="1"/>
  <c r="AM100" i="1"/>
  <c r="AM101" i="1" s="1"/>
  <c r="Q8" i="1"/>
  <c r="Q9" i="1" s="1"/>
  <c r="F100" i="1"/>
  <c r="F101" i="1" s="1"/>
  <c r="F102" i="1" s="1"/>
  <c r="E100" i="1"/>
  <c r="E101" i="1" s="1"/>
  <c r="E102" i="1" s="1"/>
  <c r="G100" i="1"/>
  <c r="G101" i="1" s="1"/>
  <c r="G102" i="1" s="1"/>
  <c r="H100" i="1"/>
  <c r="H101" i="1" s="1"/>
  <c r="H102" i="1" s="1"/>
  <c r="D100" i="1"/>
  <c r="D101" i="1" s="1"/>
  <c r="I100" i="1"/>
  <c r="I101" i="1" s="1"/>
  <c r="I102" i="1" s="1"/>
  <c r="J100" i="1"/>
  <c r="J101" i="1" s="1"/>
  <c r="J102" i="1" s="1"/>
  <c r="L100" i="1"/>
  <c r="L101" i="1" s="1"/>
  <c r="L102" i="1" s="1"/>
  <c r="K100" i="1"/>
  <c r="K101" i="1" s="1"/>
  <c r="K102" i="1" s="1"/>
  <c r="M100" i="1"/>
  <c r="M101" i="1" s="1"/>
  <c r="M102" i="1" s="1"/>
  <c r="N100" i="1"/>
  <c r="N101" i="1" s="1"/>
  <c r="N102" i="1" s="1"/>
  <c r="O100" i="1"/>
  <c r="O101" i="1" s="1"/>
  <c r="O102" i="1" s="1"/>
  <c r="P100" i="1"/>
  <c r="P101" i="1" s="1"/>
  <c r="P102" i="1" s="1"/>
  <c r="Q100" i="1"/>
  <c r="Q101" i="1" s="1"/>
  <c r="Q102" i="1" s="1"/>
  <c r="R100" i="1"/>
  <c r="R101" i="1" s="1"/>
  <c r="R102" i="1" s="1"/>
  <c r="T100" i="1"/>
  <c r="T101" i="1" s="1"/>
  <c r="T102" i="1" s="1"/>
  <c r="S100" i="1"/>
  <c r="S101" i="1" s="1"/>
  <c r="S102" i="1" s="1"/>
  <c r="U100" i="1"/>
  <c r="U101" i="1" s="1"/>
  <c r="U102" i="1" s="1"/>
  <c r="V100" i="1"/>
  <c r="V101" i="1" s="1"/>
  <c r="V102" i="1" s="1"/>
  <c r="W100" i="1"/>
  <c r="W101" i="1" s="1"/>
  <c r="W102" i="1" s="1"/>
  <c r="X100" i="1"/>
  <c r="X101" i="1" s="1"/>
  <c r="X102" i="1" s="1"/>
  <c r="Y100" i="1"/>
  <c r="Y101" i="1" s="1"/>
  <c r="Y102" i="1" s="1"/>
  <c r="Z100" i="1"/>
  <c r="Z101" i="1" s="1"/>
  <c r="Z102" i="1" s="1"/>
  <c r="AA100" i="1"/>
  <c r="AA101" i="1" s="1"/>
  <c r="AA102" i="1" s="1"/>
  <c r="AB100" i="1"/>
  <c r="AB101" i="1" s="1"/>
  <c r="AB102" i="1" s="1"/>
  <c r="AC100" i="1"/>
  <c r="AC101" i="1" s="1"/>
  <c r="AC102" i="1" s="1"/>
  <c r="AD100" i="1"/>
  <c r="AD101" i="1" s="1"/>
  <c r="AD102" i="1" s="1"/>
  <c r="AE100" i="1"/>
  <c r="AE101" i="1" s="1"/>
  <c r="AE102" i="1" s="1"/>
  <c r="AF100" i="1"/>
  <c r="AF101" i="1" s="1"/>
  <c r="AF102" i="1" s="1"/>
  <c r="AG100" i="1"/>
  <c r="AG101" i="1" s="1"/>
  <c r="AG102" i="1" s="1"/>
  <c r="AL100" i="1"/>
  <c r="AL101" i="1" s="1"/>
  <c r="AL102" i="1" s="1"/>
  <c r="AH100" i="1"/>
  <c r="AH101" i="1" s="1"/>
  <c r="AH102" i="1" s="1"/>
  <c r="AJ100" i="1"/>
  <c r="AJ101" i="1" s="1"/>
  <c r="AJ102" i="1" s="1"/>
  <c r="AI100" i="1"/>
  <c r="AI101" i="1" s="1"/>
  <c r="AI102" i="1" s="1"/>
  <c r="AK100" i="1"/>
  <c r="AK101" i="1" s="1"/>
  <c r="AK102" i="1" s="1"/>
  <c r="AM95" i="1"/>
  <c r="AG22" i="1"/>
  <c r="AI17" i="1"/>
  <c r="AH20" i="1"/>
  <c r="AH21" i="1"/>
  <c r="D158" i="10" l="1"/>
  <c r="DS158" i="10"/>
  <c r="AM90" i="1"/>
  <c r="P6" i="1" s="1"/>
  <c r="DQ155" i="9"/>
  <c r="DQ152" i="9"/>
  <c r="DR153" i="9" s="1"/>
  <c r="BS152" i="1"/>
  <c r="BT153" i="1" s="1"/>
  <c r="BT155" i="1" s="1"/>
  <c r="C91" i="1"/>
  <c r="B91" i="1" s="1"/>
  <c r="P5" i="1"/>
  <c r="P10" i="1"/>
  <c r="AM102" i="1"/>
  <c r="Q6" i="1" s="1"/>
  <c r="D102" i="1"/>
  <c r="Q10" i="1"/>
  <c r="AH22" i="1"/>
  <c r="AJ17" i="1"/>
  <c r="AI20" i="1"/>
  <c r="AI21" i="1"/>
  <c r="P12" i="1" l="1"/>
  <c r="P13" i="1" s="1"/>
  <c r="C159" i="10"/>
  <c r="B159" i="10" s="1"/>
  <c r="DR152" i="9"/>
  <c r="DS153" i="9" s="1"/>
  <c r="DR155" i="9"/>
  <c r="BT152" i="1"/>
  <c r="BU153" i="1" s="1"/>
  <c r="BU155" i="1" s="1"/>
  <c r="Q5" i="1"/>
  <c r="C103" i="1"/>
  <c r="B103" i="1" s="1"/>
  <c r="Q12" i="1"/>
  <c r="Q13" i="1" s="1"/>
  <c r="AK17" i="1"/>
  <c r="AJ20" i="1"/>
  <c r="AJ21" i="1"/>
  <c r="AI22" i="1"/>
  <c r="DO156" i="9" l="1"/>
  <c r="DO157" i="9" s="1"/>
  <c r="DO158" i="9" s="1"/>
  <c r="DS152" i="9"/>
  <c r="BU152" i="1"/>
  <c r="BV153" i="1" s="1"/>
  <c r="BV155" i="1" s="1"/>
  <c r="AL17" i="1"/>
  <c r="AK21" i="1"/>
  <c r="AK20" i="1"/>
  <c r="AJ22" i="1"/>
  <c r="DS156" i="9" l="1"/>
  <c r="DS157" i="9" s="1"/>
  <c r="DS155" i="9"/>
  <c r="D156" i="9"/>
  <c r="D157" i="9" s="1"/>
  <c r="D158" i="9" s="1"/>
  <c r="P156" i="9"/>
  <c r="P157" i="9" s="1"/>
  <c r="P158" i="9" s="1"/>
  <c r="DP156" i="9"/>
  <c r="DP157" i="9" s="1"/>
  <c r="DP158" i="9" s="1"/>
  <c r="DM156" i="9"/>
  <c r="DM157" i="9" s="1"/>
  <c r="DM158" i="9" s="1"/>
  <c r="E156" i="9"/>
  <c r="E157" i="9" s="1"/>
  <c r="E158" i="9" s="1"/>
  <c r="G156" i="9"/>
  <c r="G157" i="9" s="1"/>
  <c r="G158" i="9" s="1"/>
  <c r="F156" i="9"/>
  <c r="F157" i="9" s="1"/>
  <c r="F158" i="9" s="1"/>
  <c r="H156" i="9"/>
  <c r="H157" i="9" s="1"/>
  <c r="H158" i="9" s="1"/>
  <c r="I156" i="9"/>
  <c r="I157" i="9" s="1"/>
  <c r="I158" i="9" s="1"/>
  <c r="K156" i="9"/>
  <c r="K157" i="9" s="1"/>
  <c r="K158" i="9" s="1"/>
  <c r="J156" i="9"/>
  <c r="J157" i="9" s="1"/>
  <c r="J158" i="9" s="1"/>
  <c r="L156" i="9"/>
  <c r="L157" i="9" s="1"/>
  <c r="L158" i="9" s="1"/>
  <c r="M156" i="9"/>
  <c r="M157" i="9" s="1"/>
  <c r="M158" i="9" s="1"/>
  <c r="O156" i="9"/>
  <c r="O157" i="9" s="1"/>
  <c r="O158" i="9" s="1"/>
  <c r="N156" i="9"/>
  <c r="N157" i="9" s="1"/>
  <c r="N158" i="9" s="1"/>
  <c r="Q156" i="9"/>
  <c r="Q157" i="9" s="1"/>
  <c r="Q158" i="9" s="1"/>
  <c r="R156" i="9"/>
  <c r="R157" i="9" s="1"/>
  <c r="R158" i="9" s="1"/>
  <c r="S156" i="9"/>
  <c r="S157" i="9" s="1"/>
  <c r="S158" i="9" s="1"/>
  <c r="U156" i="9"/>
  <c r="U157" i="9" s="1"/>
  <c r="U158" i="9" s="1"/>
  <c r="T156" i="9"/>
  <c r="T157" i="9" s="1"/>
  <c r="T158" i="9" s="1"/>
  <c r="V156" i="9"/>
  <c r="V157" i="9" s="1"/>
  <c r="V158" i="9" s="1"/>
  <c r="W156" i="9"/>
  <c r="W157" i="9" s="1"/>
  <c r="W158" i="9" s="1"/>
  <c r="X156" i="9"/>
  <c r="X157" i="9" s="1"/>
  <c r="X158" i="9" s="1"/>
  <c r="Z156" i="9"/>
  <c r="Z157" i="9" s="1"/>
  <c r="Z158" i="9" s="1"/>
  <c r="AC156" i="9"/>
  <c r="AC157" i="9" s="1"/>
  <c r="AC158" i="9" s="1"/>
  <c r="Y156" i="9"/>
  <c r="Y157" i="9" s="1"/>
  <c r="Y158" i="9" s="1"/>
  <c r="AA156" i="9"/>
  <c r="AA157" i="9" s="1"/>
  <c r="AA158" i="9" s="1"/>
  <c r="AB156" i="9"/>
  <c r="AB157" i="9" s="1"/>
  <c r="AB158" i="9" s="1"/>
  <c r="AE156" i="9"/>
  <c r="AE157" i="9" s="1"/>
  <c r="AE158" i="9" s="1"/>
  <c r="AD156" i="9"/>
  <c r="AD157" i="9" s="1"/>
  <c r="AD158" i="9" s="1"/>
  <c r="AG156" i="9"/>
  <c r="AG157" i="9" s="1"/>
  <c r="AG158" i="9" s="1"/>
  <c r="AF156" i="9"/>
  <c r="AF157" i="9" s="1"/>
  <c r="AF158" i="9" s="1"/>
  <c r="AJ156" i="9"/>
  <c r="AJ157" i="9" s="1"/>
  <c r="AJ158" i="9" s="1"/>
  <c r="AH156" i="9"/>
  <c r="AH157" i="9" s="1"/>
  <c r="AH158" i="9" s="1"/>
  <c r="AI156" i="9"/>
  <c r="AI157" i="9" s="1"/>
  <c r="AI158" i="9" s="1"/>
  <c r="AK156" i="9"/>
  <c r="AK157" i="9" s="1"/>
  <c r="AK158" i="9" s="1"/>
  <c r="AN156" i="9"/>
  <c r="AN157" i="9" s="1"/>
  <c r="AN158" i="9" s="1"/>
  <c r="AL156" i="9"/>
  <c r="AL157" i="9" s="1"/>
  <c r="AL158" i="9" s="1"/>
  <c r="AM156" i="9"/>
  <c r="AM157" i="9" s="1"/>
  <c r="AM158" i="9" s="1"/>
  <c r="AO156" i="9"/>
  <c r="AO157" i="9" s="1"/>
  <c r="AO158" i="9" s="1"/>
  <c r="AQ156" i="9"/>
  <c r="AQ157" i="9" s="1"/>
  <c r="AQ158" i="9" s="1"/>
  <c r="AP156" i="9"/>
  <c r="AP157" i="9" s="1"/>
  <c r="AP158" i="9" s="1"/>
  <c r="AR156" i="9"/>
  <c r="AR157" i="9" s="1"/>
  <c r="AR158" i="9" s="1"/>
  <c r="AS156" i="9"/>
  <c r="AS157" i="9" s="1"/>
  <c r="AS158" i="9" s="1"/>
  <c r="AT156" i="9"/>
  <c r="AT157" i="9" s="1"/>
  <c r="AT158" i="9" s="1"/>
  <c r="AU156" i="9"/>
  <c r="AU157" i="9" s="1"/>
  <c r="AU158" i="9" s="1"/>
  <c r="AV156" i="9"/>
  <c r="AV157" i="9" s="1"/>
  <c r="AV158" i="9" s="1"/>
  <c r="AX156" i="9"/>
  <c r="AX157" i="9" s="1"/>
  <c r="AX158" i="9" s="1"/>
  <c r="AW156" i="9"/>
  <c r="AW157" i="9" s="1"/>
  <c r="AW158" i="9" s="1"/>
  <c r="AZ156" i="9"/>
  <c r="AZ157" i="9" s="1"/>
  <c r="AZ158" i="9" s="1"/>
  <c r="AY156" i="9"/>
  <c r="AY157" i="9" s="1"/>
  <c r="AY158" i="9" s="1"/>
  <c r="BA156" i="9"/>
  <c r="BA157" i="9" s="1"/>
  <c r="BA158" i="9" s="1"/>
  <c r="BD156" i="9"/>
  <c r="BD157" i="9" s="1"/>
  <c r="BD158" i="9" s="1"/>
  <c r="BB156" i="9"/>
  <c r="BB157" i="9" s="1"/>
  <c r="BB158" i="9" s="1"/>
  <c r="BH156" i="9"/>
  <c r="BH157" i="9" s="1"/>
  <c r="BH158" i="9" s="1"/>
  <c r="BF156" i="9"/>
  <c r="BF157" i="9" s="1"/>
  <c r="BF158" i="9" s="1"/>
  <c r="BC156" i="9"/>
  <c r="BC157" i="9" s="1"/>
  <c r="BC158" i="9" s="1"/>
  <c r="BE156" i="9"/>
  <c r="BE157" i="9" s="1"/>
  <c r="BE158" i="9" s="1"/>
  <c r="BG156" i="9"/>
  <c r="BG157" i="9" s="1"/>
  <c r="BG158" i="9" s="1"/>
  <c r="BK156" i="9"/>
  <c r="BK157" i="9" s="1"/>
  <c r="BK158" i="9" s="1"/>
  <c r="BI156" i="9"/>
  <c r="BI157" i="9" s="1"/>
  <c r="BI158" i="9" s="1"/>
  <c r="BL156" i="9"/>
  <c r="BL157" i="9" s="1"/>
  <c r="BL158" i="9" s="1"/>
  <c r="BJ156" i="9"/>
  <c r="BJ157" i="9" s="1"/>
  <c r="BJ158" i="9" s="1"/>
  <c r="BO156" i="9"/>
  <c r="BO157" i="9" s="1"/>
  <c r="BO158" i="9" s="1"/>
  <c r="BP156" i="9"/>
  <c r="BP157" i="9" s="1"/>
  <c r="BP158" i="9" s="1"/>
  <c r="BM156" i="9"/>
  <c r="BM157" i="9" s="1"/>
  <c r="BM158" i="9" s="1"/>
  <c r="BN156" i="9"/>
  <c r="BN157" i="9" s="1"/>
  <c r="BN158" i="9" s="1"/>
  <c r="BR156" i="9"/>
  <c r="BR157" i="9" s="1"/>
  <c r="BR158" i="9" s="1"/>
  <c r="BQ156" i="9"/>
  <c r="BQ157" i="9" s="1"/>
  <c r="BQ158" i="9" s="1"/>
  <c r="BU156" i="9"/>
  <c r="BU157" i="9" s="1"/>
  <c r="BU158" i="9" s="1"/>
  <c r="BS156" i="9"/>
  <c r="BS157" i="9" s="1"/>
  <c r="BS158" i="9" s="1"/>
  <c r="BT156" i="9"/>
  <c r="BT157" i="9" s="1"/>
  <c r="BT158" i="9" s="1"/>
  <c r="BV156" i="9"/>
  <c r="BV157" i="9" s="1"/>
  <c r="BV158" i="9" s="1"/>
  <c r="BW156" i="9"/>
  <c r="BW157" i="9" s="1"/>
  <c r="BW158" i="9" s="1"/>
  <c r="BX156" i="9"/>
  <c r="BX157" i="9" s="1"/>
  <c r="BX158" i="9" s="1"/>
  <c r="CA156" i="9"/>
  <c r="CA157" i="9" s="1"/>
  <c r="CA158" i="9" s="1"/>
  <c r="BY156" i="9"/>
  <c r="BY157" i="9" s="1"/>
  <c r="BY158" i="9" s="1"/>
  <c r="BZ156" i="9"/>
  <c r="BZ157" i="9" s="1"/>
  <c r="BZ158" i="9" s="1"/>
  <c r="CD156" i="9"/>
  <c r="CD157" i="9" s="1"/>
  <c r="CD158" i="9" s="1"/>
  <c r="CB156" i="9"/>
  <c r="CB157" i="9" s="1"/>
  <c r="CB158" i="9" s="1"/>
  <c r="CF156" i="9"/>
  <c r="CF157" i="9" s="1"/>
  <c r="CF158" i="9" s="1"/>
  <c r="CC156" i="9"/>
  <c r="CC157" i="9" s="1"/>
  <c r="CC158" i="9" s="1"/>
  <c r="CH156" i="9"/>
  <c r="CH157" i="9" s="1"/>
  <c r="CH158" i="9" s="1"/>
  <c r="CE156" i="9"/>
  <c r="CE157" i="9" s="1"/>
  <c r="CE158" i="9" s="1"/>
  <c r="CI156" i="9"/>
  <c r="CI157" i="9" s="1"/>
  <c r="CI158" i="9" s="1"/>
  <c r="CJ156" i="9"/>
  <c r="CJ157" i="9" s="1"/>
  <c r="CJ158" i="9" s="1"/>
  <c r="CG156" i="9"/>
  <c r="CG157" i="9" s="1"/>
  <c r="CG158" i="9" s="1"/>
  <c r="CL156" i="9"/>
  <c r="CL157" i="9" s="1"/>
  <c r="CL158" i="9" s="1"/>
  <c r="CK156" i="9"/>
  <c r="CK157" i="9" s="1"/>
  <c r="CK158" i="9" s="1"/>
  <c r="CN156" i="9"/>
  <c r="CN157" i="9" s="1"/>
  <c r="CN158" i="9" s="1"/>
  <c r="CP156" i="9"/>
  <c r="CP157" i="9" s="1"/>
  <c r="CP158" i="9" s="1"/>
  <c r="CM156" i="9"/>
  <c r="CM157" i="9" s="1"/>
  <c r="CM158" i="9" s="1"/>
  <c r="CO156" i="9"/>
  <c r="CO157" i="9" s="1"/>
  <c r="CO158" i="9" s="1"/>
  <c r="CR156" i="9"/>
  <c r="CR157" i="9" s="1"/>
  <c r="CR158" i="9" s="1"/>
  <c r="CS156" i="9"/>
  <c r="CS157" i="9" s="1"/>
  <c r="CS158" i="9" s="1"/>
  <c r="CQ156" i="9"/>
  <c r="CQ157" i="9" s="1"/>
  <c r="CQ158" i="9" s="1"/>
  <c r="CT156" i="9"/>
  <c r="CT157" i="9" s="1"/>
  <c r="CT158" i="9" s="1"/>
  <c r="CU156" i="9"/>
  <c r="CU157" i="9" s="1"/>
  <c r="CU158" i="9" s="1"/>
  <c r="CW156" i="9"/>
  <c r="CW157" i="9" s="1"/>
  <c r="CW158" i="9" s="1"/>
  <c r="CV156" i="9"/>
  <c r="CV157" i="9" s="1"/>
  <c r="CV158" i="9" s="1"/>
  <c r="CX156" i="9"/>
  <c r="CX157" i="9" s="1"/>
  <c r="CX158" i="9" s="1"/>
  <c r="CZ156" i="9"/>
  <c r="CZ157" i="9" s="1"/>
  <c r="CZ158" i="9" s="1"/>
  <c r="CY156" i="9"/>
  <c r="CY157" i="9" s="1"/>
  <c r="CY158" i="9" s="1"/>
  <c r="DA156" i="9"/>
  <c r="DA157" i="9" s="1"/>
  <c r="DA158" i="9" s="1"/>
  <c r="DC156" i="9"/>
  <c r="DC157" i="9" s="1"/>
  <c r="DC158" i="9" s="1"/>
  <c r="DB156" i="9"/>
  <c r="DB157" i="9" s="1"/>
  <c r="DB158" i="9" s="1"/>
  <c r="DE156" i="9"/>
  <c r="DE157" i="9" s="1"/>
  <c r="DE158" i="9" s="1"/>
  <c r="DD156" i="9"/>
  <c r="DD157" i="9" s="1"/>
  <c r="DD158" i="9" s="1"/>
  <c r="DF156" i="9"/>
  <c r="DF157" i="9" s="1"/>
  <c r="DF158" i="9" s="1"/>
  <c r="DH156" i="9"/>
  <c r="DH157" i="9" s="1"/>
  <c r="DH158" i="9" s="1"/>
  <c r="DG156" i="9"/>
  <c r="DG157" i="9" s="1"/>
  <c r="DG158" i="9" s="1"/>
  <c r="DI156" i="9"/>
  <c r="DI157" i="9" s="1"/>
  <c r="DI158" i="9" s="1"/>
  <c r="DJ156" i="9"/>
  <c r="DJ157" i="9" s="1"/>
  <c r="DJ158" i="9" s="1"/>
  <c r="DK156" i="9"/>
  <c r="DK157" i="9" s="1"/>
  <c r="DK158" i="9" s="1"/>
  <c r="DL156" i="9"/>
  <c r="DL157" i="9" s="1"/>
  <c r="DL158" i="9" s="1"/>
  <c r="DN156" i="9"/>
  <c r="DN157" i="9" s="1"/>
  <c r="DN158" i="9" s="1"/>
  <c r="DR156" i="9"/>
  <c r="DR157" i="9" s="1"/>
  <c r="DR158" i="9" s="1"/>
  <c r="DQ156" i="9"/>
  <c r="DQ157" i="9" s="1"/>
  <c r="DQ158" i="9" s="1"/>
  <c r="BV152" i="1"/>
  <c r="BW153" i="1" s="1"/>
  <c r="BW155" i="1" s="1"/>
  <c r="AM17" i="1"/>
  <c r="AL21" i="1"/>
  <c r="AL20" i="1"/>
  <c r="AK22" i="1"/>
  <c r="DS158" i="9" l="1"/>
  <c r="C159" i="9" s="1"/>
  <c r="BW152" i="1"/>
  <c r="BX153" i="1" s="1"/>
  <c r="BX155" i="1" s="1"/>
  <c r="AM21" i="1"/>
  <c r="AM20" i="1"/>
  <c r="AL22" i="1"/>
  <c r="B159" i="9" l="1"/>
  <c r="BX152" i="1"/>
  <c r="BY153" i="1" s="1"/>
  <c r="BY155" i="1" s="1"/>
  <c r="AM22" i="1"/>
  <c r="AM23" i="1"/>
  <c r="AM24" i="1" s="1"/>
  <c r="F23" i="1"/>
  <c r="F24" i="1" s="1"/>
  <c r="F25" i="1" s="1"/>
  <c r="D23" i="1"/>
  <c r="D24" i="1" s="1"/>
  <c r="E23" i="1"/>
  <c r="E24" i="1" s="1"/>
  <c r="E25" i="1" s="1"/>
  <c r="G23" i="1"/>
  <c r="G24" i="1" s="1"/>
  <c r="G25" i="1" s="1"/>
  <c r="H23" i="1"/>
  <c r="H24" i="1" s="1"/>
  <c r="H25" i="1" s="1"/>
  <c r="I23" i="1"/>
  <c r="I24" i="1" s="1"/>
  <c r="I25" i="1" s="1"/>
  <c r="K23" i="1"/>
  <c r="K24" i="1" s="1"/>
  <c r="K25" i="1" s="1"/>
  <c r="J23" i="1"/>
  <c r="J24" i="1" s="1"/>
  <c r="J25" i="1" s="1"/>
  <c r="L23" i="1"/>
  <c r="L24" i="1" s="1"/>
  <c r="L25" i="1" s="1"/>
  <c r="M23" i="1"/>
  <c r="M24" i="1" s="1"/>
  <c r="M25" i="1" s="1"/>
  <c r="N23" i="1"/>
  <c r="N24" i="1" s="1"/>
  <c r="N25" i="1" s="1"/>
  <c r="O23" i="1"/>
  <c r="O24" i="1" s="1"/>
  <c r="O25" i="1" s="1"/>
  <c r="P23" i="1"/>
  <c r="P24" i="1" s="1"/>
  <c r="P25" i="1" s="1"/>
  <c r="R23" i="1"/>
  <c r="R24" i="1" s="1"/>
  <c r="R25" i="1" s="1"/>
  <c r="S23" i="1"/>
  <c r="S24" i="1" s="1"/>
  <c r="S25" i="1" s="1"/>
  <c r="Q23" i="1"/>
  <c r="Q24" i="1" s="1"/>
  <c r="Q25" i="1" s="1"/>
  <c r="U23" i="1"/>
  <c r="U24" i="1" s="1"/>
  <c r="U25" i="1" s="1"/>
  <c r="T23" i="1"/>
  <c r="T24" i="1" s="1"/>
  <c r="T25" i="1" s="1"/>
  <c r="V23" i="1"/>
  <c r="V24" i="1" s="1"/>
  <c r="V25" i="1" s="1"/>
  <c r="W23" i="1"/>
  <c r="W24" i="1" s="1"/>
  <c r="W25" i="1" s="1"/>
  <c r="X23" i="1"/>
  <c r="X24" i="1" s="1"/>
  <c r="X25" i="1" s="1"/>
  <c r="Z23" i="1"/>
  <c r="Z24" i="1" s="1"/>
  <c r="Z25" i="1" s="1"/>
  <c r="Y23" i="1"/>
  <c r="Y24" i="1" s="1"/>
  <c r="Y25" i="1" s="1"/>
  <c r="AB23" i="1"/>
  <c r="AB24" i="1" s="1"/>
  <c r="AB25" i="1" s="1"/>
  <c r="AA23" i="1"/>
  <c r="AA24" i="1" s="1"/>
  <c r="AA25" i="1" s="1"/>
  <c r="AC23" i="1"/>
  <c r="AC24" i="1" s="1"/>
  <c r="AC25" i="1" s="1"/>
  <c r="AD23" i="1"/>
  <c r="AD24" i="1" s="1"/>
  <c r="AD25" i="1" s="1"/>
  <c r="AE23" i="1"/>
  <c r="AE24" i="1" s="1"/>
  <c r="AE25" i="1" s="1"/>
  <c r="AF23" i="1"/>
  <c r="AF24" i="1" s="1"/>
  <c r="AF25" i="1" s="1"/>
  <c r="AG23" i="1"/>
  <c r="AG24" i="1" s="1"/>
  <c r="AG25" i="1" s="1"/>
  <c r="AH23" i="1"/>
  <c r="AH24" i="1" s="1"/>
  <c r="AH25" i="1" s="1"/>
  <c r="AI23" i="1"/>
  <c r="AI24" i="1" s="1"/>
  <c r="AI25" i="1" s="1"/>
  <c r="AJ23" i="1"/>
  <c r="AJ24" i="1" s="1"/>
  <c r="AJ25" i="1" s="1"/>
  <c r="AL23" i="1"/>
  <c r="AL24" i="1" s="1"/>
  <c r="AL25" i="1" s="1"/>
  <c r="AK23" i="1"/>
  <c r="AK24" i="1" s="1"/>
  <c r="AK25" i="1" s="1"/>
  <c r="BY152" i="1" l="1"/>
  <c r="BZ153" i="1" s="1"/>
  <c r="BZ155" i="1" s="1"/>
  <c r="AM25" i="1"/>
  <c r="G6" i="1" s="1"/>
  <c r="D25" i="1"/>
  <c r="G10" i="1"/>
  <c r="BZ152" i="1" l="1"/>
  <c r="CA153" i="1" s="1"/>
  <c r="CA155" i="1" s="1"/>
  <c r="G5" i="1"/>
  <c r="G12" i="1"/>
  <c r="G13" i="1" s="1"/>
  <c r="CA152" i="1" l="1"/>
  <c r="CB153" i="1" s="1"/>
  <c r="CB155" i="1" s="1"/>
  <c r="CB152" i="1" l="1"/>
  <c r="CC153" i="1" s="1"/>
  <c r="CC155" i="1" s="1"/>
  <c r="CC152" i="1" l="1"/>
  <c r="CD153" i="1" s="1"/>
  <c r="CD155" i="1" s="1"/>
  <c r="CD152" i="1" l="1"/>
  <c r="CE153" i="1" s="1"/>
  <c r="CE155" i="1" s="1"/>
  <c r="CE152" i="1" l="1"/>
  <c r="CF153" i="1" s="1"/>
  <c r="CF155" i="1" s="1"/>
  <c r="CF152" i="1" l="1"/>
  <c r="CG153" i="1" s="1"/>
  <c r="CG155" i="1" s="1"/>
  <c r="CG152" i="1" l="1"/>
  <c r="CH153" i="1" s="1"/>
  <c r="CH155" i="1" s="1"/>
  <c r="CH152" i="1" l="1"/>
  <c r="CI153" i="1" s="1"/>
  <c r="CI155" i="1" s="1"/>
  <c r="CI152" i="1" l="1"/>
  <c r="CJ153" i="1" s="1"/>
  <c r="CJ155" i="1" s="1"/>
  <c r="CH146" i="1" l="1"/>
  <c r="CH147" i="1" s="1"/>
  <c r="CH148" i="1" s="1"/>
  <c r="CD146" i="1"/>
  <c r="CD147" i="1" s="1"/>
  <c r="CD148" i="1" s="1"/>
  <c r="CB146" i="1"/>
  <c r="CB147" i="1" s="1"/>
  <c r="CB148" i="1" s="1"/>
  <c r="CE146" i="1"/>
  <c r="CE147" i="1" s="1"/>
  <c r="CE148" i="1" s="1"/>
  <c r="E146" i="1"/>
  <c r="E147" i="1" s="1"/>
  <c r="F146" i="1"/>
  <c r="F147" i="1" s="1"/>
  <c r="F148" i="1" s="1"/>
  <c r="G146" i="1"/>
  <c r="G147" i="1" s="1"/>
  <c r="G148" i="1" s="1"/>
  <c r="H146" i="1"/>
  <c r="H147" i="1" s="1"/>
  <c r="H148" i="1" s="1"/>
  <c r="J146" i="1"/>
  <c r="J147" i="1" s="1"/>
  <c r="J148" i="1" s="1"/>
  <c r="K146" i="1"/>
  <c r="K147" i="1" s="1"/>
  <c r="K148" i="1" s="1"/>
  <c r="I146" i="1"/>
  <c r="I147" i="1" s="1"/>
  <c r="I148" i="1" s="1"/>
  <c r="O146" i="1"/>
  <c r="O147" i="1" s="1"/>
  <c r="O148" i="1" s="1"/>
  <c r="L146" i="1"/>
  <c r="L147" i="1" s="1"/>
  <c r="L148" i="1" s="1"/>
  <c r="N146" i="1"/>
  <c r="N147" i="1" s="1"/>
  <c r="N148" i="1" s="1"/>
  <c r="M146" i="1"/>
  <c r="M147" i="1" s="1"/>
  <c r="M148" i="1" s="1"/>
  <c r="U146" i="1"/>
  <c r="U147" i="1" s="1"/>
  <c r="U148" i="1" s="1"/>
  <c r="R146" i="1"/>
  <c r="R147" i="1" s="1"/>
  <c r="R148" i="1" s="1"/>
  <c r="T146" i="1"/>
  <c r="T147" i="1" s="1"/>
  <c r="T148" i="1" s="1"/>
  <c r="Q146" i="1"/>
  <c r="Q147" i="1" s="1"/>
  <c r="Q148" i="1" s="1"/>
  <c r="S146" i="1"/>
  <c r="S147" i="1" s="1"/>
  <c r="S148" i="1" s="1"/>
  <c r="V146" i="1"/>
  <c r="V147" i="1" s="1"/>
  <c r="V148" i="1" s="1"/>
  <c r="W146" i="1"/>
  <c r="W147" i="1" s="1"/>
  <c r="W148" i="1" s="1"/>
  <c r="X146" i="1"/>
  <c r="X147" i="1" s="1"/>
  <c r="X148" i="1" s="1"/>
  <c r="Z146" i="1"/>
  <c r="Z147" i="1" s="1"/>
  <c r="Z148" i="1" s="1"/>
  <c r="AB146" i="1"/>
  <c r="AB147" i="1" s="1"/>
  <c r="AB148" i="1" s="1"/>
  <c r="AC146" i="1"/>
  <c r="AC147" i="1" s="1"/>
  <c r="AC148" i="1" s="1"/>
  <c r="Y146" i="1"/>
  <c r="Y147" i="1" s="1"/>
  <c r="Y148" i="1" s="1"/>
  <c r="AD146" i="1"/>
  <c r="AD147" i="1" s="1"/>
  <c r="AD148" i="1" s="1"/>
  <c r="AA146" i="1"/>
  <c r="AA147" i="1" s="1"/>
  <c r="AA148" i="1" s="1"/>
  <c r="AE146" i="1"/>
  <c r="AE147" i="1" s="1"/>
  <c r="AE148" i="1" s="1"/>
  <c r="AG146" i="1"/>
  <c r="AG147" i="1" s="1"/>
  <c r="AG148" i="1" s="1"/>
  <c r="AJ146" i="1"/>
  <c r="AJ147" i="1" s="1"/>
  <c r="AJ148" i="1" s="1"/>
  <c r="AF146" i="1"/>
  <c r="AF147" i="1" s="1"/>
  <c r="AF148" i="1" s="1"/>
  <c r="AH146" i="1"/>
  <c r="AH147" i="1" s="1"/>
  <c r="AH148" i="1" s="1"/>
  <c r="AI146" i="1"/>
  <c r="AI147" i="1" s="1"/>
  <c r="AI148" i="1" s="1"/>
  <c r="AK146" i="1"/>
  <c r="AK147" i="1" s="1"/>
  <c r="AK148" i="1" s="1"/>
  <c r="AL146" i="1"/>
  <c r="AL147" i="1" s="1"/>
  <c r="AL148" i="1" s="1"/>
  <c r="AN146" i="1"/>
  <c r="AN147" i="1" s="1"/>
  <c r="AN148" i="1" s="1"/>
  <c r="AM146" i="1"/>
  <c r="AM147" i="1" s="1"/>
  <c r="AM148" i="1" s="1"/>
  <c r="AO146" i="1"/>
  <c r="AO147" i="1" s="1"/>
  <c r="AO148" i="1" s="1"/>
  <c r="AP146" i="1"/>
  <c r="AP147" i="1" s="1"/>
  <c r="AP148" i="1" s="1"/>
  <c r="AQ146" i="1"/>
  <c r="AQ147" i="1" s="1"/>
  <c r="AQ148" i="1" s="1"/>
  <c r="AR146" i="1"/>
  <c r="AR147" i="1" s="1"/>
  <c r="AR148" i="1" s="1"/>
  <c r="AT146" i="1"/>
  <c r="AT147" i="1" s="1"/>
  <c r="AT148" i="1" s="1"/>
  <c r="AS146" i="1"/>
  <c r="AS147" i="1" s="1"/>
  <c r="AS148" i="1" s="1"/>
  <c r="AV146" i="1"/>
  <c r="AV147" i="1" s="1"/>
  <c r="AV148" i="1" s="1"/>
  <c r="AW146" i="1"/>
  <c r="AW147" i="1" s="1"/>
  <c r="AW148" i="1" s="1"/>
  <c r="AU146" i="1"/>
  <c r="AU147" i="1" s="1"/>
  <c r="AU148" i="1" s="1"/>
  <c r="AX146" i="1"/>
  <c r="AX147" i="1" s="1"/>
  <c r="AX148" i="1" s="1"/>
  <c r="AY146" i="1"/>
  <c r="AY147" i="1" s="1"/>
  <c r="AY148" i="1" s="1"/>
  <c r="BB146" i="1"/>
  <c r="BB147" i="1" s="1"/>
  <c r="BB148" i="1" s="1"/>
  <c r="AZ146" i="1"/>
  <c r="AZ147" i="1" s="1"/>
  <c r="AZ148" i="1" s="1"/>
  <c r="BA146" i="1"/>
  <c r="BA147" i="1" s="1"/>
  <c r="BA148" i="1" s="1"/>
  <c r="BD146" i="1"/>
  <c r="BD147" i="1" s="1"/>
  <c r="BD148" i="1" s="1"/>
  <c r="BC146" i="1"/>
  <c r="BC147" i="1" s="1"/>
  <c r="BC148" i="1" s="1"/>
  <c r="BF146" i="1"/>
  <c r="BF147" i="1" s="1"/>
  <c r="BF148" i="1" s="1"/>
  <c r="BE146" i="1"/>
  <c r="BE147" i="1" s="1"/>
  <c r="BE148" i="1" s="1"/>
  <c r="BH146" i="1"/>
  <c r="BH147" i="1" s="1"/>
  <c r="BH148" i="1" s="1"/>
  <c r="BI146" i="1"/>
  <c r="BI147" i="1" s="1"/>
  <c r="BI148" i="1" s="1"/>
  <c r="BG146" i="1"/>
  <c r="BG147" i="1" s="1"/>
  <c r="BG148" i="1" s="1"/>
  <c r="BK146" i="1"/>
  <c r="BK147" i="1" s="1"/>
  <c r="BK148" i="1" s="1"/>
  <c r="BJ146" i="1"/>
  <c r="BJ147" i="1" s="1"/>
  <c r="BJ148" i="1" s="1"/>
  <c r="BM146" i="1"/>
  <c r="BM147" i="1" s="1"/>
  <c r="BM148" i="1" s="1"/>
  <c r="BL146" i="1"/>
  <c r="BL147" i="1" s="1"/>
  <c r="BL148" i="1" s="1"/>
  <c r="BN146" i="1"/>
  <c r="BN147" i="1" s="1"/>
  <c r="BN148" i="1" s="1"/>
  <c r="BO146" i="1"/>
  <c r="BO147" i="1" s="1"/>
  <c r="BO148" i="1" s="1"/>
  <c r="BU146" i="1"/>
  <c r="BU147" i="1" s="1"/>
  <c r="BU148" i="1" s="1"/>
  <c r="BR146" i="1"/>
  <c r="BR147" i="1" s="1"/>
  <c r="BR148" i="1" s="1"/>
  <c r="BS146" i="1"/>
  <c r="BS147" i="1" s="1"/>
  <c r="BS148" i="1" s="1"/>
  <c r="BQ146" i="1"/>
  <c r="BQ147" i="1" s="1"/>
  <c r="BQ148" i="1" s="1"/>
  <c r="BV146" i="1"/>
  <c r="BV147" i="1" s="1"/>
  <c r="BV148" i="1" s="1"/>
  <c r="BT146" i="1"/>
  <c r="BT147" i="1" s="1"/>
  <c r="BT148" i="1" s="1"/>
  <c r="BX146" i="1"/>
  <c r="BX147" i="1" s="1"/>
  <c r="BX148" i="1" s="1"/>
  <c r="BW146" i="1"/>
  <c r="BW147" i="1" s="1"/>
  <c r="BW148" i="1" s="1"/>
  <c r="CA146" i="1"/>
  <c r="CA147" i="1" s="1"/>
  <c r="CA148" i="1" s="1"/>
  <c r="CG146" i="1"/>
  <c r="CG147" i="1" s="1"/>
  <c r="CG148" i="1" s="1"/>
  <c r="CC146" i="1"/>
  <c r="CC147" i="1" s="1"/>
  <c r="CC148" i="1" s="1"/>
  <c r="BZ146" i="1"/>
  <c r="BZ147" i="1" s="1"/>
  <c r="BZ148" i="1" s="1"/>
  <c r="CJ152" i="1"/>
  <c r="CK153" i="1" s="1"/>
  <c r="CK155" i="1" s="1"/>
  <c r="CF146" i="1"/>
  <c r="CF147" i="1" s="1"/>
  <c r="CF148" i="1" s="1"/>
  <c r="E148" i="1" l="1"/>
  <c r="F170" i="1" s="1"/>
  <c r="F14" i="3" s="1"/>
  <c r="D170" i="1"/>
  <c r="F11" i="3" s="1"/>
  <c r="CK152" i="1"/>
  <c r="CL153" i="1" s="1"/>
  <c r="CL155" i="1" s="1"/>
  <c r="C149" i="1" l="1"/>
  <c r="B149" i="1" s="1"/>
  <c r="E170" i="1" s="1"/>
  <c r="F13" i="3" s="1"/>
  <c r="CL152" i="1"/>
  <c r="CM153" i="1" s="1"/>
  <c r="CM155" i="1" s="1"/>
  <c r="CM152" i="1" l="1"/>
  <c r="CN153" i="1" s="1"/>
  <c r="CN155" i="1" s="1"/>
  <c r="CN152" i="1" l="1"/>
  <c r="CO153" i="1" s="1"/>
  <c r="CO155" i="1" s="1"/>
  <c r="CO152" i="1" l="1"/>
  <c r="CP153" i="1" s="1"/>
  <c r="CP155" i="1" s="1"/>
  <c r="CP152" i="1" l="1"/>
  <c r="CQ153" i="1" s="1"/>
  <c r="CQ155" i="1" s="1"/>
  <c r="CQ152" i="1" l="1"/>
  <c r="CR153" i="1" s="1"/>
  <c r="CR155" i="1" s="1"/>
  <c r="CR152" i="1" l="1"/>
  <c r="CS153" i="1" s="1"/>
  <c r="CS155" i="1" s="1"/>
  <c r="CS152" i="1" l="1"/>
  <c r="CT153" i="1" s="1"/>
  <c r="CT155" i="1" s="1"/>
  <c r="CT152" i="1" l="1"/>
  <c r="CU153" i="1" s="1"/>
  <c r="CU155" i="1" s="1"/>
  <c r="CU152" i="1" l="1"/>
  <c r="CV153" i="1" s="1"/>
  <c r="CV155" i="1" s="1"/>
  <c r="CV152" i="1" l="1"/>
  <c r="CW153" i="1" s="1"/>
  <c r="CW155" i="1" s="1"/>
  <c r="CW152" i="1" l="1"/>
  <c r="CX153" i="1" s="1"/>
  <c r="CX155" i="1" s="1"/>
  <c r="CX152" i="1" l="1"/>
  <c r="CY153" i="1" s="1"/>
  <c r="CY155" i="1" s="1"/>
  <c r="CY152" i="1" l="1"/>
  <c r="CZ153" i="1" s="1"/>
  <c r="CZ155" i="1" s="1"/>
  <c r="CZ152" i="1" l="1"/>
  <c r="DA153" i="1" s="1"/>
  <c r="DA155" i="1" s="1"/>
  <c r="DA152" i="1" l="1"/>
  <c r="DB153" i="1" s="1"/>
  <c r="DB155" i="1" s="1"/>
  <c r="DB152" i="1" l="1"/>
  <c r="DC153" i="1" s="1"/>
  <c r="DC155" i="1" s="1"/>
  <c r="DC152" i="1" l="1"/>
  <c r="DD153" i="1" s="1"/>
  <c r="DD155" i="1" s="1"/>
  <c r="DD152" i="1" l="1"/>
  <c r="DE153" i="1" s="1"/>
  <c r="DE155" i="1" s="1"/>
  <c r="DE152" i="1" l="1"/>
  <c r="DF153" i="1" s="1"/>
  <c r="DF155" i="1" s="1"/>
  <c r="DF152" i="1" l="1"/>
  <c r="DG153" i="1" s="1"/>
  <c r="DG155" i="1" s="1"/>
  <c r="DG152" i="1" l="1"/>
  <c r="DH153" i="1" s="1"/>
  <c r="DH155" i="1" s="1"/>
  <c r="DH152" i="1" l="1"/>
  <c r="DI153" i="1" s="1"/>
  <c r="DI155" i="1" l="1"/>
  <c r="DI152" i="1"/>
  <c r="DJ153" i="1" s="1"/>
  <c r="DJ155" i="1" s="1"/>
  <c r="DJ152" i="1" l="1"/>
  <c r="DK153" i="1" s="1"/>
  <c r="DK155" i="1" s="1"/>
  <c r="DK152" i="1" l="1"/>
  <c r="DL153" i="1" s="1"/>
  <c r="DL155" i="1" s="1"/>
  <c r="DL152" i="1" l="1"/>
  <c r="DM153" i="1" s="1"/>
  <c r="DM155" i="1" s="1"/>
  <c r="DM152" i="1" l="1"/>
  <c r="DN153" i="1" s="1"/>
  <c r="DN155" i="1" l="1"/>
  <c r="DN152" i="1"/>
  <c r="DO153" i="1" s="1"/>
  <c r="DO155" i="1" s="1"/>
  <c r="DO152" i="1" l="1"/>
  <c r="DP153" i="1" s="1"/>
  <c r="DP155" i="1" s="1"/>
  <c r="DP152" i="1" l="1"/>
  <c r="DQ153" i="1" s="1"/>
  <c r="DQ155" i="1" s="1"/>
  <c r="DQ152" i="1" l="1"/>
  <c r="DR153" i="1" s="1"/>
  <c r="DR155" i="1" l="1"/>
  <c r="DR152" i="1"/>
  <c r="DS153" i="1" s="1"/>
  <c r="C171" i="1" s="1"/>
  <c r="DS156" i="1" l="1"/>
  <c r="DS157" i="1" s="1"/>
  <c r="DS155" i="1"/>
  <c r="D156" i="1"/>
  <c r="D157" i="1" s="1"/>
  <c r="K156" i="1"/>
  <c r="K157" i="1" s="1"/>
  <c r="K158" i="1" s="1"/>
  <c r="Z156" i="1"/>
  <c r="Z157" i="1" s="1"/>
  <c r="Z158" i="1" s="1"/>
  <c r="AM156" i="1"/>
  <c r="AM157" i="1" s="1"/>
  <c r="AM158" i="1" s="1"/>
  <c r="AX156" i="1"/>
  <c r="AX157" i="1" s="1"/>
  <c r="AX158" i="1" s="1"/>
  <c r="DI156" i="1"/>
  <c r="DI157" i="1" s="1"/>
  <c r="DI158" i="1" s="1"/>
  <c r="DR156" i="1"/>
  <c r="DR157" i="1" s="1"/>
  <c r="DR158" i="1" s="1"/>
  <c r="DP156" i="1"/>
  <c r="DP157" i="1" s="1"/>
  <c r="DP158" i="1" s="1"/>
  <c r="DS152" i="1"/>
  <c r="DS158" i="1" l="1"/>
  <c r="D158" i="1"/>
  <c r="BE156" i="1"/>
  <c r="BE157" i="1" s="1"/>
  <c r="BE158" i="1" s="1"/>
  <c r="Q156" i="1"/>
  <c r="Q157" i="1" s="1"/>
  <c r="Q158" i="1" s="1"/>
  <c r="O156" i="1"/>
  <c r="O157" i="1" s="1"/>
  <c r="O158" i="1" s="1"/>
  <c r="BJ156" i="1"/>
  <c r="BJ157" i="1" s="1"/>
  <c r="BJ158" i="1" s="1"/>
  <c r="P156" i="1"/>
  <c r="P157" i="1" s="1"/>
  <c r="P158" i="1" s="1"/>
  <c r="G156" i="1"/>
  <c r="G157" i="1" s="1"/>
  <c r="G158" i="1" s="1"/>
  <c r="AQ156" i="1"/>
  <c r="AQ157" i="1" s="1"/>
  <c r="AQ158" i="1" s="1"/>
  <c r="S156" i="1"/>
  <c r="S157" i="1" s="1"/>
  <c r="S158" i="1" s="1"/>
  <c r="BI156" i="1"/>
  <c r="BI157" i="1" s="1"/>
  <c r="BI158" i="1" s="1"/>
  <c r="AL156" i="1"/>
  <c r="AL157" i="1" s="1"/>
  <c r="AL158" i="1" s="1"/>
  <c r="BM156" i="1"/>
  <c r="BM157" i="1" s="1"/>
  <c r="BM158" i="1" s="1"/>
  <c r="AW156" i="1"/>
  <c r="AW157" i="1" s="1"/>
  <c r="AW158" i="1" s="1"/>
  <c r="R156" i="1"/>
  <c r="R157" i="1" s="1"/>
  <c r="R158" i="1" s="1"/>
  <c r="AO156" i="1"/>
  <c r="AO157" i="1" s="1"/>
  <c r="AO158" i="1" s="1"/>
  <c r="AE156" i="1"/>
  <c r="AE157" i="1" s="1"/>
  <c r="AE158" i="1" s="1"/>
  <c r="V156" i="1"/>
  <c r="V157" i="1" s="1"/>
  <c r="V158" i="1" s="1"/>
  <c r="AG156" i="1"/>
  <c r="AG157" i="1" s="1"/>
  <c r="AG158" i="1" s="1"/>
  <c r="BN156" i="1"/>
  <c r="BN157" i="1" s="1"/>
  <c r="BN158" i="1" s="1"/>
  <c r="AH156" i="1"/>
  <c r="AH157" i="1" s="1"/>
  <c r="AH158" i="1" s="1"/>
  <c r="AP156" i="1"/>
  <c r="AP157" i="1" s="1"/>
  <c r="AP158" i="1" s="1"/>
  <c r="BP156" i="1"/>
  <c r="BP157" i="1" s="1"/>
  <c r="BP158" i="1" s="1"/>
  <c r="BB156" i="1"/>
  <c r="BB157" i="1" s="1"/>
  <c r="BB158" i="1" s="1"/>
  <c r="F156" i="1"/>
  <c r="F157" i="1" s="1"/>
  <c r="F158" i="1" s="1"/>
  <c r="BW156" i="1"/>
  <c r="BW157" i="1" s="1"/>
  <c r="BW158" i="1" s="1"/>
  <c r="N156" i="1"/>
  <c r="N157" i="1" s="1"/>
  <c r="N158" i="1" s="1"/>
  <c r="BX156" i="1"/>
  <c r="BX157" i="1" s="1"/>
  <c r="BX158" i="1" s="1"/>
  <c r="AT156" i="1"/>
  <c r="AT157" i="1" s="1"/>
  <c r="AT158" i="1" s="1"/>
  <c r="BK156" i="1"/>
  <c r="BK157" i="1" s="1"/>
  <c r="BK158" i="1" s="1"/>
  <c r="AA156" i="1"/>
  <c r="AA157" i="1" s="1"/>
  <c r="AA158" i="1" s="1"/>
  <c r="AD156" i="1"/>
  <c r="AD157" i="1" s="1"/>
  <c r="AD158" i="1" s="1"/>
  <c r="BA156" i="1"/>
  <c r="BA157" i="1" s="1"/>
  <c r="BA158" i="1" s="1"/>
  <c r="AF156" i="1"/>
  <c r="AF157" i="1" s="1"/>
  <c r="AF158" i="1" s="1"/>
  <c r="BO156" i="1"/>
  <c r="BO157" i="1" s="1"/>
  <c r="BO158" i="1" s="1"/>
  <c r="BL156" i="1"/>
  <c r="BL157" i="1" s="1"/>
  <c r="BL158" i="1" s="1"/>
  <c r="AU156" i="1"/>
  <c r="AU157" i="1" s="1"/>
  <c r="AU158" i="1" s="1"/>
  <c r="BY156" i="1"/>
  <c r="BY157" i="1" s="1"/>
  <c r="BY158" i="1" s="1"/>
  <c r="BS156" i="1"/>
  <c r="BS157" i="1" s="1"/>
  <c r="BS158" i="1" s="1"/>
  <c r="BR156" i="1"/>
  <c r="BR157" i="1" s="1"/>
  <c r="BR158" i="1" s="1"/>
  <c r="AR156" i="1"/>
  <c r="AR157" i="1" s="1"/>
  <c r="AR158" i="1" s="1"/>
  <c r="AC156" i="1"/>
  <c r="AC157" i="1" s="1"/>
  <c r="AC158" i="1" s="1"/>
  <c r="W156" i="1"/>
  <c r="W157" i="1" s="1"/>
  <c r="W158" i="1" s="1"/>
  <c r="X156" i="1"/>
  <c r="X157" i="1" s="1"/>
  <c r="X158" i="1" s="1"/>
  <c r="BF156" i="1"/>
  <c r="BF157" i="1" s="1"/>
  <c r="BF158" i="1" s="1"/>
  <c r="L156" i="1"/>
  <c r="L157" i="1" s="1"/>
  <c r="L158" i="1" s="1"/>
  <c r="Y156" i="1"/>
  <c r="Y157" i="1" s="1"/>
  <c r="Y158" i="1" s="1"/>
  <c r="AS156" i="1"/>
  <c r="AS157" i="1" s="1"/>
  <c r="AS158" i="1" s="1"/>
  <c r="U156" i="1"/>
  <c r="U157" i="1" s="1"/>
  <c r="U158" i="1" s="1"/>
  <c r="AI156" i="1"/>
  <c r="AI157" i="1" s="1"/>
  <c r="AI158" i="1" s="1"/>
  <c r="BV156" i="1"/>
  <c r="BV157" i="1" s="1"/>
  <c r="BV158" i="1" s="1"/>
  <c r="BQ156" i="1"/>
  <c r="BQ157" i="1" s="1"/>
  <c r="BQ158" i="1" s="1"/>
  <c r="AB156" i="1"/>
  <c r="AB157" i="1" s="1"/>
  <c r="AB158" i="1" s="1"/>
  <c r="AY156" i="1"/>
  <c r="AY157" i="1" s="1"/>
  <c r="AY158" i="1" s="1"/>
  <c r="AJ156" i="1"/>
  <c r="AJ157" i="1" s="1"/>
  <c r="AJ158" i="1" s="1"/>
  <c r="E156" i="1"/>
  <c r="E157" i="1" s="1"/>
  <c r="E158" i="1" s="1"/>
  <c r="H156" i="1"/>
  <c r="H157" i="1" s="1"/>
  <c r="H158" i="1" s="1"/>
  <c r="BG156" i="1"/>
  <c r="BG157" i="1" s="1"/>
  <c r="BG158" i="1" s="1"/>
  <c r="AK156" i="1"/>
  <c r="AK157" i="1" s="1"/>
  <c r="AK158" i="1" s="1"/>
  <c r="J156" i="1"/>
  <c r="J157" i="1" s="1"/>
  <c r="J158" i="1" s="1"/>
  <c r="BC156" i="1"/>
  <c r="BC157" i="1" s="1"/>
  <c r="BC158" i="1" s="1"/>
  <c r="BH156" i="1"/>
  <c r="BH157" i="1" s="1"/>
  <c r="BH158" i="1" s="1"/>
  <c r="AV156" i="1"/>
  <c r="AV157" i="1" s="1"/>
  <c r="AV158" i="1" s="1"/>
  <c r="AN156" i="1"/>
  <c r="AN157" i="1" s="1"/>
  <c r="AN158" i="1" s="1"/>
  <c r="BU156" i="1"/>
  <c r="BU157" i="1" s="1"/>
  <c r="BU158" i="1" s="1"/>
  <c r="BT156" i="1"/>
  <c r="BT157" i="1" s="1"/>
  <c r="BT158" i="1" s="1"/>
  <c r="AZ156" i="1"/>
  <c r="AZ157" i="1" s="1"/>
  <c r="AZ158" i="1" s="1"/>
  <c r="T156" i="1"/>
  <c r="T157" i="1" s="1"/>
  <c r="T158" i="1" s="1"/>
  <c r="M156" i="1"/>
  <c r="M157" i="1" s="1"/>
  <c r="M158" i="1" s="1"/>
  <c r="BZ156" i="1"/>
  <c r="BZ157" i="1" s="1"/>
  <c r="BZ158" i="1" s="1"/>
  <c r="BD156" i="1"/>
  <c r="BD157" i="1" s="1"/>
  <c r="BD158" i="1" s="1"/>
  <c r="I156" i="1"/>
  <c r="I157" i="1" s="1"/>
  <c r="I158" i="1" s="1"/>
  <c r="CA156" i="1"/>
  <c r="CA157" i="1" s="1"/>
  <c r="CA158" i="1" s="1"/>
  <c r="CC156" i="1"/>
  <c r="CC157" i="1" s="1"/>
  <c r="CC158" i="1" s="1"/>
  <c r="CB156" i="1"/>
  <c r="CB157" i="1" s="1"/>
  <c r="CB158" i="1" s="1"/>
  <c r="CF156" i="1"/>
  <c r="CF157" i="1" s="1"/>
  <c r="CF158" i="1" s="1"/>
  <c r="CE156" i="1"/>
  <c r="CE157" i="1" s="1"/>
  <c r="CE158" i="1" s="1"/>
  <c r="CD156" i="1"/>
  <c r="CD157" i="1" s="1"/>
  <c r="CD158" i="1" s="1"/>
  <c r="CG156" i="1"/>
  <c r="CG157" i="1" s="1"/>
  <c r="CG158" i="1" s="1"/>
  <c r="CH156" i="1"/>
  <c r="CH157" i="1" s="1"/>
  <c r="CH158" i="1" s="1"/>
  <c r="CI156" i="1"/>
  <c r="CI157" i="1" s="1"/>
  <c r="CI158" i="1" s="1"/>
  <c r="CK156" i="1"/>
  <c r="CK157" i="1" s="1"/>
  <c r="CK158" i="1" s="1"/>
  <c r="CJ156" i="1"/>
  <c r="CJ157" i="1" s="1"/>
  <c r="CJ158" i="1" s="1"/>
  <c r="CL156" i="1"/>
  <c r="CL157" i="1" s="1"/>
  <c r="CL158" i="1" s="1"/>
  <c r="CN156" i="1"/>
  <c r="CN157" i="1" s="1"/>
  <c r="CN158" i="1" s="1"/>
  <c r="CO156" i="1"/>
  <c r="CO157" i="1" s="1"/>
  <c r="CO158" i="1" s="1"/>
  <c r="CM156" i="1"/>
  <c r="CM157" i="1" s="1"/>
  <c r="CM158" i="1" s="1"/>
  <c r="CP156" i="1"/>
  <c r="CP157" i="1" s="1"/>
  <c r="CP158" i="1" s="1"/>
  <c r="CQ156" i="1"/>
  <c r="CQ157" i="1" s="1"/>
  <c r="CQ158" i="1" s="1"/>
  <c r="CS156" i="1"/>
  <c r="CS157" i="1" s="1"/>
  <c r="CS158" i="1" s="1"/>
  <c r="CR156" i="1"/>
  <c r="CR157" i="1" s="1"/>
  <c r="CR158" i="1" s="1"/>
  <c r="CT156" i="1"/>
  <c r="CT157" i="1" s="1"/>
  <c r="CT158" i="1" s="1"/>
  <c r="CU156" i="1"/>
  <c r="CU157" i="1" s="1"/>
  <c r="CU158" i="1" s="1"/>
  <c r="CV156" i="1"/>
  <c r="CV157" i="1" s="1"/>
  <c r="CV158" i="1" s="1"/>
  <c r="CW156" i="1"/>
  <c r="CW157" i="1" s="1"/>
  <c r="CW158" i="1" s="1"/>
  <c r="CZ156" i="1"/>
  <c r="CZ157" i="1" s="1"/>
  <c r="CZ158" i="1" s="1"/>
  <c r="CX156" i="1"/>
  <c r="CX157" i="1" s="1"/>
  <c r="CX158" i="1" s="1"/>
  <c r="CY156" i="1"/>
  <c r="CY157" i="1" s="1"/>
  <c r="CY158" i="1" s="1"/>
  <c r="DC156" i="1"/>
  <c r="DC157" i="1" s="1"/>
  <c r="DC158" i="1" s="1"/>
  <c r="DB156" i="1"/>
  <c r="DB157" i="1" s="1"/>
  <c r="DB158" i="1" s="1"/>
  <c r="DA156" i="1"/>
  <c r="DA157" i="1" s="1"/>
  <c r="DA158" i="1" s="1"/>
  <c r="DE156" i="1"/>
  <c r="DE157" i="1" s="1"/>
  <c r="DE158" i="1" s="1"/>
  <c r="DD156" i="1"/>
  <c r="DD157" i="1" s="1"/>
  <c r="DD158" i="1" s="1"/>
  <c r="DF156" i="1"/>
  <c r="DF157" i="1" s="1"/>
  <c r="DF158" i="1" s="1"/>
  <c r="DH156" i="1"/>
  <c r="DH157" i="1" s="1"/>
  <c r="DH158" i="1" s="1"/>
  <c r="DG156" i="1"/>
  <c r="DG157" i="1" s="1"/>
  <c r="DG158" i="1" s="1"/>
  <c r="DK156" i="1"/>
  <c r="DK157" i="1" s="1"/>
  <c r="DK158" i="1" s="1"/>
  <c r="DL156" i="1"/>
  <c r="DL157" i="1" s="1"/>
  <c r="DL158" i="1" s="1"/>
  <c r="DJ156" i="1"/>
  <c r="DJ157" i="1" s="1"/>
  <c r="DJ158" i="1" s="1"/>
  <c r="DM156" i="1"/>
  <c r="DM157" i="1" s="1"/>
  <c r="DM158" i="1" s="1"/>
  <c r="DO156" i="1"/>
  <c r="DO157" i="1" s="1"/>
  <c r="DO158" i="1" s="1"/>
  <c r="DN156" i="1"/>
  <c r="DN157" i="1" s="1"/>
  <c r="DN158" i="1" s="1"/>
  <c r="DQ156" i="1"/>
  <c r="DQ157" i="1" s="1"/>
  <c r="DQ158" i="1" s="1"/>
  <c r="C159" i="1" l="1"/>
  <c r="D171" i="1"/>
  <c r="F171" i="1"/>
  <c r="B159" i="1" l="1"/>
  <c r="E171" i="1" l="1"/>
  <c r="D13" i="7"/>
  <c r="D14" i="7" s="1"/>
  <c r="C19" i="7"/>
  <c r="C31" i="7"/>
  <c r="C43" i="7"/>
  <c r="C55" i="7"/>
  <c r="C67" i="7"/>
  <c r="C13" i="7"/>
  <c r="F39" i="3" s="1"/>
  <c r="C14" i="7" l="1"/>
  <c r="AP71" i="7" s="1"/>
  <c r="I47" i="7"/>
  <c r="U71" i="7"/>
  <c r="AY59" i="7"/>
  <c r="AB59" i="7"/>
  <c r="AD59" i="7"/>
  <c r="AI71" i="7"/>
  <c r="AQ71" i="7"/>
  <c r="J47" i="7"/>
  <c r="I59" i="7"/>
  <c r="AS59" i="7"/>
  <c r="BF71" i="7"/>
  <c r="J23" i="7"/>
  <c r="AK71" i="7"/>
  <c r="S35" i="7"/>
  <c r="L35" i="7"/>
  <c r="AT59" i="7"/>
  <c r="H47" i="7"/>
  <c r="P35" i="7"/>
  <c r="Z47" i="7"/>
  <c r="AO59" i="7"/>
  <c r="E47" i="7"/>
  <c r="O59" i="7"/>
  <c r="X59" i="7"/>
  <c r="BA71" i="7"/>
  <c r="K47" i="7"/>
  <c r="T47" i="7"/>
  <c r="N35" i="7"/>
  <c r="E23" i="7"/>
  <c r="G23" i="7"/>
  <c r="F71" i="7"/>
  <c r="Y35" i="7"/>
  <c r="AK47" i="7"/>
  <c r="AE59" i="7"/>
  <c r="O71" i="7"/>
  <c r="J59" i="7"/>
  <c r="AA47" i="7"/>
  <c r="S71" i="7"/>
  <c r="F47" i="7"/>
  <c r="AB71" i="7"/>
  <c r="AF71" i="7"/>
  <c r="V71" i="7"/>
  <c r="AG47" i="7"/>
  <c r="Q71" i="7"/>
  <c r="AU59" i="7"/>
  <c r="N68" i="7"/>
  <c r="D23" i="7"/>
  <c r="D47" i="7"/>
  <c r="AU71" i="7"/>
  <c r="Z59" i="7"/>
  <c r="K71" i="7"/>
  <c r="AN59" i="7"/>
  <c r="V47" i="7"/>
  <c r="BH71" i="7"/>
  <c r="E59" i="7"/>
  <c r="AL71" i="7"/>
  <c r="AY71" i="7"/>
  <c r="AG71" i="7"/>
  <c r="O35" i="7"/>
  <c r="T59" i="7"/>
  <c r="AP59" i="7"/>
  <c r="H35" i="7"/>
  <c r="K23" i="7"/>
  <c r="AL47" i="7"/>
  <c r="AG59" i="7"/>
  <c r="AK59" i="7"/>
  <c r="BB71" i="7"/>
  <c r="X47" i="7"/>
  <c r="AW71" i="7"/>
  <c r="G47" i="7"/>
  <c r="E71" i="7"/>
  <c r="J35" i="7"/>
  <c r="I23" i="7"/>
  <c r="X71" i="7"/>
  <c r="R71" i="7"/>
  <c r="Q35" i="7"/>
  <c r="U35" i="7"/>
  <c r="K59" i="7"/>
  <c r="G71" i="7"/>
  <c r="F59" i="7"/>
  <c r="W47" i="7"/>
  <c r="L47" i="7"/>
  <c r="Z35" i="7"/>
  <c r="T71" i="7"/>
  <c r="BD71" i="7"/>
  <c r="AH71" i="7"/>
  <c r="Y47" i="7"/>
  <c r="AC47" i="7"/>
  <c r="AA59" i="7"/>
  <c r="AM71" i="7"/>
  <c r="V59" i="7"/>
  <c r="AM47" i="7"/>
  <c r="N23" i="7"/>
  <c r="R47" i="7"/>
  <c r="AZ71" i="7"/>
  <c r="AC59" i="7"/>
  <c r="AX71" i="7"/>
  <c r="AA71" i="7"/>
  <c r="M71" i="7"/>
  <c r="AQ59" i="7"/>
  <c r="L59" i="7"/>
  <c r="AL59" i="7"/>
  <c r="F23" i="7"/>
  <c r="P59" i="7"/>
  <c r="AH47" i="7"/>
  <c r="Y59" i="7"/>
  <c r="M35" i="7"/>
  <c r="G59" i="7"/>
  <c r="X35" i="7"/>
  <c r="AC71" i="7"/>
  <c r="K35" i="7"/>
  <c r="AR59" i="7"/>
  <c r="F35" i="7"/>
  <c r="AF59" i="7"/>
  <c r="O23" i="7"/>
  <c r="N71" i="7"/>
  <c r="I35" i="7"/>
  <c r="U47" i="7"/>
  <c r="W59" i="7"/>
  <c r="H23" i="7"/>
  <c r="AS71" i="7"/>
  <c r="AA35" i="7"/>
  <c r="AJ47" i="7"/>
  <c r="V35" i="7"/>
  <c r="M23" i="7"/>
  <c r="P71" i="7"/>
  <c r="AD71" i="7"/>
  <c r="Q47" i="7"/>
  <c r="I71" i="7"/>
  <c r="AM59" i="7"/>
  <c r="AE71" i="7"/>
  <c r="BI71" i="7"/>
  <c r="S47" i="7"/>
  <c r="BG71" i="7"/>
  <c r="N47" i="7"/>
  <c r="D71" i="7"/>
  <c r="BK68" i="7"/>
  <c r="AH68" i="7"/>
  <c r="D59" i="7"/>
  <c r="L71" i="7"/>
  <c r="AV71" i="7"/>
  <c r="AT71" i="7"/>
  <c r="AV59" i="7"/>
  <c r="Y71" i="7"/>
  <c r="G35" i="7"/>
  <c r="BK71" i="7"/>
  <c r="R59" i="7"/>
  <c r="AI47" i="7"/>
  <c r="P47" i="7"/>
  <c r="AD47" i="7"/>
  <c r="AR71" i="7"/>
  <c r="U59" i="7"/>
  <c r="BJ71" i="7"/>
  <c r="L23" i="7"/>
  <c r="AO71" i="7"/>
  <c r="W35" i="7"/>
  <c r="AJ59" i="7"/>
  <c r="AH59" i="7"/>
  <c r="H59" i="7"/>
  <c r="H71" i="7"/>
  <c r="J71" i="7"/>
  <c r="Q59" i="7"/>
  <c r="E35" i="7"/>
  <c r="S59" i="7"/>
  <c r="W71" i="7"/>
  <c r="BE71" i="7"/>
  <c r="O47" i="7"/>
  <c r="T35" i="7"/>
  <c r="AX59" i="7"/>
  <c r="AF47" i="7"/>
  <c r="AN71" i="7"/>
  <c r="Z71" i="7"/>
  <c r="AW59" i="7"/>
  <c r="M47" i="7"/>
  <c r="AI59" i="7"/>
  <c r="BC71" i="7"/>
  <c r="N59" i="7"/>
  <c r="AE47" i="7"/>
  <c r="AB47" i="7"/>
  <c r="R35" i="7"/>
  <c r="AJ71" i="7"/>
  <c r="M59" i="7"/>
  <c r="I21" i="7"/>
  <c r="O33" i="7"/>
  <c r="L33" i="7"/>
  <c r="Q57" i="7"/>
  <c r="T69" i="7"/>
  <c r="AA45" i="7"/>
  <c r="AF57" i="7"/>
  <c r="AL45" i="7"/>
  <c r="AS69" i="7"/>
  <c r="I33" i="7"/>
  <c r="P57" i="7"/>
  <c r="J69" i="7"/>
  <c r="P33" i="7"/>
  <c r="O45" i="7"/>
  <c r="Y45" i="7"/>
  <c r="AD45" i="7"/>
  <c r="AI45" i="7"/>
  <c r="AO69" i="7"/>
  <c r="K57" i="7"/>
  <c r="V69" i="7"/>
  <c r="U33" i="7"/>
  <c r="O21" i="7"/>
  <c r="L69" i="7"/>
  <c r="J57" i="7"/>
  <c r="Z45" i="7"/>
  <c r="AD57" i="7"/>
  <c r="AJ69" i="7"/>
  <c r="AP57" i="7"/>
  <c r="V57" i="7"/>
  <c r="F45" i="7"/>
  <c r="V33" i="7"/>
  <c r="R69" i="7"/>
  <c r="U69" i="7"/>
  <c r="R45" i="7"/>
  <c r="Z33" i="7"/>
  <c r="AC45" i="7"/>
  <c r="AI69" i="7"/>
  <c r="AN69" i="7"/>
  <c r="AV57" i="7"/>
  <c r="U45" i="7"/>
  <c r="AX69" i="7"/>
  <c r="BE69" i="7"/>
  <c r="AZ69" i="7"/>
  <c r="J20" i="7"/>
  <c r="P68" i="7"/>
  <c r="S57" i="7"/>
  <c r="L21" i="7"/>
  <c r="J21" i="7"/>
  <c r="H33" i="7"/>
  <c r="H57" i="7"/>
  <c r="X33" i="7"/>
  <c r="AB45" i="7"/>
  <c r="AH45" i="7"/>
  <c r="AM45" i="7"/>
  <c r="AU69" i="7"/>
  <c r="T33" i="7"/>
  <c r="L45" i="7"/>
  <c r="O69" i="7"/>
  <c r="Q69" i="7"/>
  <c r="J33" i="7"/>
  <c r="AA33" i="7"/>
  <c r="AE57" i="7"/>
  <c r="AK69" i="7"/>
  <c r="AQ57" i="7"/>
  <c r="E69" i="7"/>
  <c r="K69" i="7"/>
  <c r="E45" i="7"/>
  <c r="Q33" i="7"/>
  <c r="M21" i="7"/>
  <c r="N69" i="7"/>
  <c r="Z69" i="7"/>
  <c r="AF69" i="7"/>
  <c r="AK45" i="7"/>
  <c r="AR57" i="7"/>
  <c r="I69" i="7"/>
  <c r="S45" i="7"/>
  <c r="N45" i="7"/>
  <c r="F33" i="7"/>
  <c r="E21" i="7"/>
  <c r="F57" i="7"/>
  <c r="Z57" i="7"/>
  <c r="AE45" i="7"/>
  <c r="AJ57" i="7"/>
  <c r="AP69" i="7"/>
  <c r="AW69" i="7"/>
  <c r="AW57" i="7"/>
  <c r="AY57" i="7"/>
  <c r="BI69" i="7"/>
  <c r="BB69" i="7"/>
  <c r="AZ68" i="7"/>
  <c r="D69" i="7"/>
  <c r="D67" i="7" s="1"/>
  <c r="V56" i="7"/>
  <c r="V44" i="7"/>
  <c r="M56" i="7"/>
  <c r="R57" i="7"/>
  <c r="S69" i="7"/>
  <c r="H21" i="7"/>
  <c r="T45" i="7"/>
  <c r="G45" i="7"/>
  <c r="Y33" i="7"/>
  <c r="AD69" i="7"/>
  <c r="AI57" i="7"/>
  <c r="AO57" i="7"/>
  <c r="I57" i="7"/>
  <c r="M69" i="7"/>
  <c r="H69" i="7"/>
  <c r="F21" i="7"/>
  <c r="P69" i="7"/>
  <c r="F69" i="7"/>
  <c r="AA69" i="7"/>
  <c r="AG57" i="7"/>
  <c r="AL69" i="7"/>
  <c r="AS57" i="7"/>
  <c r="S33" i="7"/>
  <c r="M57" i="7"/>
  <c r="O57" i="7"/>
  <c r="E33" i="7"/>
  <c r="G33" i="7"/>
  <c r="X69" i="7"/>
  <c r="AB69" i="7"/>
  <c r="AG45" i="7"/>
  <c r="AL57" i="7"/>
  <c r="AT57" i="7"/>
  <c r="K33" i="7"/>
  <c r="E57" i="7"/>
  <c r="L57" i="7"/>
  <c r="N33" i="7"/>
  <c r="T57" i="7"/>
  <c r="W57" i="7"/>
  <c r="AA57" i="7"/>
  <c r="AF45" i="7"/>
  <c r="AK57" i="7"/>
  <c r="AR69" i="7"/>
  <c r="BC69" i="7"/>
  <c r="BD69" i="7"/>
  <c r="AY69" i="7"/>
  <c r="BK69" i="7"/>
  <c r="BF69" i="7"/>
  <c r="D57" i="7"/>
  <c r="D55" i="7" s="1"/>
  <c r="H20" i="7"/>
  <c r="O56" i="7"/>
  <c r="M45" i="7"/>
  <c r="AJ45" i="7"/>
  <c r="V45" i="7"/>
  <c r="AC57" i="7"/>
  <c r="R33" i="7"/>
  <c r="W69" i="7"/>
  <c r="AN57" i="7"/>
  <c r="W45" i="7"/>
  <c r="AB57" i="7"/>
  <c r="BG69" i="7"/>
  <c r="BJ69" i="7"/>
  <c r="M68" i="7"/>
  <c r="M20" i="7"/>
  <c r="J44" i="7"/>
  <c r="G56" i="7"/>
  <c r="F68" i="7"/>
  <c r="S68" i="7"/>
  <c r="T44" i="7"/>
  <c r="I68" i="7"/>
  <c r="U68" i="7"/>
  <c r="G68" i="7"/>
  <c r="S44" i="7"/>
  <c r="Q44" i="7"/>
  <c r="F20" i="7"/>
  <c r="D20" i="7"/>
  <c r="AA44" i="7"/>
  <c r="AB68" i="7"/>
  <c r="AG56" i="7"/>
  <c r="M33" i="7"/>
  <c r="N57" i="7"/>
  <c r="AQ69" i="7"/>
  <c r="W33" i="7"/>
  <c r="AH69" i="7"/>
  <c r="I45" i="7"/>
  <c r="Y69" i="7"/>
  <c r="AV69" i="7"/>
  <c r="G69" i="7"/>
  <c r="AG69" i="7"/>
  <c r="BH69" i="7"/>
  <c r="E20" i="7"/>
  <c r="O68" i="7"/>
  <c r="N20" i="7"/>
  <c r="L20" i="7"/>
  <c r="K20" i="7"/>
  <c r="M44" i="7"/>
  <c r="K44" i="7"/>
  <c r="V68" i="7"/>
  <c r="N56" i="7"/>
  <c r="O20" i="7"/>
  <c r="N21" i="7"/>
  <c r="Y57" i="7"/>
  <c r="P45" i="7"/>
  <c r="J45" i="7"/>
  <c r="AM69" i="7"/>
  <c r="U57" i="7"/>
  <c r="AC69" i="7"/>
  <c r="Q45" i="7"/>
  <c r="K45" i="7"/>
  <c r="AM57" i="7"/>
  <c r="BA69" i="7"/>
  <c r="T56" i="7"/>
  <c r="Q68" i="7"/>
  <c r="S56" i="7"/>
  <c r="L56" i="7"/>
  <c r="J68" i="7"/>
  <c r="E56" i="7"/>
  <c r="W44" i="7"/>
  <c r="G44" i="7"/>
  <c r="R56" i="7"/>
  <c r="H68" i="7"/>
  <c r="H56" i="7"/>
  <c r="L68" i="7"/>
  <c r="K68" i="7"/>
  <c r="X45" i="7"/>
  <c r="G57" i="7"/>
  <c r="AU57" i="7"/>
  <c r="X57" i="7"/>
  <c r="U56" i="7"/>
  <c r="W56" i="7"/>
  <c r="G20" i="7"/>
  <c r="Y68" i="7"/>
  <c r="Z56" i="7"/>
  <c r="AJ68" i="7"/>
  <c r="Z44" i="7"/>
  <c r="AA56" i="7"/>
  <c r="AD56" i="7"/>
  <c r="AF44" i="7"/>
  <c r="AI56" i="7"/>
  <c r="AL68" i="7"/>
  <c r="F32" i="7"/>
  <c r="H32" i="7"/>
  <c r="L32" i="7"/>
  <c r="P32" i="7"/>
  <c r="U32" i="7"/>
  <c r="Y32" i="7"/>
  <c r="AE69" i="7"/>
  <c r="K21" i="7"/>
  <c r="AT69" i="7"/>
  <c r="D21" i="7"/>
  <c r="D19" i="7" s="1"/>
  <c r="W68" i="7"/>
  <c r="E44" i="7"/>
  <c r="AK44" i="7"/>
  <c r="X44" i="7"/>
  <c r="Y56" i="7"/>
  <c r="AC44" i="7"/>
  <c r="AD44" i="7"/>
  <c r="AF56" i="7"/>
  <c r="AG68" i="7"/>
  <c r="AI68" i="7"/>
  <c r="AI44" i="7"/>
  <c r="AK68" i="7"/>
  <c r="J32" i="7"/>
  <c r="Z32" i="7"/>
  <c r="N32" i="7"/>
  <c r="V32" i="7"/>
  <c r="O32" i="7"/>
  <c r="R32" i="7"/>
  <c r="W32" i="7"/>
  <c r="AA32" i="7"/>
  <c r="AM56" i="7"/>
  <c r="AN68" i="7"/>
  <c r="AO68" i="7"/>
  <c r="AU56" i="7"/>
  <c r="P44" i="7"/>
  <c r="AM44" i="7"/>
  <c r="AX57" i="7"/>
  <c r="AW68" i="7"/>
  <c r="AD68" i="7"/>
  <c r="Z68" i="7"/>
  <c r="AE68" i="7"/>
  <c r="AE56" i="7"/>
  <c r="AJ56" i="7"/>
  <c r="AK56" i="7"/>
  <c r="D45" i="7"/>
  <c r="D43" i="7" s="1"/>
  <c r="M32" i="7"/>
  <c r="G32" i="7"/>
  <c r="X32" i="7"/>
  <c r="AQ56" i="7"/>
  <c r="AS56" i="7"/>
  <c r="I32" i="7"/>
  <c r="O44" i="7"/>
  <c r="L44" i="7"/>
  <c r="AP68" i="7"/>
  <c r="AQ68" i="7"/>
  <c r="AT68" i="7"/>
  <c r="AU68" i="7"/>
  <c r="AX68" i="7"/>
  <c r="BF68" i="7"/>
  <c r="K56" i="7"/>
  <c r="I56" i="7"/>
  <c r="BA68" i="7"/>
  <c r="BC68" i="7"/>
  <c r="AY68" i="7"/>
  <c r="H45" i="7"/>
  <c r="I20" i="7"/>
  <c r="G21" i="7"/>
  <c r="E68" i="7"/>
  <c r="Q56" i="7"/>
  <c r="R68" i="7"/>
  <c r="X56" i="7"/>
  <c r="AE44" i="7"/>
  <c r="AJ44" i="7"/>
  <c r="S32" i="7"/>
  <c r="T32" i="7"/>
  <c r="AL56" i="7"/>
  <c r="AM68" i="7"/>
  <c r="N44" i="7"/>
  <c r="F44" i="7"/>
  <c r="H44" i="7"/>
  <c r="AO56" i="7"/>
  <c r="AP56" i="7"/>
  <c r="AR56" i="7"/>
  <c r="AV68" i="7"/>
  <c r="AW56" i="7"/>
  <c r="AX56" i="7"/>
  <c r="BI68" i="7"/>
  <c r="D56" i="7"/>
  <c r="BG68" i="7"/>
  <c r="BG70" i="7" s="1"/>
  <c r="J56" i="7"/>
  <c r="AY56" i="7"/>
  <c r="BJ68" i="7"/>
  <c r="F56" i="7"/>
  <c r="AH57" i="7"/>
  <c r="T68" i="7"/>
  <c r="AC56" i="7"/>
  <c r="AF68" i="7"/>
  <c r="AH44" i="7"/>
  <c r="Y44" i="7"/>
  <c r="AA68" i="7"/>
  <c r="AB56" i="7"/>
  <c r="AC68" i="7"/>
  <c r="AG44" i="7"/>
  <c r="AH56" i="7"/>
  <c r="Q32" i="7"/>
  <c r="E32" i="7"/>
  <c r="D44" i="7"/>
  <c r="R44" i="7"/>
  <c r="I44" i="7"/>
  <c r="AR68" i="7"/>
  <c r="AS68" i="7"/>
  <c r="AV56" i="7"/>
  <c r="BD68" i="7"/>
  <c r="BD70" i="7" s="1"/>
  <c r="BB68" i="7"/>
  <c r="BE68" i="7"/>
  <c r="X68" i="7"/>
  <c r="U44" i="7"/>
  <c r="AL44" i="7"/>
  <c r="K32" i="7"/>
  <c r="AB44" i="7"/>
  <c r="BH68" i="7"/>
  <c r="P56" i="7"/>
  <c r="AT56" i="7"/>
  <c r="AN56" i="7"/>
  <c r="D33" i="7"/>
  <c r="D35" i="7" l="1"/>
  <c r="BM35" i="7" s="1"/>
  <c r="E83" i="7" s="1"/>
  <c r="N70" i="7"/>
  <c r="D68" i="7"/>
  <c r="D70" i="7" s="1"/>
  <c r="D32" i="7"/>
  <c r="BM32" i="7" s="1"/>
  <c r="C83" i="7" s="1"/>
  <c r="BB70" i="7"/>
  <c r="BE70" i="7"/>
  <c r="BC70" i="7"/>
  <c r="BF70" i="7"/>
  <c r="G11" i="7"/>
  <c r="BM71" i="7"/>
  <c r="BM23" i="7"/>
  <c r="E82" i="7" s="1"/>
  <c r="F42" i="3" s="1"/>
  <c r="BM59" i="7"/>
  <c r="E85" i="7" s="1"/>
  <c r="BM47" i="7"/>
  <c r="E84" i="7" s="1"/>
  <c r="BH70" i="7"/>
  <c r="BI70" i="7"/>
  <c r="AZ70" i="7"/>
  <c r="BK70" i="7"/>
  <c r="BM33" i="7"/>
  <c r="BJ70" i="7"/>
  <c r="AH70" i="7"/>
  <c r="AH72" i="7"/>
  <c r="AH73" i="7" s="1"/>
  <c r="BM44" i="7"/>
  <c r="C84" i="7" s="1"/>
  <c r="D48" i="7"/>
  <c r="D46" i="7"/>
  <c r="T72" i="7"/>
  <c r="T73" i="7" s="1"/>
  <c r="T70" i="7"/>
  <c r="F48" i="7"/>
  <c r="F49" i="7" s="1"/>
  <c r="F46" i="7"/>
  <c r="AQ72" i="7"/>
  <c r="AQ73" i="7" s="1"/>
  <c r="AQ70" i="7"/>
  <c r="AJ60" i="7"/>
  <c r="AJ61" i="7" s="1"/>
  <c r="AJ58" i="7"/>
  <c r="AM60" i="7"/>
  <c r="AM61" i="7" s="1"/>
  <c r="AM58" i="7"/>
  <c r="AG70" i="7"/>
  <c r="AG72" i="7"/>
  <c r="AG73" i="7" s="1"/>
  <c r="G24" i="7"/>
  <c r="G25" i="7" s="1"/>
  <c r="G22" i="7"/>
  <c r="G46" i="7"/>
  <c r="G48" i="7"/>
  <c r="G49" i="7" s="1"/>
  <c r="K22" i="7"/>
  <c r="K24" i="7"/>
  <c r="K25" i="7" s="1"/>
  <c r="AG58" i="7"/>
  <c r="AG60" i="7"/>
  <c r="AG61" i="7" s="1"/>
  <c r="F70" i="7"/>
  <c r="F72" i="7"/>
  <c r="F73" i="7" s="1"/>
  <c r="V46" i="7"/>
  <c r="V48" i="7"/>
  <c r="V49" i="7" s="1"/>
  <c r="P70" i="7"/>
  <c r="P72" i="7"/>
  <c r="P73" i="7" s="1"/>
  <c r="D31" i="7"/>
  <c r="E31" i="7" s="1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V31" i="7" s="1"/>
  <c r="W31" i="7" s="1"/>
  <c r="X31" i="7" s="1"/>
  <c r="Y31" i="7" s="1"/>
  <c r="Z31" i="7" s="1"/>
  <c r="AA31" i="7" s="1"/>
  <c r="AG46" i="7"/>
  <c r="AG48" i="7"/>
  <c r="AG49" i="7" s="1"/>
  <c r="AY60" i="7"/>
  <c r="AY61" i="7" s="1"/>
  <c r="AY58" i="7"/>
  <c r="AR60" i="7"/>
  <c r="AR61" i="7" s="1"/>
  <c r="AR58" i="7"/>
  <c r="T36" i="7"/>
  <c r="T37" i="7" s="1"/>
  <c r="T34" i="7"/>
  <c r="I34" i="7"/>
  <c r="I36" i="7"/>
  <c r="I37" i="7" s="1"/>
  <c r="AD72" i="7"/>
  <c r="AD73" i="7" s="1"/>
  <c r="AD70" i="7"/>
  <c r="O34" i="7"/>
  <c r="O36" i="7"/>
  <c r="O37" i="7" s="1"/>
  <c r="Y58" i="7"/>
  <c r="Y60" i="7"/>
  <c r="Y61" i="7" s="1"/>
  <c r="L34" i="7"/>
  <c r="L36" i="7"/>
  <c r="L37" i="7" s="1"/>
  <c r="AI60" i="7"/>
  <c r="AI61" i="7" s="1"/>
  <c r="AI58" i="7"/>
  <c r="L58" i="7"/>
  <c r="L60" i="7"/>
  <c r="L61" i="7" s="1"/>
  <c r="E22" i="7"/>
  <c r="E24" i="7"/>
  <c r="E25" i="7" s="1"/>
  <c r="F24" i="7"/>
  <c r="F25" i="7" s="1"/>
  <c r="F22" i="7"/>
  <c r="E67" i="7"/>
  <c r="F67" i="7" s="1"/>
  <c r="G67" i="7" s="1"/>
  <c r="H67" i="7" s="1"/>
  <c r="I67" i="7" s="1"/>
  <c r="J67" i="7" s="1"/>
  <c r="K67" i="7" s="1"/>
  <c r="L67" i="7" s="1"/>
  <c r="M67" i="7" s="1"/>
  <c r="N67" i="7" s="1"/>
  <c r="O67" i="7" s="1"/>
  <c r="P67" i="7" s="1"/>
  <c r="Q67" i="7" s="1"/>
  <c r="R67" i="7" s="1"/>
  <c r="S67" i="7" s="1"/>
  <c r="T67" i="7" s="1"/>
  <c r="U67" i="7" s="1"/>
  <c r="V67" i="7" s="1"/>
  <c r="W67" i="7" s="1"/>
  <c r="X67" i="7" s="1"/>
  <c r="Y67" i="7" s="1"/>
  <c r="Z67" i="7" s="1"/>
  <c r="AA67" i="7" s="1"/>
  <c r="AB67" i="7" s="1"/>
  <c r="AC67" i="7" s="1"/>
  <c r="AD67" i="7" s="1"/>
  <c r="AE67" i="7" s="1"/>
  <c r="AF67" i="7" s="1"/>
  <c r="AG67" i="7" s="1"/>
  <c r="AH67" i="7" s="1"/>
  <c r="AI67" i="7" s="1"/>
  <c r="AJ67" i="7" s="1"/>
  <c r="AK67" i="7" s="1"/>
  <c r="AL67" i="7" s="1"/>
  <c r="AM67" i="7" s="1"/>
  <c r="AN67" i="7" s="1"/>
  <c r="AO67" i="7" s="1"/>
  <c r="AP67" i="7" s="1"/>
  <c r="AQ67" i="7" s="1"/>
  <c r="AR67" i="7" s="1"/>
  <c r="AS67" i="7" s="1"/>
  <c r="AT67" i="7" s="1"/>
  <c r="AU67" i="7" s="1"/>
  <c r="AV67" i="7" s="1"/>
  <c r="AW67" i="7" s="1"/>
  <c r="AX67" i="7" s="1"/>
  <c r="AY67" i="7" s="1"/>
  <c r="AZ67" i="7" s="1"/>
  <c r="BA67" i="7" s="1"/>
  <c r="BB67" i="7" s="1"/>
  <c r="BC67" i="7" s="1"/>
  <c r="BD67" i="7" s="1"/>
  <c r="BE67" i="7" s="1"/>
  <c r="BF67" i="7" s="1"/>
  <c r="BG67" i="7" s="1"/>
  <c r="BH67" i="7" s="1"/>
  <c r="BI67" i="7" s="1"/>
  <c r="BJ67" i="7" s="1"/>
  <c r="BK67" i="7" s="1"/>
  <c r="E43" i="7"/>
  <c r="F43" i="7" s="1"/>
  <c r="G43" i="7" s="1"/>
  <c r="H43" i="7" s="1"/>
  <c r="I43" i="7" s="1"/>
  <c r="J43" i="7" s="1"/>
  <c r="K43" i="7" s="1"/>
  <c r="L43" i="7" s="1"/>
  <c r="M43" i="7" s="1"/>
  <c r="N43" i="7" s="1"/>
  <c r="O43" i="7" s="1"/>
  <c r="P43" i="7" s="1"/>
  <c r="Q43" i="7" s="1"/>
  <c r="R43" i="7" s="1"/>
  <c r="S43" i="7" s="1"/>
  <c r="T43" i="7" s="1"/>
  <c r="U43" i="7" s="1"/>
  <c r="V43" i="7" s="1"/>
  <c r="W43" i="7" s="1"/>
  <c r="X43" i="7" s="1"/>
  <c r="Y43" i="7" s="1"/>
  <c r="Z43" i="7" s="1"/>
  <c r="AA43" i="7" s="1"/>
  <c r="AB43" i="7" s="1"/>
  <c r="AC43" i="7" s="1"/>
  <c r="AD43" i="7" s="1"/>
  <c r="AE43" i="7" s="1"/>
  <c r="AF43" i="7" s="1"/>
  <c r="AG43" i="7" s="1"/>
  <c r="AH43" i="7" s="1"/>
  <c r="AI43" i="7" s="1"/>
  <c r="AJ43" i="7" s="1"/>
  <c r="AK43" i="7" s="1"/>
  <c r="AL43" i="7" s="1"/>
  <c r="AM43" i="7" s="1"/>
  <c r="E55" i="7"/>
  <c r="F55" i="7" s="1"/>
  <c r="G55" i="7" s="1"/>
  <c r="H55" i="7" s="1"/>
  <c r="I55" i="7" s="1"/>
  <c r="J55" i="7" s="1"/>
  <c r="K55" i="7" s="1"/>
  <c r="L55" i="7" s="1"/>
  <c r="M55" i="7" s="1"/>
  <c r="N55" i="7" s="1"/>
  <c r="O55" i="7" s="1"/>
  <c r="P55" i="7" s="1"/>
  <c r="Q55" i="7" s="1"/>
  <c r="R55" i="7" s="1"/>
  <c r="S55" i="7" s="1"/>
  <c r="T55" i="7" s="1"/>
  <c r="U55" i="7" s="1"/>
  <c r="V55" i="7" s="1"/>
  <c r="W55" i="7" s="1"/>
  <c r="X55" i="7" s="1"/>
  <c r="Y55" i="7" s="1"/>
  <c r="Z55" i="7" s="1"/>
  <c r="AA55" i="7" s="1"/>
  <c r="AB55" i="7" s="1"/>
  <c r="AC55" i="7" s="1"/>
  <c r="AD55" i="7" s="1"/>
  <c r="AE55" i="7" s="1"/>
  <c r="AF55" i="7" s="1"/>
  <c r="AG55" i="7" s="1"/>
  <c r="AH55" i="7" s="1"/>
  <c r="AI55" i="7" s="1"/>
  <c r="AJ55" i="7" s="1"/>
  <c r="AK55" i="7" s="1"/>
  <c r="AL55" i="7" s="1"/>
  <c r="AM55" i="7" s="1"/>
  <c r="AN55" i="7" s="1"/>
  <c r="AO55" i="7" s="1"/>
  <c r="AP55" i="7" s="1"/>
  <c r="AQ55" i="7" s="1"/>
  <c r="AR55" i="7" s="1"/>
  <c r="AS55" i="7" s="1"/>
  <c r="AT55" i="7" s="1"/>
  <c r="AU55" i="7" s="1"/>
  <c r="AV55" i="7" s="1"/>
  <c r="AW55" i="7" s="1"/>
  <c r="AX55" i="7" s="1"/>
  <c r="AY55" i="7" s="1"/>
  <c r="AL46" i="7"/>
  <c r="AL48" i="7"/>
  <c r="AL49" i="7" s="1"/>
  <c r="AR70" i="7"/>
  <c r="AR72" i="7"/>
  <c r="AR73" i="7" s="1"/>
  <c r="E34" i="7"/>
  <c r="E36" i="7"/>
  <c r="E37" i="7" s="1"/>
  <c r="AC72" i="7"/>
  <c r="AC73" i="7" s="1"/>
  <c r="AC70" i="7"/>
  <c r="AH48" i="7"/>
  <c r="AH49" i="7" s="1"/>
  <c r="AH46" i="7"/>
  <c r="J58" i="7"/>
  <c r="J60" i="7"/>
  <c r="J61" i="7" s="1"/>
  <c r="AX58" i="7"/>
  <c r="AX60" i="7"/>
  <c r="AX61" i="7" s="1"/>
  <c r="AP58" i="7"/>
  <c r="AP60" i="7"/>
  <c r="AP61" i="7" s="1"/>
  <c r="N48" i="7"/>
  <c r="N49" i="7" s="1"/>
  <c r="N46" i="7"/>
  <c r="S34" i="7"/>
  <c r="S36" i="7"/>
  <c r="S37" i="7" s="1"/>
  <c r="R72" i="7"/>
  <c r="R73" i="7" s="1"/>
  <c r="R70" i="7"/>
  <c r="I22" i="7"/>
  <c r="I24" i="7"/>
  <c r="I25" i="7" s="1"/>
  <c r="BA70" i="7"/>
  <c r="AX70" i="7"/>
  <c r="AX72" i="7"/>
  <c r="AX73" i="7" s="1"/>
  <c r="AP70" i="7"/>
  <c r="AP72" i="7"/>
  <c r="AP73" i="7" s="1"/>
  <c r="AS58" i="7"/>
  <c r="AS60" i="7"/>
  <c r="AS61" i="7" s="1"/>
  <c r="M34" i="7"/>
  <c r="M36" i="7"/>
  <c r="M37" i="7" s="1"/>
  <c r="AE60" i="7"/>
  <c r="AE61" i="7" s="1"/>
  <c r="AE58" i="7"/>
  <c r="AW70" i="7"/>
  <c r="AW72" i="7"/>
  <c r="AW73" i="7" s="1"/>
  <c r="AU60" i="7"/>
  <c r="AU61" i="7" s="1"/>
  <c r="AU58" i="7"/>
  <c r="AA34" i="7"/>
  <c r="AA36" i="7"/>
  <c r="AA37" i="7" s="1"/>
  <c r="V34" i="7"/>
  <c r="V36" i="7"/>
  <c r="V37" i="7" s="1"/>
  <c r="AK70" i="7"/>
  <c r="AK72" i="7"/>
  <c r="AK73" i="7" s="1"/>
  <c r="AF58" i="7"/>
  <c r="AF60" i="7"/>
  <c r="AF61" i="7" s="1"/>
  <c r="X46" i="7"/>
  <c r="X48" i="7"/>
  <c r="X49" i="7" s="1"/>
  <c r="BM21" i="7"/>
  <c r="G8" i="7"/>
  <c r="Y34" i="7"/>
  <c r="Y36" i="7"/>
  <c r="Y37" i="7" s="1"/>
  <c r="H34" i="7"/>
  <c r="H36" i="7"/>
  <c r="H37" i="7" s="1"/>
  <c r="AF48" i="7"/>
  <c r="AF49" i="7" s="1"/>
  <c r="AF46" i="7"/>
  <c r="AJ72" i="7"/>
  <c r="AJ73" i="7" s="1"/>
  <c r="AJ70" i="7"/>
  <c r="W60" i="7"/>
  <c r="W61" i="7" s="1"/>
  <c r="W58" i="7"/>
  <c r="H58" i="7"/>
  <c r="H60" i="7"/>
  <c r="H61" i="7" s="1"/>
  <c r="W46" i="7"/>
  <c r="W48" i="7"/>
  <c r="W49" i="7" s="1"/>
  <c r="S58" i="7"/>
  <c r="S60" i="7"/>
  <c r="S61" i="7" s="1"/>
  <c r="V70" i="7"/>
  <c r="V72" i="7"/>
  <c r="V73" i="7" s="1"/>
  <c r="L22" i="7"/>
  <c r="L24" i="7"/>
  <c r="L25" i="7" s="1"/>
  <c r="AB72" i="7"/>
  <c r="AB73" i="7" s="1"/>
  <c r="AB70" i="7"/>
  <c r="Q46" i="7"/>
  <c r="Q48" i="7"/>
  <c r="Q49" i="7" s="1"/>
  <c r="I72" i="7"/>
  <c r="I73" i="7" s="1"/>
  <c r="I70" i="7"/>
  <c r="G60" i="7"/>
  <c r="G61" i="7" s="1"/>
  <c r="G58" i="7"/>
  <c r="H22" i="7"/>
  <c r="H24" i="7"/>
  <c r="H25" i="7" s="1"/>
  <c r="V58" i="7"/>
  <c r="V60" i="7"/>
  <c r="V61" i="7" s="1"/>
  <c r="J22" i="7"/>
  <c r="J24" i="7"/>
  <c r="J25" i="7" s="1"/>
  <c r="P58" i="7"/>
  <c r="P60" i="7"/>
  <c r="P61" i="7" s="1"/>
  <c r="K34" i="7"/>
  <c r="K36" i="7"/>
  <c r="K37" i="7" s="1"/>
  <c r="AS70" i="7"/>
  <c r="AS72" i="7"/>
  <c r="AS73" i="7" s="1"/>
  <c r="Y48" i="7"/>
  <c r="Y49" i="7" s="1"/>
  <c r="Y46" i="7"/>
  <c r="X60" i="7"/>
  <c r="X61" i="7" s="1"/>
  <c r="X58" i="7"/>
  <c r="G34" i="7"/>
  <c r="G36" i="7"/>
  <c r="G37" i="7" s="1"/>
  <c r="P46" i="7"/>
  <c r="P48" i="7"/>
  <c r="P49" i="7" s="1"/>
  <c r="J34" i="7"/>
  <c r="J36" i="7"/>
  <c r="J37" i="7" s="1"/>
  <c r="W72" i="7"/>
  <c r="W73" i="7" s="1"/>
  <c r="W70" i="7"/>
  <c r="Z46" i="7"/>
  <c r="Z48" i="7"/>
  <c r="Z49" i="7" s="1"/>
  <c r="L70" i="7"/>
  <c r="L72" i="7"/>
  <c r="L73" i="7" s="1"/>
  <c r="N58" i="7"/>
  <c r="N60" i="7"/>
  <c r="N61" i="7" s="1"/>
  <c r="U70" i="7"/>
  <c r="U72" i="7"/>
  <c r="U73" i="7" s="1"/>
  <c r="O58" i="7"/>
  <c r="O60" i="7"/>
  <c r="O61" i="7" s="1"/>
  <c r="AN60" i="7"/>
  <c r="AN61" i="7" s="1"/>
  <c r="AN58" i="7"/>
  <c r="N72" i="7"/>
  <c r="N73" i="7" s="1"/>
  <c r="N74" i="7" s="1"/>
  <c r="U46" i="7"/>
  <c r="U48" i="7"/>
  <c r="U49" i="7" s="1"/>
  <c r="I46" i="7"/>
  <c r="I48" i="7"/>
  <c r="I49" i="7" s="1"/>
  <c r="Q34" i="7"/>
  <c r="Q36" i="7"/>
  <c r="Q37" i="7" s="1"/>
  <c r="AB60" i="7"/>
  <c r="AB61" i="7" s="1"/>
  <c r="AB58" i="7"/>
  <c r="AF72" i="7"/>
  <c r="AF73" i="7" s="1"/>
  <c r="AF70" i="7"/>
  <c r="F60" i="7"/>
  <c r="F61" i="7" s="1"/>
  <c r="F58" i="7"/>
  <c r="AW58" i="7"/>
  <c r="AW60" i="7"/>
  <c r="AW61" i="7" s="1"/>
  <c r="AO58" i="7"/>
  <c r="AO60" i="7"/>
  <c r="AO61" i="7" s="1"/>
  <c r="AM72" i="7"/>
  <c r="AM73" i="7" s="1"/>
  <c r="AM70" i="7"/>
  <c r="AJ46" i="7"/>
  <c r="AJ48" i="7"/>
  <c r="AJ49" i="7" s="1"/>
  <c r="Q58" i="7"/>
  <c r="Q60" i="7"/>
  <c r="Q61" i="7" s="1"/>
  <c r="I60" i="7"/>
  <c r="I61" i="7" s="1"/>
  <c r="I58" i="7"/>
  <c r="AU72" i="7"/>
  <c r="AU73" i="7" s="1"/>
  <c r="AU70" i="7"/>
  <c r="L48" i="7"/>
  <c r="L49" i="7" s="1"/>
  <c r="L46" i="7"/>
  <c r="AQ60" i="7"/>
  <c r="AQ61" i="7" s="1"/>
  <c r="AQ58" i="7"/>
  <c r="BM45" i="7"/>
  <c r="AE72" i="7"/>
  <c r="AE73" i="7" s="1"/>
  <c r="AE70" i="7"/>
  <c r="AO70" i="7"/>
  <c r="AO72" i="7"/>
  <c r="AO73" i="7" s="1"/>
  <c r="W34" i="7"/>
  <c r="W36" i="7"/>
  <c r="W37" i="7" s="1"/>
  <c r="N34" i="7"/>
  <c r="N36" i="7"/>
  <c r="N37" i="7" s="1"/>
  <c r="AI46" i="7"/>
  <c r="AI48" i="7"/>
  <c r="AI49" i="7" s="1"/>
  <c r="AD46" i="7"/>
  <c r="AD48" i="7"/>
  <c r="AD49" i="7" s="1"/>
  <c r="AK46" i="7"/>
  <c r="AK48" i="7"/>
  <c r="AK49" i="7" s="1"/>
  <c r="U34" i="7"/>
  <c r="U36" i="7"/>
  <c r="U37" i="7" s="1"/>
  <c r="F36" i="7"/>
  <c r="F37" i="7" s="1"/>
  <c r="F34" i="7"/>
  <c r="AD60" i="7"/>
  <c r="AD61" i="7" s="1"/>
  <c r="AD58" i="7"/>
  <c r="Z60" i="7"/>
  <c r="Z61" i="7" s="1"/>
  <c r="Z58" i="7"/>
  <c r="U58" i="7"/>
  <c r="U60" i="7"/>
  <c r="U61" i="7" s="1"/>
  <c r="H70" i="7"/>
  <c r="H72" i="7"/>
  <c r="H73" i="7" s="1"/>
  <c r="E60" i="7"/>
  <c r="E61" i="7" s="1"/>
  <c r="E58" i="7"/>
  <c r="Q72" i="7"/>
  <c r="Q73" i="7" s="1"/>
  <c r="Q70" i="7"/>
  <c r="K46" i="7"/>
  <c r="K48" i="7"/>
  <c r="K49" i="7" s="1"/>
  <c r="N22" i="7"/>
  <c r="N24" i="7"/>
  <c r="N25" i="7" s="1"/>
  <c r="AA46" i="7"/>
  <c r="AA48" i="7"/>
  <c r="AA49" i="7" s="1"/>
  <c r="S46" i="7"/>
  <c r="S48" i="7"/>
  <c r="S49" i="7" s="1"/>
  <c r="T46" i="7"/>
  <c r="T48" i="7"/>
  <c r="T49" i="7" s="1"/>
  <c r="J46" i="7"/>
  <c r="J48" i="7"/>
  <c r="J49" i="7" s="1"/>
  <c r="BM57" i="7"/>
  <c r="BM69" i="7"/>
  <c r="M72" i="7"/>
  <c r="M73" i="7" s="1"/>
  <c r="M70" i="7"/>
  <c r="AT60" i="7"/>
  <c r="AT61" i="7" s="1"/>
  <c r="AT58" i="7"/>
  <c r="G9" i="7"/>
  <c r="E19" i="7"/>
  <c r="F19" i="7" s="1"/>
  <c r="G19" i="7" s="1"/>
  <c r="H19" i="7" s="1"/>
  <c r="I19" i="7" s="1"/>
  <c r="J19" i="7" s="1"/>
  <c r="K19" i="7" s="1"/>
  <c r="L19" i="7" s="1"/>
  <c r="M19" i="7" s="1"/>
  <c r="N19" i="7" s="1"/>
  <c r="O19" i="7" s="1"/>
  <c r="AB46" i="7"/>
  <c r="AB48" i="7"/>
  <c r="AB49" i="7" s="1"/>
  <c r="X70" i="7"/>
  <c r="X72" i="7"/>
  <c r="X73" i="7" s="1"/>
  <c r="AV58" i="7"/>
  <c r="AV60" i="7"/>
  <c r="AV61" i="7" s="1"/>
  <c r="R46" i="7"/>
  <c r="R48" i="7"/>
  <c r="R49" i="7" s="1"/>
  <c r="AH60" i="7"/>
  <c r="AH61" i="7" s="1"/>
  <c r="AH58" i="7"/>
  <c r="AA70" i="7"/>
  <c r="AA72" i="7"/>
  <c r="AA73" i="7" s="1"/>
  <c r="AC60" i="7"/>
  <c r="AC61" i="7" s="1"/>
  <c r="AC58" i="7"/>
  <c r="BM56" i="7"/>
  <c r="C85" i="7" s="1"/>
  <c r="D58" i="7"/>
  <c r="D60" i="7"/>
  <c r="AV70" i="7"/>
  <c r="AV72" i="7"/>
  <c r="AV73" i="7" s="1"/>
  <c r="H48" i="7"/>
  <c r="H49" i="7" s="1"/>
  <c r="H46" i="7"/>
  <c r="AL58" i="7"/>
  <c r="AL60" i="7"/>
  <c r="AL61" i="7" s="1"/>
  <c r="AE46" i="7"/>
  <c r="AE48" i="7"/>
  <c r="AE49" i="7" s="1"/>
  <c r="E72" i="7"/>
  <c r="E73" i="7" s="1"/>
  <c r="E70" i="7"/>
  <c r="BJ72" i="7"/>
  <c r="BJ73" i="7" s="1"/>
  <c r="AY72" i="7"/>
  <c r="AY73" i="7" s="1"/>
  <c r="BE72" i="7"/>
  <c r="BE73" i="7" s="1"/>
  <c r="BE74" i="7" s="1"/>
  <c r="BI72" i="7"/>
  <c r="BI73" i="7" s="1"/>
  <c r="BF72" i="7"/>
  <c r="BF73" i="7" s="1"/>
  <c r="BG72" i="7"/>
  <c r="BG73" i="7" s="1"/>
  <c r="BG74" i="7" s="1"/>
  <c r="BD72" i="7"/>
  <c r="BD73" i="7" s="1"/>
  <c r="BD74" i="7" s="1"/>
  <c r="BC72" i="7"/>
  <c r="BC73" i="7" s="1"/>
  <c r="BH72" i="7"/>
  <c r="BH73" i="7" s="1"/>
  <c r="BH74" i="7" s="1"/>
  <c r="AZ72" i="7"/>
  <c r="AZ73" i="7" s="1"/>
  <c r="BK72" i="7"/>
  <c r="BK73" i="7" s="1"/>
  <c r="BK74" i="7" s="1"/>
  <c r="BA72" i="7"/>
  <c r="BA73" i="7" s="1"/>
  <c r="BB72" i="7"/>
  <c r="BB73" i="7" s="1"/>
  <c r="AY70" i="7"/>
  <c r="K60" i="7"/>
  <c r="K61" i="7" s="1"/>
  <c r="K58" i="7"/>
  <c r="AT72" i="7"/>
  <c r="AT73" i="7" s="1"/>
  <c r="AT70" i="7"/>
  <c r="O46" i="7"/>
  <c r="O48" i="7"/>
  <c r="O49" i="7" s="1"/>
  <c r="X34" i="7"/>
  <c r="X36" i="7"/>
  <c r="X37" i="7" s="1"/>
  <c r="AK60" i="7"/>
  <c r="AK61" i="7" s="1"/>
  <c r="AK58" i="7"/>
  <c r="Z72" i="7"/>
  <c r="Z73" i="7" s="1"/>
  <c r="Z70" i="7"/>
  <c r="AM46" i="7"/>
  <c r="AM48" i="7"/>
  <c r="AM49" i="7" s="1"/>
  <c r="AN70" i="7"/>
  <c r="AN72" i="7"/>
  <c r="AN73" i="7" s="1"/>
  <c r="R34" i="7"/>
  <c r="R36" i="7"/>
  <c r="R37" i="7" s="1"/>
  <c r="Z34" i="7"/>
  <c r="Z36" i="7"/>
  <c r="Z37" i="7" s="1"/>
  <c r="AI70" i="7"/>
  <c r="AI72" i="7"/>
  <c r="AI73" i="7" s="1"/>
  <c r="AC46" i="7"/>
  <c r="AC48" i="7"/>
  <c r="AC49" i="7" s="1"/>
  <c r="E48" i="7"/>
  <c r="E49" i="7" s="1"/>
  <c r="E46" i="7"/>
  <c r="P34" i="7"/>
  <c r="P36" i="7"/>
  <c r="P37" i="7" s="1"/>
  <c r="AL70" i="7"/>
  <c r="AL72" i="7"/>
  <c r="AL73" i="7" s="1"/>
  <c r="AA60" i="7"/>
  <c r="AA61" i="7" s="1"/>
  <c r="AA58" i="7"/>
  <c r="Y70" i="7"/>
  <c r="Y72" i="7"/>
  <c r="Y73" i="7" s="1"/>
  <c r="K72" i="7"/>
  <c r="K73" i="7" s="1"/>
  <c r="K70" i="7"/>
  <c r="R58" i="7"/>
  <c r="R60" i="7"/>
  <c r="R61" i="7" s="1"/>
  <c r="J70" i="7"/>
  <c r="J72" i="7"/>
  <c r="J73" i="7" s="1"/>
  <c r="T60" i="7"/>
  <c r="T61" i="7" s="1"/>
  <c r="T58" i="7"/>
  <c r="O22" i="7"/>
  <c r="O24" i="7"/>
  <c r="O25" i="7" s="1"/>
  <c r="M46" i="7"/>
  <c r="M48" i="7"/>
  <c r="M49" i="7" s="1"/>
  <c r="O70" i="7"/>
  <c r="O72" i="7"/>
  <c r="O73" i="7" s="1"/>
  <c r="G7" i="7"/>
  <c r="BM20" i="7"/>
  <c r="C82" i="7" s="1"/>
  <c r="F38" i="3" s="1"/>
  <c r="D22" i="7"/>
  <c r="D24" i="7"/>
  <c r="G70" i="7"/>
  <c r="G72" i="7"/>
  <c r="G73" i="7" s="1"/>
  <c r="S72" i="7"/>
  <c r="S73" i="7" s="1"/>
  <c r="S70" i="7"/>
  <c r="M22" i="7"/>
  <c r="M24" i="7"/>
  <c r="M25" i="7" s="1"/>
  <c r="M58" i="7"/>
  <c r="M60" i="7"/>
  <c r="M61" i="7" s="1"/>
  <c r="BM68" i="7" l="1"/>
  <c r="D72" i="7"/>
  <c r="AZ74" i="7"/>
  <c r="D34" i="7"/>
  <c r="D36" i="7"/>
  <c r="D37" i="7" s="1"/>
  <c r="BB74" i="7"/>
  <c r="BF74" i="7"/>
  <c r="BC74" i="7"/>
  <c r="S74" i="7"/>
  <c r="K74" i="7"/>
  <c r="AA62" i="7"/>
  <c r="Z74" i="7"/>
  <c r="AT74" i="7"/>
  <c r="BJ74" i="7"/>
  <c r="H50" i="7"/>
  <c r="T50" i="7"/>
  <c r="AA50" i="7"/>
  <c r="K50" i="7"/>
  <c r="U62" i="7"/>
  <c r="U38" i="7"/>
  <c r="AD50" i="7"/>
  <c r="N38" i="7"/>
  <c r="AO74" i="7"/>
  <c r="BA74" i="7"/>
  <c r="AH74" i="7"/>
  <c r="BI74" i="7"/>
  <c r="AJ62" i="7"/>
  <c r="F50" i="7"/>
  <c r="AA74" i="7"/>
  <c r="R50" i="7"/>
  <c r="X74" i="7"/>
  <c r="Y50" i="7"/>
  <c r="I74" i="7"/>
  <c r="W62" i="7"/>
  <c r="AQ62" i="7"/>
  <c r="AU74" i="7"/>
  <c r="AM74" i="7"/>
  <c r="AF74" i="7"/>
  <c r="AC74" i="7"/>
  <c r="BM67" i="7"/>
  <c r="AI62" i="7"/>
  <c r="AD74" i="7"/>
  <c r="T38" i="7"/>
  <c r="AY62" i="7"/>
  <c r="P74" i="7"/>
  <c r="F74" i="7"/>
  <c r="K26" i="7"/>
  <c r="BM22" i="7"/>
  <c r="BM55" i="7"/>
  <c r="AR62" i="7"/>
  <c r="V50" i="7"/>
  <c r="M26" i="7"/>
  <c r="G74" i="7"/>
  <c r="M50" i="7"/>
  <c r="R62" i="7"/>
  <c r="Y74" i="7"/>
  <c r="AL74" i="7"/>
  <c r="AI74" i="7"/>
  <c r="R38" i="7"/>
  <c r="AM50" i="7"/>
  <c r="O50" i="7"/>
  <c r="BM70" i="7"/>
  <c r="AL62" i="7"/>
  <c r="AV74" i="7"/>
  <c r="M74" i="7"/>
  <c r="Q74" i="7"/>
  <c r="Z62" i="7"/>
  <c r="F38" i="7"/>
  <c r="AE74" i="7"/>
  <c r="AJ50" i="7"/>
  <c r="AO62" i="7"/>
  <c r="I50" i="7"/>
  <c r="AN62" i="7"/>
  <c r="W74" i="7"/>
  <c r="X62" i="7"/>
  <c r="G62" i="7"/>
  <c r="AJ74" i="7"/>
  <c r="AU62" i="7"/>
  <c r="AE62" i="7"/>
  <c r="AX62" i="7"/>
  <c r="E38" i="7"/>
  <c r="AL50" i="7"/>
  <c r="L62" i="7"/>
  <c r="L38" i="7"/>
  <c r="O38" i="7"/>
  <c r="O62" i="7"/>
  <c r="N62" i="7"/>
  <c r="Z50" i="7"/>
  <c r="J38" i="7"/>
  <c r="G38" i="7"/>
  <c r="K38" i="7"/>
  <c r="V74" i="7"/>
  <c r="Y38" i="7"/>
  <c r="X50" i="7"/>
  <c r="AG62" i="7"/>
  <c r="AC62" i="7"/>
  <c r="AH62" i="7"/>
  <c r="AT62" i="7"/>
  <c r="BM19" i="7"/>
  <c r="L50" i="7"/>
  <c r="I62" i="7"/>
  <c r="F62" i="7"/>
  <c r="AB62" i="7"/>
  <c r="J26" i="7"/>
  <c r="H26" i="7"/>
  <c r="W50" i="7"/>
  <c r="AK74" i="7"/>
  <c r="AA38" i="7"/>
  <c r="AW74" i="7"/>
  <c r="M38" i="7"/>
  <c r="AP74" i="7"/>
  <c r="R74" i="7"/>
  <c r="N50" i="7"/>
  <c r="AH50" i="7"/>
  <c r="BM43" i="7"/>
  <c r="I38" i="7"/>
  <c r="AG50" i="7"/>
  <c r="G26" i="7"/>
  <c r="AM62" i="7"/>
  <c r="AQ74" i="7"/>
  <c r="T74" i="7"/>
  <c r="T62" i="7"/>
  <c r="E50" i="7"/>
  <c r="AK62" i="7"/>
  <c r="K62" i="7"/>
  <c r="E74" i="7"/>
  <c r="AV62" i="7"/>
  <c r="AB50" i="7"/>
  <c r="E62" i="7"/>
  <c r="AD62" i="7"/>
  <c r="Q62" i="7"/>
  <c r="AW62" i="7"/>
  <c r="Q38" i="7"/>
  <c r="U50" i="7"/>
  <c r="AB74" i="7"/>
  <c r="AF50" i="7"/>
  <c r="I26" i="7"/>
  <c r="S38" i="7"/>
  <c r="AP62" i="7"/>
  <c r="J62" i="7"/>
  <c r="AR74" i="7"/>
  <c r="BM72" i="7"/>
  <c r="D73" i="7"/>
  <c r="F26" i="7"/>
  <c r="G50" i="7"/>
  <c r="AG74" i="7"/>
  <c r="BM46" i="7"/>
  <c r="BM37" i="7"/>
  <c r="D83" i="7" s="1"/>
  <c r="BM58" i="7"/>
  <c r="M62" i="7"/>
  <c r="D25" i="7"/>
  <c r="D26" i="7" s="1"/>
  <c r="BM24" i="7"/>
  <c r="O74" i="7"/>
  <c r="O26" i="7"/>
  <c r="J74" i="7"/>
  <c r="P38" i="7"/>
  <c r="AC50" i="7"/>
  <c r="Z38" i="7"/>
  <c r="AN74" i="7"/>
  <c r="X38" i="7"/>
  <c r="AY74" i="7"/>
  <c r="AE50" i="7"/>
  <c r="D61" i="7"/>
  <c r="BM60" i="7"/>
  <c r="J50" i="7"/>
  <c r="S50" i="7"/>
  <c r="N26" i="7"/>
  <c r="H74" i="7"/>
  <c r="AK50" i="7"/>
  <c r="AI50" i="7"/>
  <c r="W38" i="7"/>
  <c r="U74" i="7"/>
  <c r="L74" i="7"/>
  <c r="P50" i="7"/>
  <c r="AS74" i="7"/>
  <c r="P62" i="7"/>
  <c r="V62" i="7"/>
  <c r="Q50" i="7"/>
  <c r="L26" i="7"/>
  <c r="S62" i="7"/>
  <c r="H62" i="7"/>
  <c r="H38" i="7"/>
  <c r="AF62" i="7"/>
  <c r="V38" i="7"/>
  <c r="AS62" i="7"/>
  <c r="AX74" i="7"/>
  <c r="E26" i="7"/>
  <c r="Y62" i="7"/>
  <c r="BM48" i="7"/>
  <c r="D49" i="7"/>
  <c r="BM36" i="7"/>
  <c r="D38" i="7" l="1"/>
  <c r="BM38" i="7" s="1"/>
  <c r="G83" i="7" s="1"/>
  <c r="C27" i="7"/>
  <c r="BM34" i="7"/>
  <c r="C39" i="7"/>
  <c r="B39" i="7" s="1"/>
  <c r="F83" i="7" s="1"/>
  <c r="D62" i="7"/>
  <c r="BM61" i="7"/>
  <c r="D85" i="7" s="1"/>
  <c r="G10" i="7"/>
  <c r="BM25" i="7"/>
  <c r="D82" i="7" s="1"/>
  <c r="F40" i="3" s="1"/>
  <c r="D50" i="7"/>
  <c r="BM49" i="7"/>
  <c r="D84" i="7" s="1"/>
  <c r="BM73" i="7"/>
  <c r="D74" i="7"/>
  <c r="BM50" i="7" l="1"/>
  <c r="G84" i="7" s="1"/>
  <c r="C51" i="7"/>
  <c r="B51" i="7" s="1"/>
  <c r="F84" i="7" s="1"/>
  <c r="BM74" i="7"/>
  <c r="C75" i="7"/>
  <c r="B75" i="7" s="1"/>
  <c r="BM62" i="7"/>
  <c r="G85" i="7" s="1"/>
  <c r="C63" i="7"/>
  <c r="B63" i="7" s="1"/>
  <c r="F85" i="7" s="1"/>
  <c r="G5" i="7"/>
  <c r="BM26" i="7"/>
  <c r="G82" i="7" s="1"/>
  <c r="F44" i="3" s="1"/>
  <c r="B27" i="7"/>
  <c r="F82" i="7" s="1"/>
  <c r="F43" i="3" s="1"/>
  <c r="G12" i="7"/>
  <c r="G13" i="7" s="1"/>
</calcChain>
</file>

<file path=xl/sharedStrings.xml><?xml version="1.0" encoding="utf-8"?>
<sst xmlns="http://schemas.openxmlformats.org/spreadsheetml/2006/main" count="1479" uniqueCount="124">
  <si>
    <t>IBR</t>
  </si>
  <si>
    <t>Instalamento</t>
  </si>
  <si>
    <t>Monto</t>
  </si>
  <si>
    <t>Plazo</t>
  </si>
  <si>
    <t>Tasa</t>
  </si>
  <si>
    <t>Desde</t>
  </si>
  <si>
    <t>Hasta</t>
  </si>
  <si>
    <t>Intereses</t>
  </si>
  <si>
    <t>TEA</t>
  </si>
  <si>
    <t>TIR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</si>
  <si>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</si>
  <si>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</si>
  <si>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</si>
  <si>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</si>
  <si>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</si>
  <si>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</si>
  <si>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</si>
  <si>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</si>
  <si>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</si>
  <si>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</si>
  <si>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</si>
  <si>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</si>
  <si>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</si>
  <si>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</si>
  <si>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</si>
  <si>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</si>
  <si>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</si>
  <si>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</si>
  <si>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</si>
  <si>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</si>
  <si>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</si>
  <si>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</si>
  <si>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</si>
  <si>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</si>
  <si>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mes 0</t>
  </si>
  <si>
    <t>Seguro</t>
  </si>
  <si>
    <t>Pago Capital</t>
  </si>
  <si>
    <t>Pago Interes</t>
  </si>
  <si>
    <t>Cap + Int</t>
  </si>
  <si>
    <t>Saldo Insoluto</t>
  </si>
  <si>
    <t>Seguro deudor</t>
  </si>
  <si>
    <t>Pago Cliente</t>
  </si>
  <si>
    <t>mes 25</t>
  </si>
  <si>
    <t>mes 26</t>
  </si>
  <si>
    <t>mes 27</t>
  </si>
  <si>
    <t>mes 28</t>
  </si>
  <si>
    <t>mes 29</t>
  </si>
  <si>
    <t>mes 30</t>
  </si>
  <si>
    <t>mes 31</t>
  </si>
  <si>
    <t>mes 32</t>
  </si>
  <si>
    <t>mes 33</t>
  </si>
  <si>
    <t>mes 34</t>
  </si>
  <si>
    <t>mes 35</t>
  </si>
  <si>
    <t>mes 36</t>
  </si>
  <si>
    <t>Desembolso</t>
  </si>
  <si>
    <t>x millón</t>
  </si>
  <si>
    <t xml:space="preserve"> (con IVA)</t>
  </si>
  <si>
    <t>Seguro vida deudor</t>
  </si>
  <si>
    <t>Cuota Manejo Rotativo</t>
  </si>
  <si>
    <t>Spread</t>
  </si>
  <si>
    <t>Capital</t>
  </si>
  <si>
    <t>Int + Capital</t>
  </si>
  <si>
    <t>VTU</t>
  </si>
  <si>
    <t>Min</t>
  </si>
  <si>
    <t>Max</t>
  </si>
  <si>
    <t>Con garantía</t>
  </si>
  <si>
    <t>MINIMO</t>
  </si>
  <si>
    <t>MAXIMO</t>
  </si>
  <si>
    <t>Cuota Inicial</t>
  </si>
  <si>
    <t>Cuota Final</t>
  </si>
  <si>
    <t>Sin Garantía*</t>
  </si>
  <si>
    <t>ROTATIVO</t>
  </si>
  <si>
    <t>Cuota Manejo</t>
  </si>
  <si>
    <t>Seguro Vida Deudor</t>
  </si>
  <si>
    <t>Rotativo</t>
  </si>
  <si>
    <t>x millón (saldo insoluto)</t>
  </si>
  <si>
    <t>Cartera Ordinaria*</t>
  </si>
  <si>
    <t>Con Garantía Real*</t>
  </si>
  <si>
    <t>Comisiòn MIPYME</t>
  </si>
  <si>
    <t>Cuota Estudio Crèdito</t>
  </si>
  <si>
    <t>SMMLV</t>
  </si>
  <si>
    <t>Comisión MIPYME</t>
  </si>
  <si>
    <t>De</t>
  </si>
  <si>
    <t>A</t>
  </si>
  <si>
    <t>Actual</t>
  </si>
  <si>
    <t>Riesgo Bajo</t>
  </si>
  <si>
    <t>Riesgo Alto</t>
  </si>
  <si>
    <t>mes 37</t>
  </si>
  <si>
    <t>mes 38</t>
  </si>
  <si>
    <t>mes 39</t>
  </si>
  <si>
    <t>mes 40</t>
  </si>
  <si>
    <t>mes 41</t>
  </si>
  <si>
    <t>mes 42</t>
  </si>
  <si>
    <t>mes 43</t>
  </si>
  <si>
    <t>mes 44</t>
  </si>
  <si>
    <t>mes 45</t>
  </si>
  <si>
    <t>mes 46</t>
  </si>
  <si>
    <t>mes 47</t>
  </si>
  <si>
    <t>mes 48</t>
  </si>
  <si>
    <t>Cartera Ordinaria</t>
  </si>
  <si>
    <t>MICRO</t>
  </si>
  <si>
    <t>PYME</t>
  </si>
  <si>
    <t>Con Garantía</t>
  </si>
  <si>
    <t>Instalamento*</t>
  </si>
  <si>
    <t>EA</t>
  </si>
  <si>
    <t>MV</t>
  </si>
  <si>
    <t>VTU %</t>
  </si>
  <si>
    <t>VTU $</t>
  </si>
  <si>
    <t xml:space="preserve">VTU Productos PYME </t>
  </si>
  <si>
    <t>VTU Productos PYME</t>
  </si>
  <si>
    <t xml:space="preserve">VTU Productos TuPYME </t>
  </si>
  <si>
    <t>MiPyme</t>
  </si>
  <si>
    <t>VTU Microcrédito</t>
  </si>
  <si>
    <t>Tasa EA equivalente</t>
  </si>
  <si>
    <t>VTU TOTAL EN TERMINOS PORCENTUALES</t>
  </si>
  <si>
    <t>VTU TOTAL EN PESOS</t>
  </si>
  <si>
    <t>% EA Seguro Vida Deudor **</t>
  </si>
  <si>
    <t>CP</t>
  </si>
  <si>
    <t>LP</t>
  </si>
  <si>
    <t xml:space="preserve">
TASA VARIABLE sujeta a: Tasa referencia (IBR/DTF); Tamaño de la empresa, plazo, tipo de garantía, calificación de riesgo; Monto, evaluación crediticia. - La tasa IBR es una estimación conforme al valor del índice, y por lo tanto, éste púede cambiar acorde a condiciones de mercado. - La tasa con la que se realiza el ejercicio es una tasa de referencia y no corresponde a la tasa finalmente aprobada, la que corresponderá conforme a la política de crédito de la entidad y condiciones de mercado, perfil de riesgo del solicitante
** Seguro calculado sobre saldo insoluto mensual. ($1,200*millón)
* Se supone un IBR al 4,5% NMV
</t>
  </si>
  <si>
    <t xml:space="preserve">La tasa con la que se realiza el ejercicio es una tasa de referencia y no corresponde a la tasa finalmente aprobada, la que corresponderá conforme a la política de crédito de la entidad y condiciones de mercado, perfil de riesgo del solicitante
La comisión MyPyme que puede ser consultada en www.colpatria.com, tiene dos rangos: para créditos inferiores a 4 SMML  es de 7,5, para montos superiores  y  hasta 25smmlv será de  4,5, en ambos casos más IVA.”  No se incluye la tasa (IBR  =  4,5% NMV)
** Seguro calculado sobre saldo insoluto mensual. ($1,200*millón)
</t>
  </si>
  <si>
    <t xml:space="preserve">
Tasa Estimada sujeta a cambios por: Tamaño de la empresa, plazo, calificaciòn de riesgo; Monto, evaluaciòn crediticia, desplazamiento de cuota.  La tasa con la que se realiza el ejercicio es una tasa de referencia y no corresponde a la tasa finalmente aprobada, la que corresponderá conforme a la política de crédito de la entidad y condiciones de mercado, perfil de riesgo del solicitante
La comisión MyPyme que puede ser consultada en www.colpatria.com, tiene dos rangos: para créditos inferiores a 4 SMML  es de 7,5, para montos superiores  y  hasta 25smmlv será de  4,5, en ambos casos más IVA.”
- No se incluye la tasa (IBR  =  4,5% NMV).
* Incluye estudio de Crédito $15,470 descontados en el desembolso del monto solicitado
** Seguro calculado sobre saldo insoluto mensual. ($1,200*millón)</t>
  </si>
  <si>
    <t>Riesgo Medio</t>
  </si>
  <si>
    <t xml:space="preserve">
TASA VARIABLE sujeta a: Tasa referencia (IBR/DTF); Tamaño de la empresa, plazo, tipo de garantía, calificación de riesgo; Monto, evaluación crediticia. - La tasa IBR es una estimación conforme al valor del índice, y por lo tanto, éste púede cambiar acorde a condiciones de mercado. - La tasa con la que se realiza el ejercicio es una tasa de referencia y no corresponde a la tasa finalmente aprobada, la que corresponderá conforme a la política de crédito de la entidad y condiciones de mercado, perfil de riesgo del solicitante.
** Seguro calculado sobre saldo insoluto mensual. ($1,200*millón)
* Constructor hasta 500 MM Sin Garantía Real
* Se supone un IBR al 4,5% NMV
* Este simulador permite únicamente un cálculo con un monto de hasta $700.000.000.oo M/cte.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</si>
</sst>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0.000%"/>
    <numFmt numFmtId="166" formatCode="_-&quot;$&quot;* #,##0_-;\-&quot;$&quot;* #,##0_-;_-&quot;$&quot;* &quot;-&quot;??_-;_-@_-"/>
    <numFmt numFmtId="167" formatCode="_-* #,##0_-;\-* #,##0_-;_-* &quot;-&quot;??_-;_-@_-"/>
    <numFmt numFmtId="168" formatCode="#,##0.000_ ;[Red]\-#,##0.000\ "/>
    <numFmt numFmtId="169" formatCode="#,##0.0000_ ;[Red]\-#,##0.0000\ "/>
    <numFmt numFmtId="170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8"/>
      <color theme="1"/>
      <name val="Consolas"/>
      <family val="3"/>
    </font>
    <font>
      <sz val="10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10" fontId="0" fillId="3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64" fontId="0" fillId="9" borderId="3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10" fontId="0" fillId="0" borderId="0" xfId="0" applyNumberFormat="1" applyAlignment="1">
      <alignment vertical="center"/>
    </xf>
    <xf numFmtId="0" fontId="0" fillId="0" borderId="0" xfId="0" applyAlignment="1">
      <alignment horizontal="right"/>
    </xf>
    <xf numFmtId="3" fontId="12" fillId="5" borderId="3" xfId="0" applyNumberFormat="1" applyFont="1" applyFill="1" applyBorder="1" applyAlignment="1">
      <alignment horizontal="center"/>
    </xf>
    <xf numFmtId="10" fontId="11" fillId="0" borderId="3" xfId="1" applyNumberFormat="1" applyFont="1" applyBorder="1" applyAlignment="1">
      <alignment horizontal="center"/>
    </xf>
    <xf numFmtId="0" fontId="6" fillId="0" borderId="0" xfId="0" applyFont="1" applyAlignment="1"/>
    <xf numFmtId="0" fontId="14" fillId="0" borderId="0" xfId="0" applyFont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0" xfId="0" applyNumberFormat="1" applyFont="1"/>
    <xf numFmtId="0" fontId="0" fillId="0" borderId="4" xfId="0" applyBorder="1" applyAlignment="1">
      <alignment horizontal="center"/>
    </xf>
    <xf numFmtId="10" fontId="3" fillId="12" borderId="5" xfId="1" applyNumberFormat="1" applyFont="1" applyFill="1" applyBorder="1" applyAlignment="1">
      <alignment horizontal="center"/>
    </xf>
    <xf numFmtId="10" fontId="3" fillId="0" borderId="6" xfId="0" applyNumberFormat="1" applyFont="1" applyBorder="1" applyAlignment="1">
      <alignment horizontal="center"/>
    </xf>
    <xf numFmtId="10" fontId="0" fillId="12" borderId="5" xfId="1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0" fontId="3" fillId="11" borderId="5" xfId="1" applyNumberFormat="1" applyFont="1" applyFill="1" applyBorder="1" applyAlignment="1">
      <alignment horizontal="center"/>
    </xf>
    <xf numFmtId="164" fontId="3" fillId="9" borderId="3" xfId="0" applyNumberFormat="1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164" fontId="0" fillId="11" borderId="3" xfId="0" applyNumberFormat="1" applyFill="1" applyBorder="1" applyAlignment="1">
      <alignment horizontal="center"/>
    </xf>
    <xf numFmtId="167" fontId="15" fillId="0" borderId="0" xfId="3" applyNumberFormat="1" applyFont="1" applyAlignment="1">
      <alignment horizontal="center"/>
    </xf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10" fontId="0" fillId="0" borderId="2" xfId="0" applyNumberFormat="1" applyBorder="1"/>
    <xf numFmtId="164" fontId="0" fillId="0" borderId="0" xfId="0" applyNumberFormat="1"/>
    <xf numFmtId="0" fontId="3" fillId="12" borderId="7" xfId="0" applyFont="1" applyFill="1" applyBorder="1" applyAlignment="1">
      <alignment horizontal="center"/>
    </xf>
    <xf numFmtId="0" fontId="3" fillId="12" borderId="8" xfId="0" applyFont="1" applyFill="1" applyBorder="1" applyAlignment="1">
      <alignment horizontal="center"/>
    </xf>
    <xf numFmtId="0" fontId="3" fillId="12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1" xfId="0" applyNumberFormat="1" applyBorder="1"/>
    <xf numFmtId="10" fontId="0" fillId="0" borderId="11" xfId="0" applyNumberFormat="1" applyBorder="1" applyAlignment="1">
      <alignment horizontal="center"/>
    </xf>
    <xf numFmtId="167" fontId="0" fillId="0" borderId="12" xfId="3" applyNumberFormat="1" applyFont="1" applyBorder="1"/>
    <xf numFmtId="0" fontId="0" fillId="0" borderId="13" xfId="0" applyBorder="1" applyAlignment="1">
      <alignment horizontal="center"/>
    </xf>
    <xf numFmtId="164" fontId="0" fillId="0" borderId="14" xfId="0" applyNumberFormat="1" applyBorder="1"/>
    <xf numFmtId="0" fontId="0" fillId="0" borderId="15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6" xfId="0" applyNumberFormat="1" applyBorder="1"/>
    <xf numFmtId="10" fontId="0" fillId="0" borderId="16" xfId="0" applyNumberFormat="1" applyBorder="1"/>
    <xf numFmtId="167" fontId="0" fillId="0" borderId="17" xfId="3" applyNumberFormat="1" applyFont="1" applyBorder="1"/>
    <xf numFmtId="0" fontId="6" fillId="0" borderId="3" xfId="0" applyFon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69" fontId="0" fillId="0" borderId="11" xfId="0" applyNumberFormat="1" applyBorder="1"/>
    <xf numFmtId="169" fontId="0" fillId="0" borderId="11" xfId="3" applyNumberFormat="1" applyFont="1" applyBorder="1"/>
    <xf numFmtId="169" fontId="0" fillId="0" borderId="2" xfId="0" applyNumberFormat="1" applyBorder="1"/>
    <xf numFmtId="169" fontId="0" fillId="0" borderId="2" xfId="3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7" fontId="0" fillId="0" borderId="12" xfId="3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10" fontId="0" fillId="0" borderId="21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164" fontId="0" fillId="13" borderId="30" xfId="0" applyNumberFormat="1" applyFill="1" applyBorder="1" applyAlignment="1" applyProtection="1">
      <alignment horizontal="center"/>
      <protection locked="0"/>
    </xf>
    <xf numFmtId="164" fontId="3" fillId="4" borderId="24" xfId="0" applyNumberFormat="1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168" fontId="3" fillId="4" borderId="24" xfId="0" applyNumberFormat="1" applyFont="1" applyFill="1" applyBorder="1" applyAlignment="1">
      <alignment horizontal="center"/>
    </xf>
    <xf numFmtId="170" fontId="0" fillId="0" borderId="26" xfId="1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6" fontId="0" fillId="13" borderId="30" xfId="2" applyNumberFormat="1" applyFont="1" applyFill="1" applyBorder="1" applyAlignment="1" applyProtection="1">
      <alignment horizontal="center"/>
      <protection locked="0"/>
    </xf>
    <xf numFmtId="10" fontId="0" fillId="0" borderId="21" xfId="1" applyNumberFormat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170" fontId="0" fillId="0" borderId="21" xfId="1" applyNumberFormat="1" applyFont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164" fontId="3" fillId="4" borderId="31" xfId="0" applyNumberFormat="1" applyFont="1" applyFill="1" applyBorder="1" applyAlignment="1">
      <alignment horizontal="center"/>
    </xf>
    <xf numFmtId="43" fontId="18" fillId="14" borderId="0" xfId="3" applyFont="1" applyFill="1" applyBorder="1"/>
    <xf numFmtId="43" fontId="18" fillId="14" borderId="0" xfId="3" applyFont="1" applyFill="1" applyBorder="1" applyAlignment="1">
      <alignment horizontal="right"/>
    </xf>
    <xf numFmtId="43" fontId="19" fillId="14" borderId="0" xfId="3" applyFont="1" applyFill="1" applyBorder="1" applyAlignment="1">
      <alignment horizontal="center"/>
    </xf>
    <xf numFmtId="43" fontId="18" fillId="14" borderId="0" xfId="3" applyFont="1" applyFill="1" applyBorder="1" applyAlignment="1">
      <alignment horizontal="center" vertical="center"/>
    </xf>
    <xf numFmtId="43" fontId="18" fillId="14" borderId="0" xfId="3" applyFont="1" applyFill="1" applyBorder="1" applyAlignment="1">
      <alignment horizontal="center"/>
    </xf>
    <xf numFmtId="43" fontId="18" fillId="14" borderId="0" xfId="3" applyFont="1" applyFill="1" applyBorder="1" applyAlignment="1">
      <alignment vertical="center"/>
    </xf>
    <xf numFmtId="43" fontId="2" fillId="14" borderId="0" xfId="3" applyFont="1" applyFill="1" applyBorder="1" applyAlignment="1">
      <alignment horizontal="center"/>
    </xf>
    <xf numFmtId="43" fontId="2" fillId="14" borderId="0" xfId="3" applyFont="1" applyFill="1" applyBorder="1"/>
    <xf numFmtId="43" fontId="18" fillId="14" borderId="0" xfId="3" applyFont="1" applyFill="1" applyBorder="1" applyAlignment="1">
      <alignment horizontal="right" vertical="center"/>
    </xf>
    <xf numFmtId="10" fontId="11" fillId="0" borderId="34" xfId="1" applyNumberFormat="1" applyFont="1" applyBorder="1" applyAlignment="1">
      <alignment horizontal="center"/>
    </xf>
    <xf numFmtId="4" fontId="13" fillId="10" borderId="4" xfId="0" applyNumberFormat="1" applyFont="1" applyFill="1" applyBorder="1" applyAlignment="1">
      <alignment horizontal="center"/>
    </xf>
    <xf numFmtId="167" fontId="0" fillId="0" borderId="35" xfId="3" applyNumberFormat="1" applyFont="1" applyBorder="1"/>
    <xf numFmtId="167" fontId="0" fillId="0" borderId="36" xfId="3" applyNumberFormat="1" applyFont="1" applyBorder="1"/>
    <xf numFmtId="167" fontId="0" fillId="0" borderId="37" xfId="3" applyNumberFormat="1" applyFont="1" applyBorder="1"/>
    <xf numFmtId="167" fontId="0" fillId="0" borderId="38" xfId="3" applyNumberFormat="1" applyFont="1" applyBorder="1"/>
    <xf numFmtId="167" fontId="0" fillId="0" borderId="39" xfId="3" applyNumberFormat="1" applyFont="1" applyBorder="1"/>
    <xf numFmtId="167" fontId="0" fillId="0" borderId="40" xfId="3" applyNumberFormat="1" applyFont="1" applyBorder="1"/>
    <xf numFmtId="0" fontId="18" fillId="0" borderId="0" xfId="0" applyFont="1"/>
    <xf numFmtId="0" fontId="6" fillId="0" borderId="3" xfId="0" applyFont="1" applyBorder="1" applyAlignment="1">
      <alignment horizontal="center"/>
    </xf>
    <xf numFmtId="43" fontId="19" fillId="14" borderId="0" xfId="3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Border="1" applyAlignment="1">
      <alignment horizontal="left" vertical="top" wrapText="1"/>
    </xf>
    <xf numFmtId="0" fontId="17" fillId="0" borderId="32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3" fontId="19" fillId="14" borderId="0" xfId="3" applyFont="1" applyFill="1" applyBorder="1" applyAlignment="1">
      <alignment horizontal="center" vertical="center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XFB169"/>
  <sheetViews>
    <sheetView showGridLines="0" zoomScale="85" zoomScaleNormal="85" workbookViewId="0">
      <selection activeCell="O10" sqref="O10"/>
    </sheetView>
  </sheetViews>
  <sheetFormatPr baseColWidth="10" defaultRowHeight="15" outlineLevelRow="2" outlineLevelCol="1" x14ac:dyDescent="0.25"/>
  <cols>
    <col min="1" max="1" width="5.5703125" customWidth="1"/>
    <col min="2" max="2" width="23.5703125" style="1" bestFit="1" customWidth="1"/>
    <col min="3" max="3" width="16.5703125" style="1" bestFit="1" customWidth="1"/>
    <col min="4" max="4" width="16" bestFit="1" customWidth="1"/>
    <col min="5" max="5" width="15" bestFit="1" customWidth="1"/>
    <col min="6" max="6" width="17.140625" bestFit="1" customWidth="1"/>
    <col min="7" max="12" width="14.85546875" customWidth="1" outlineLevel="1"/>
    <col min="13" max="26" width="15" bestFit="1" customWidth="1"/>
    <col min="27" max="27" width="16.85546875" bestFit="1" customWidth="1"/>
    <col min="28" max="30" width="15" bestFit="1" customWidth="1"/>
    <col min="31" max="33" width="14.140625" bestFit="1" customWidth="1"/>
    <col min="34" max="38" width="13.28515625" bestFit="1" customWidth="1"/>
    <col min="39" max="39" width="14" bestFit="1" customWidth="1"/>
    <col min="50" max="50" width="12.42578125" bestFit="1" customWidth="1"/>
    <col min="63" max="63" width="14.140625" bestFit="1" customWidth="1"/>
    <col min="64" max="64" width="14.42578125" bestFit="1" customWidth="1"/>
    <col min="65" max="65" width="13.85546875" bestFit="1" customWidth="1"/>
    <col min="66" max="66" width="13.7109375" bestFit="1" customWidth="1"/>
    <col min="67" max="67" width="14.140625" bestFit="1" customWidth="1"/>
    <col min="68" max="68" width="13.7109375" bestFit="1" customWidth="1"/>
    <col min="69" max="69" width="14.42578125" bestFit="1" customWidth="1"/>
    <col min="70" max="70" width="13.42578125" bestFit="1" customWidth="1"/>
    <col min="71" max="71" width="13.85546875" bestFit="1" customWidth="1"/>
    <col min="72" max="73" width="14.140625" bestFit="1" customWidth="1"/>
    <col min="74" max="74" width="13.85546875" bestFit="1" customWidth="1"/>
    <col min="75" max="76" width="13.7109375" bestFit="1" customWidth="1"/>
    <col min="77" max="77" width="14.42578125" bestFit="1" customWidth="1"/>
    <col min="78" max="79" width="13.7109375" bestFit="1" customWidth="1"/>
    <col min="80" max="80" width="13.42578125" bestFit="1" customWidth="1"/>
    <col min="81" max="81" width="14.140625" bestFit="1" customWidth="1"/>
    <col min="82" max="83" width="13.85546875" bestFit="1" customWidth="1"/>
    <col min="84" max="85" width="14.140625" bestFit="1" customWidth="1"/>
    <col min="86" max="86" width="13.7109375" bestFit="1" customWidth="1"/>
    <col min="87" max="87" width="13.85546875" bestFit="1" customWidth="1"/>
  </cols>
  <sheetData>
    <row r="3" spans="1:17 16382:16382" ht="18.75" x14ac:dyDescent="0.3">
      <c r="C3" s="2"/>
      <c r="D3" s="3"/>
      <c r="G3" s="125" t="s">
        <v>1</v>
      </c>
      <c r="H3" s="125"/>
      <c r="J3" s="125" t="s">
        <v>74</v>
      </c>
      <c r="K3" s="125"/>
      <c r="L3" s="40" t="s">
        <v>101</v>
      </c>
      <c r="M3" s="125" t="s">
        <v>99</v>
      </c>
      <c r="N3" s="125"/>
      <c r="P3" s="125" t="s">
        <v>74</v>
      </c>
      <c r="Q3" s="125"/>
    </row>
    <row r="4" spans="1:17 16382:16382" ht="18.75" x14ac:dyDescent="0.3">
      <c r="G4" s="77" t="s">
        <v>5</v>
      </c>
      <c r="H4" s="77" t="s">
        <v>6</v>
      </c>
      <c r="J4" s="77" t="s">
        <v>5</v>
      </c>
      <c r="K4" s="77" t="s">
        <v>6</v>
      </c>
      <c r="L4" s="40" t="s">
        <v>102</v>
      </c>
      <c r="M4" s="77" t="s">
        <v>5</v>
      </c>
      <c r="N4" s="77" t="s">
        <v>6</v>
      </c>
      <c r="P4" s="77" t="s">
        <v>5</v>
      </c>
      <c r="Q4" s="77" t="s">
        <v>6</v>
      </c>
    </row>
    <row r="5" spans="1:17 16382:16382" x14ac:dyDescent="0.25">
      <c r="B5" s="13" t="s">
        <v>2</v>
      </c>
      <c r="C5" s="14">
        <f>+VTU!F21</f>
        <v>2010000000</v>
      </c>
      <c r="D5" s="1"/>
      <c r="F5" s="34" t="s">
        <v>68</v>
      </c>
      <c r="G5" s="28">
        <f>+D25</f>
        <v>-77925790.823371232</v>
      </c>
      <c r="H5" s="28">
        <f>+D35</f>
        <v>-87862593.971103415</v>
      </c>
      <c r="J5" s="28">
        <f>+D47</f>
        <v>-77925790.868050456</v>
      </c>
      <c r="K5" s="28">
        <f>+D58</f>
        <v>-87869245.992250204</v>
      </c>
      <c r="L5" s="34" t="s">
        <v>68</v>
      </c>
      <c r="M5" s="28">
        <f>+D68</f>
        <v>-70638099.999999881</v>
      </c>
      <c r="N5" s="28">
        <f>+D78</f>
        <v>-107898698.33333334</v>
      </c>
      <c r="P5" s="28">
        <f>+D90</f>
        <v>-91792762.81824562</v>
      </c>
      <c r="Q5" s="28">
        <f>+D102</f>
        <v>-107282791.5362851</v>
      </c>
    </row>
    <row r="6" spans="1:17 16382:16382" s="4" customFormat="1" x14ac:dyDescent="0.25">
      <c r="B6" s="15" t="s">
        <v>3</v>
      </c>
      <c r="C6" s="15">
        <v>36</v>
      </c>
      <c r="D6" s="1"/>
      <c r="F6" s="34" t="s">
        <v>69</v>
      </c>
      <c r="G6" s="33">
        <f>+AM25</f>
        <v>-74788441.116141945</v>
      </c>
      <c r="H6" s="33">
        <f>+AM35</f>
        <v>-75552324.122323349</v>
      </c>
      <c r="J6" s="33">
        <f>+AM47</f>
        <v>-74788441.159022346</v>
      </c>
      <c r="K6" s="33">
        <f>+AM58</f>
        <v>-84331565.459586754</v>
      </c>
      <c r="L6" s="34" t="s">
        <v>69</v>
      </c>
      <c r="M6" s="33">
        <f>+AM78</f>
        <v>-57251258.055555582</v>
      </c>
      <c r="N6" s="33">
        <f>+AM78</f>
        <v>-57251258.055555582</v>
      </c>
      <c r="P6" s="33">
        <f>+AM90</f>
        <v>-762415030.50329876</v>
      </c>
      <c r="Q6" s="33">
        <f>+AM102</f>
        <v>-768045857.53898931</v>
      </c>
    </row>
    <row r="7" spans="1:17 16382:16382" s="11" customFormat="1" ht="30" x14ac:dyDescent="0.25">
      <c r="B7" s="16" t="s">
        <v>57</v>
      </c>
      <c r="C7" s="17">
        <v>1200</v>
      </c>
      <c r="D7" s="18" t="s">
        <v>75</v>
      </c>
      <c r="E7" s="12"/>
      <c r="F7" s="34" t="s">
        <v>7</v>
      </c>
      <c r="G7" s="33">
        <f>CUMIPMT($C$14,$C$6,$C$19,1,C6,0)</f>
        <v>-679156891.91081691</v>
      </c>
      <c r="H7" s="33">
        <f>CUMIPMT($D$14,$C$6,$C$29,1,C6,0)</f>
        <v>-1022297597.8839679</v>
      </c>
      <c r="J7" s="33">
        <f>+SUM(D41:AM41)</f>
        <v>-679156891.91081691</v>
      </c>
      <c r="K7" s="33">
        <f>+SUM(D52:AM52)</f>
        <v>-1022297597.883968</v>
      </c>
      <c r="L7" s="34" t="s">
        <v>7</v>
      </c>
      <c r="M7" s="33">
        <f>+SUM(D63:AM63)</f>
        <v>-854249999.9999969</v>
      </c>
      <c r="N7" s="33">
        <f>+SUM(D73:AM73)</f>
        <v>-898637500.00000083</v>
      </c>
      <c r="P7" s="33">
        <f>+SUM(D84:AM84)</f>
        <v>-768571700.07286811</v>
      </c>
      <c r="Q7" s="33">
        <f>+SUM(D96:AM96)</f>
        <v>-1114428965.1056628</v>
      </c>
    </row>
    <row r="8" spans="1:17 16382:16382" x14ac:dyDescent="0.25">
      <c r="B8" s="19" t="s">
        <v>58</v>
      </c>
      <c r="C8" s="20">
        <f>42829/1000000</f>
        <v>4.2828999999999999E-2</v>
      </c>
      <c r="D8" s="19" t="s">
        <v>56</v>
      </c>
      <c r="F8" s="35" t="s">
        <v>60</v>
      </c>
      <c r="G8" s="28">
        <f>CUMPRINC($C$13,$C$6,$C$19,1,C6,0)</f>
        <v>-2010000000.0000002</v>
      </c>
      <c r="H8" s="28">
        <f>CUMPRINC($D$13,$C$6,$C$19,1,C6,0)</f>
        <v>-2009999999.9999998</v>
      </c>
      <c r="J8" s="28">
        <f>+SUM(D42:AM42)</f>
        <v>-2010000000</v>
      </c>
      <c r="K8" s="28">
        <f>+SUM(D53:AM53)</f>
        <v>-2009999999.9999998</v>
      </c>
      <c r="L8" s="35" t="s">
        <v>60</v>
      </c>
      <c r="M8" s="28">
        <f>+SUM(D64:AM64)</f>
        <v>-1206000000</v>
      </c>
      <c r="N8" s="28">
        <f>+SUM(D74:AM74)</f>
        <v>-2009999999.999999</v>
      </c>
      <c r="P8" s="28">
        <f>+SUM(D85:AM85)</f>
        <v>-1280952833.4547844</v>
      </c>
      <c r="Q8" s="28">
        <f>+SUM(D97:AM97)</f>
        <v>-1280952833.4547844</v>
      </c>
    </row>
    <row r="9" spans="1:17 16382:16382" x14ac:dyDescent="0.25">
      <c r="F9" s="35" t="s">
        <v>61</v>
      </c>
      <c r="G9" s="28">
        <f>+D19*C6</f>
        <v>-2689156891.9108171</v>
      </c>
      <c r="H9" s="28">
        <f>+SUM(H7:H8)</f>
        <v>-3032297597.8839674</v>
      </c>
      <c r="J9" s="28">
        <f>+SUM(J7:J8)</f>
        <v>-2689156891.9108171</v>
      </c>
      <c r="K9" s="28">
        <f>+SUM(K7:K8)</f>
        <v>-3032297597.8839679</v>
      </c>
      <c r="L9" s="35" t="s">
        <v>61</v>
      </c>
      <c r="M9" s="28">
        <f>+SUM(M7:M8)</f>
        <v>-2060249999.9999969</v>
      </c>
      <c r="N9" s="28">
        <f>+SUM(N7:N8)</f>
        <v>-2908637500</v>
      </c>
      <c r="P9" s="28">
        <f>+SUM(P7:P8)</f>
        <v>-2049524533.5276525</v>
      </c>
      <c r="Q9" s="28">
        <f>+SUM(Q7:Q8)</f>
        <v>-2395381798.5604472</v>
      </c>
      <c r="XFB9" s="5"/>
    </row>
    <row r="10" spans="1:17 16382:16382" ht="23.25" x14ac:dyDescent="0.35">
      <c r="B10" s="26" t="s">
        <v>65</v>
      </c>
      <c r="C10" s="21" t="s">
        <v>63</v>
      </c>
      <c r="D10" s="21" t="s">
        <v>64</v>
      </c>
      <c r="F10" s="35" t="s">
        <v>35</v>
      </c>
      <c r="G10" s="28">
        <f>+SUM(D24:AM24)</f>
        <v>-59699283.000420138</v>
      </c>
      <c r="H10" s="28">
        <f>+SUM(D34:AM34)</f>
        <v>-65447287.433000527</v>
      </c>
      <c r="J10" s="28">
        <f>+SUM(D46:AM46)</f>
        <v>-59699283.034649067</v>
      </c>
      <c r="K10" s="28">
        <f>+SUM(D57:AM57)</f>
        <v>-67317006.707253024</v>
      </c>
      <c r="L10" s="35" t="s">
        <v>35</v>
      </c>
      <c r="M10" s="28">
        <f>+SUM(D67:AM67)</f>
        <v>-85103399.999999955</v>
      </c>
      <c r="N10" s="28">
        <f>+SUM(D77:AM77)</f>
        <v>-58281289.999999978</v>
      </c>
      <c r="P10" s="28">
        <f>+SUM(D89:AM89)</f>
        <v>-38147719.731018305</v>
      </c>
      <c r="Q10" s="28">
        <f>+SUM(D101:AM101)</f>
        <v>-44585147.429851606</v>
      </c>
    </row>
    <row r="11" spans="1:17 16382:16382" x14ac:dyDescent="0.25">
      <c r="B11" s="22" t="s">
        <v>0</v>
      </c>
      <c r="C11" s="23">
        <v>0.05</v>
      </c>
      <c r="D11" s="23">
        <v>0.05</v>
      </c>
      <c r="F11" s="35" t="s">
        <v>72</v>
      </c>
      <c r="G11" s="28">
        <v>0</v>
      </c>
      <c r="H11" s="28">
        <v>0</v>
      </c>
      <c r="J11" s="28">
        <f>+SUM(D44:AM44)</f>
        <v>-1.541844</v>
      </c>
      <c r="K11" s="28">
        <f>+SUM(D55:AM55)</f>
        <v>-1.541844</v>
      </c>
      <c r="L11" s="35" t="s">
        <v>72</v>
      </c>
      <c r="M11" s="28">
        <v>0</v>
      </c>
      <c r="N11" s="28">
        <v>0</v>
      </c>
      <c r="P11" s="28">
        <f>+SUM(D87:AM87)</f>
        <v>-1.541844</v>
      </c>
      <c r="Q11" s="28">
        <f>+SUM(D99:AM99)</f>
        <v>-1.541844</v>
      </c>
    </row>
    <row r="12" spans="1:17 16382:16382" x14ac:dyDescent="0.25">
      <c r="B12" s="22" t="s">
        <v>59</v>
      </c>
      <c r="C12" s="23">
        <v>0.2</v>
      </c>
      <c r="D12" s="23">
        <v>0.28999999999999998</v>
      </c>
      <c r="F12" s="35" t="s">
        <v>9</v>
      </c>
      <c r="G12" s="46">
        <f>+IRR(C25:AM25)</f>
        <v>1.8146501463898179E-2</v>
      </c>
      <c r="H12" s="46">
        <f>+IRR(C35:AM35)</f>
        <v>2.6393734910368893E-2</v>
      </c>
      <c r="I12" s="47"/>
      <c r="J12" s="46">
        <f>+IRR(C47:AM47)</f>
        <v>1.8146501499387568E-2</v>
      </c>
      <c r="K12" s="46">
        <f>+IRR(C58:AM58)</f>
        <v>2.5789738333774848E-2</v>
      </c>
      <c r="L12" s="35" t="s">
        <v>9</v>
      </c>
      <c r="M12" s="46">
        <f>+IRR(C68:AM68)</f>
        <v>3.8045859664299631E-3</v>
      </c>
      <c r="N12" s="46">
        <f>+IRR(C78:AM78)</f>
        <v>2.5759460053162542E-2</v>
      </c>
      <c r="P12" s="46">
        <f>+IRR(C90:AM90)</f>
        <v>1.7548126419641319E-2</v>
      </c>
      <c r="Q12" s="46">
        <f>+IRR(C102:AM102)</f>
        <v>2.5222148595335003E-2</v>
      </c>
    </row>
    <row r="13" spans="1:17 16382:16382" x14ac:dyDescent="0.25">
      <c r="A13" s="3"/>
      <c r="B13" s="24" t="s">
        <v>8</v>
      </c>
      <c r="C13" s="25">
        <v>0.21939108490523185</v>
      </c>
      <c r="D13" s="25">
        <v>0.33182646950161065</v>
      </c>
      <c r="F13" s="35" t="s">
        <v>62</v>
      </c>
      <c r="G13" s="45">
        <f>+(1+G12)^(12)-1</f>
        <v>0.24086141266509054</v>
      </c>
      <c r="H13" s="45">
        <f>+(1+H12)^(12)-1</f>
        <v>0.36699809511480264</v>
      </c>
      <c r="I13" s="47"/>
      <c r="J13" s="45">
        <f>+(1+J12)^(12)-1</f>
        <v>0.24086141318412202</v>
      </c>
      <c r="K13" s="45">
        <f>+(1+K12)^(12)-1</f>
        <v>0.35737611390693891</v>
      </c>
      <c r="L13" s="35" t="s">
        <v>62</v>
      </c>
      <c r="M13" s="45">
        <f>+(1+M12)^(12)-1</f>
        <v>4.6622593252368727E-2</v>
      </c>
      <c r="N13" s="45">
        <f>+(1+N12)^(12)-1</f>
        <v>0.35689540319019386</v>
      </c>
      <c r="P13" s="45">
        <f>+(1+P12)^(12)-1</f>
        <v>0.2321384424333488</v>
      </c>
      <c r="Q13" s="45">
        <f>+(1+Q12)^(12)-1</f>
        <v>0.34839073511895458</v>
      </c>
    </row>
    <row r="14" spans="1:17 16382:16382" x14ac:dyDescent="0.25">
      <c r="B14" s="24" t="s">
        <v>4</v>
      </c>
      <c r="C14" s="25">
        <v>1.6666666666666607E-2</v>
      </c>
      <c r="D14" s="25">
        <v>2.416666666666667E-2</v>
      </c>
    </row>
    <row r="15" spans="1:17 16382:16382" hidden="1" x14ac:dyDescent="0.25"/>
    <row r="16" spans="1:17 16382:16382" hidden="1" x14ac:dyDescent="0.25"/>
    <row r="17" spans="2:39" ht="18.75" hidden="1" x14ac:dyDescent="0.3">
      <c r="B17" s="30" t="s">
        <v>66</v>
      </c>
      <c r="C17" s="29">
        <v>0</v>
      </c>
      <c r="D17" s="29">
        <v>1</v>
      </c>
      <c r="E17" s="29">
        <f>+D17+1</f>
        <v>2</v>
      </c>
      <c r="F17" s="29">
        <f t="shared" ref="F17:AM17" si="0">+E17+1</f>
        <v>3</v>
      </c>
      <c r="G17" s="29">
        <f t="shared" si="0"/>
        <v>4</v>
      </c>
      <c r="H17" s="29">
        <f t="shared" si="0"/>
        <v>5</v>
      </c>
      <c r="I17" s="29">
        <f t="shared" si="0"/>
        <v>6</v>
      </c>
      <c r="J17" s="29">
        <f t="shared" si="0"/>
        <v>7</v>
      </c>
      <c r="K17" s="29">
        <f t="shared" si="0"/>
        <v>8</v>
      </c>
      <c r="L17" s="29">
        <f t="shared" si="0"/>
        <v>9</v>
      </c>
      <c r="M17" s="29">
        <f t="shared" si="0"/>
        <v>10</v>
      </c>
      <c r="N17" s="29">
        <f t="shared" si="0"/>
        <v>11</v>
      </c>
      <c r="O17" s="29">
        <f t="shared" si="0"/>
        <v>12</v>
      </c>
      <c r="P17" s="29">
        <f t="shared" si="0"/>
        <v>13</v>
      </c>
      <c r="Q17" s="29">
        <f t="shared" si="0"/>
        <v>14</v>
      </c>
      <c r="R17" s="29">
        <f t="shared" si="0"/>
        <v>15</v>
      </c>
      <c r="S17" s="29">
        <f t="shared" si="0"/>
        <v>16</v>
      </c>
      <c r="T17" s="29">
        <f t="shared" si="0"/>
        <v>17</v>
      </c>
      <c r="U17" s="29">
        <f t="shared" si="0"/>
        <v>18</v>
      </c>
      <c r="V17" s="29">
        <f t="shared" si="0"/>
        <v>19</v>
      </c>
      <c r="W17" s="29">
        <f t="shared" si="0"/>
        <v>20</v>
      </c>
      <c r="X17" s="29">
        <f t="shared" si="0"/>
        <v>21</v>
      </c>
      <c r="Y17" s="29">
        <f t="shared" si="0"/>
        <v>22</v>
      </c>
      <c r="Z17" s="29">
        <f t="shared" si="0"/>
        <v>23</v>
      </c>
      <c r="AA17" s="29">
        <f t="shared" si="0"/>
        <v>24</v>
      </c>
      <c r="AB17" s="29">
        <f t="shared" si="0"/>
        <v>25</v>
      </c>
      <c r="AC17" s="29">
        <f t="shared" si="0"/>
        <v>26</v>
      </c>
      <c r="AD17" s="29">
        <f t="shared" si="0"/>
        <v>27</v>
      </c>
      <c r="AE17" s="29">
        <f t="shared" si="0"/>
        <v>28</v>
      </c>
      <c r="AF17" s="29">
        <f t="shared" si="0"/>
        <v>29</v>
      </c>
      <c r="AG17" s="29">
        <f t="shared" si="0"/>
        <v>30</v>
      </c>
      <c r="AH17" s="29">
        <f t="shared" si="0"/>
        <v>31</v>
      </c>
      <c r="AI17" s="29">
        <f t="shared" si="0"/>
        <v>32</v>
      </c>
      <c r="AJ17" s="29">
        <f t="shared" si="0"/>
        <v>33</v>
      </c>
      <c r="AK17" s="29">
        <f t="shared" si="0"/>
        <v>34</v>
      </c>
      <c r="AL17" s="29">
        <f t="shared" si="0"/>
        <v>35</v>
      </c>
      <c r="AM17" s="29">
        <f t="shared" si="0"/>
        <v>36</v>
      </c>
    </row>
    <row r="18" spans="2:39" ht="18.75" hidden="1" outlineLevel="1" x14ac:dyDescent="0.3">
      <c r="B18" s="30" t="s">
        <v>1</v>
      </c>
      <c r="C18" s="29" t="s">
        <v>34</v>
      </c>
      <c r="D18" s="29" t="s">
        <v>10</v>
      </c>
      <c r="E18" s="29" t="s">
        <v>11</v>
      </c>
      <c r="F18" s="29" t="s">
        <v>12</v>
      </c>
      <c r="G18" s="29" t="s">
        <v>13</v>
      </c>
      <c r="H18" s="29" t="s">
        <v>14</v>
      </c>
      <c r="I18" s="29" t="s">
        <v>15</v>
      </c>
      <c r="J18" s="29" t="s">
        <v>16</v>
      </c>
      <c r="K18" s="29" t="s">
        <v>17</v>
      </c>
      <c r="L18" s="29" t="s">
        <v>18</v>
      </c>
      <c r="M18" s="29" t="s">
        <v>19</v>
      </c>
      <c r="N18" s="29" t="s">
        <v>20</v>
      </c>
      <c r="O18" s="29" t="s">
        <v>21</v>
      </c>
      <c r="P18" s="29" t="s">
        <v>22</v>
      </c>
      <c r="Q18" s="29" t="s">
        <v>23</v>
      </c>
      <c r="R18" s="29" t="s">
        <v>24</v>
      </c>
      <c r="S18" s="29" t="s">
        <v>25</v>
      </c>
      <c r="T18" s="29" t="s">
        <v>26</v>
      </c>
      <c r="U18" s="29" t="s">
        <v>27</v>
      </c>
      <c r="V18" s="29" t="s">
        <v>28</v>
      </c>
      <c r="W18" s="29" t="s">
        <v>29</v>
      </c>
      <c r="X18" s="29" t="s">
        <v>30</v>
      </c>
      <c r="Y18" s="29" t="s">
        <v>31</v>
      </c>
      <c r="Z18" s="29" t="s">
        <v>32</v>
      </c>
      <c r="AA18" s="29" t="s">
        <v>33</v>
      </c>
      <c r="AB18" s="29" t="s">
        <v>42</v>
      </c>
      <c r="AC18" s="29" t="s">
        <v>43</v>
      </c>
      <c r="AD18" s="29" t="s">
        <v>44</v>
      </c>
      <c r="AE18" s="29" t="s">
        <v>45</v>
      </c>
      <c r="AF18" s="29" t="s">
        <v>46</v>
      </c>
      <c r="AG18" s="29" t="s">
        <v>47</v>
      </c>
      <c r="AH18" s="29" t="s">
        <v>48</v>
      </c>
      <c r="AI18" s="29" t="s">
        <v>49</v>
      </c>
      <c r="AJ18" s="29" t="s">
        <v>50</v>
      </c>
      <c r="AK18" s="29" t="s">
        <v>51</v>
      </c>
      <c r="AL18" s="29" t="s">
        <v>52</v>
      </c>
      <c r="AM18" s="29" t="s">
        <v>53</v>
      </c>
    </row>
    <row r="19" spans="2:39" hidden="1" outlineLevel="1" x14ac:dyDescent="0.25">
      <c r="B19" s="27" t="s">
        <v>54</v>
      </c>
      <c r="C19" s="28">
        <f>+C5</f>
        <v>2010000000</v>
      </c>
      <c r="D19" s="28">
        <f>PMT($C$14,$C$6,$C$19,0)</f>
        <v>-74698802.553078249</v>
      </c>
      <c r="E19" s="28">
        <f>+D19</f>
        <v>-74698802.553078249</v>
      </c>
      <c r="F19" s="28">
        <f t="shared" ref="F19:U19" si="1">+E19</f>
        <v>-74698802.553078249</v>
      </c>
      <c r="G19" s="28">
        <f t="shared" si="1"/>
        <v>-74698802.553078249</v>
      </c>
      <c r="H19" s="28">
        <f t="shared" si="1"/>
        <v>-74698802.553078249</v>
      </c>
      <c r="I19" s="28">
        <f t="shared" si="1"/>
        <v>-74698802.553078249</v>
      </c>
      <c r="J19" s="28">
        <f t="shared" si="1"/>
        <v>-74698802.553078249</v>
      </c>
      <c r="K19" s="28">
        <f t="shared" si="1"/>
        <v>-74698802.553078249</v>
      </c>
      <c r="L19" s="28">
        <f t="shared" si="1"/>
        <v>-74698802.553078249</v>
      </c>
      <c r="M19" s="28">
        <f t="shared" si="1"/>
        <v>-74698802.553078249</v>
      </c>
      <c r="N19" s="28">
        <f t="shared" si="1"/>
        <v>-74698802.553078249</v>
      </c>
      <c r="O19" s="28">
        <f t="shared" si="1"/>
        <v>-74698802.553078249</v>
      </c>
      <c r="P19" s="28">
        <f t="shared" si="1"/>
        <v>-74698802.553078249</v>
      </c>
      <c r="Q19" s="28">
        <f t="shared" si="1"/>
        <v>-74698802.553078249</v>
      </c>
      <c r="R19" s="28">
        <f t="shared" si="1"/>
        <v>-74698802.553078249</v>
      </c>
      <c r="S19" s="28">
        <f t="shared" si="1"/>
        <v>-74698802.553078249</v>
      </c>
      <c r="T19" s="28">
        <f t="shared" si="1"/>
        <v>-74698802.553078249</v>
      </c>
      <c r="U19" s="28">
        <f t="shared" si="1"/>
        <v>-74698802.553078249</v>
      </c>
      <c r="V19" s="28">
        <f>+U19</f>
        <v>-74698802.553078249</v>
      </c>
      <c r="W19" s="28">
        <f t="shared" ref="W19:AM19" si="2">+V19</f>
        <v>-74698802.553078249</v>
      </c>
      <c r="X19" s="28">
        <f t="shared" si="2"/>
        <v>-74698802.553078249</v>
      </c>
      <c r="Y19" s="28">
        <f t="shared" si="2"/>
        <v>-74698802.553078249</v>
      </c>
      <c r="Z19" s="28">
        <f t="shared" si="2"/>
        <v>-74698802.553078249</v>
      </c>
      <c r="AA19" s="28">
        <f t="shared" si="2"/>
        <v>-74698802.553078249</v>
      </c>
      <c r="AB19" s="28">
        <f t="shared" si="2"/>
        <v>-74698802.553078249</v>
      </c>
      <c r="AC19" s="28">
        <f t="shared" si="2"/>
        <v>-74698802.553078249</v>
      </c>
      <c r="AD19" s="28">
        <f t="shared" si="2"/>
        <v>-74698802.553078249</v>
      </c>
      <c r="AE19" s="28">
        <f t="shared" si="2"/>
        <v>-74698802.553078249</v>
      </c>
      <c r="AF19" s="28">
        <f t="shared" si="2"/>
        <v>-74698802.553078249</v>
      </c>
      <c r="AG19" s="28">
        <f t="shared" si="2"/>
        <v>-74698802.553078249</v>
      </c>
      <c r="AH19" s="28">
        <f t="shared" si="2"/>
        <v>-74698802.553078249</v>
      </c>
      <c r="AI19" s="28">
        <f t="shared" si="2"/>
        <v>-74698802.553078249</v>
      </c>
      <c r="AJ19" s="28">
        <f t="shared" si="2"/>
        <v>-74698802.553078249</v>
      </c>
      <c r="AK19" s="28">
        <f t="shared" si="2"/>
        <v>-74698802.553078249</v>
      </c>
      <c r="AL19" s="28">
        <f t="shared" si="2"/>
        <v>-74698802.553078249</v>
      </c>
      <c r="AM19" s="28">
        <f t="shared" si="2"/>
        <v>-74698802.553078249</v>
      </c>
    </row>
    <row r="20" spans="2:39" hidden="1" outlineLevel="1" x14ac:dyDescent="0.25">
      <c r="B20" s="27" t="s">
        <v>37</v>
      </c>
      <c r="C20" s="27"/>
      <c r="D20" s="28">
        <f>CUMIPMT($C$14,$C$6,$C$19,D17,D17,0)</f>
        <v>-33499999.999999896</v>
      </c>
      <c r="E20" s="28">
        <f t="shared" ref="E20:AM20" si="3">CUMIPMT($C$14,$C$6,$C$19,E17,E17,0)</f>
        <v>-32813353.290781915</v>
      </c>
      <c r="F20" s="28">
        <f t="shared" si="3"/>
        <v>-32115262.469743654</v>
      </c>
      <c r="G20" s="28">
        <f t="shared" si="3"/>
        <v>-31405536.801688075</v>
      </c>
      <c r="H20" s="28">
        <f t="shared" si="3"/>
        <v>-30683982.372498244</v>
      </c>
      <c r="I20" s="28">
        <f t="shared" si="3"/>
        <v>-29950402.036155246</v>
      </c>
      <c r="J20" s="28">
        <f t="shared" si="3"/>
        <v>-29204595.3608732</v>
      </c>
      <c r="K20" s="28">
        <f t="shared" si="3"/>
        <v>-28446358.574336447</v>
      </c>
      <c r="L20" s="28">
        <f t="shared" si="3"/>
        <v>-27675484.508024096</v>
      </c>
      <c r="M20" s="28">
        <f t="shared" si="3"/>
        <v>-26891762.540606529</v>
      </c>
      <c r="N20" s="28">
        <f t="shared" si="3"/>
        <v>-26094978.540398665</v>
      </c>
      <c r="O20" s="28">
        <f t="shared" si="3"/>
        <v>-25284914.806854017</v>
      </c>
      <c r="P20" s="28">
        <f t="shared" si="3"/>
        <v>-24461350.01108361</v>
      </c>
      <c r="Q20" s="28">
        <f t="shared" si="3"/>
        <v>-23624059.135383703</v>
      </c>
      <c r="R20" s="28">
        <f t="shared" si="3"/>
        <v>-22772813.411755465</v>
      </c>
      <c r="S20" s="28">
        <f t="shared" si="3"/>
        <v>-21907380.259400077</v>
      </c>
      <c r="T20" s="28">
        <f t="shared" si="3"/>
        <v>-21027523.221172117</v>
      </c>
      <c r="U20" s="28">
        <f t="shared" si="3"/>
        <v>-20133001.898973688</v>
      </c>
      <c r="V20" s="28">
        <f t="shared" si="3"/>
        <v>-19223571.888071939</v>
      </c>
      <c r="W20" s="28">
        <f t="shared" si="3"/>
        <v>-18298984.710321836</v>
      </c>
      <c r="X20" s="28">
        <f t="shared" si="3"/>
        <v>-17358987.746275917</v>
      </c>
      <c r="Y20" s="28">
        <f t="shared" si="3"/>
        <v>-16403324.166162543</v>
      </c>
      <c r="Z20" s="28">
        <f t="shared" si="3"/>
        <v>-15431732.859713942</v>
      </c>
      <c r="AA20" s="28">
        <f t="shared" si="3"/>
        <v>-14443948.364824541</v>
      </c>
      <c r="AB20" s="28">
        <f t="shared" si="3"/>
        <v>-13439700.79502032</v>
      </c>
      <c r="AC20" s="28">
        <f t="shared" si="3"/>
        <v>-12418715.765719354</v>
      </c>
      <c r="AD20" s="28">
        <f t="shared" si="3"/>
        <v>-11380714.319263376</v>
      </c>
      <c r="AE20" s="28">
        <f t="shared" si="3"/>
        <v>-10325412.848699801</v>
      </c>
      <c r="AF20" s="28">
        <f t="shared" si="3"/>
        <v>-9252523.0202934965</v>
      </c>
      <c r="AG20" s="28">
        <f t="shared" si="3"/>
        <v>-8161751.6947470903</v>
      </c>
      <c r="AH20" s="28">
        <f t="shared" si="3"/>
        <v>-7052800.84710823</v>
      </c>
      <c r="AI20" s="28">
        <f t="shared" si="3"/>
        <v>-5925367.4853420854</v>
      </c>
      <c r="AJ20" s="28">
        <f t="shared" si="3"/>
        <v>-4779143.567546472</v>
      </c>
      <c r="AK20" s="28">
        <f t="shared" si="3"/>
        <v>-3613815.9177876115</v>
      </c>
      <c r="AL20" s="28">
        <f t="shared" si="3"/>
        <v>-2429066.1405327767</v>
      </c>
      <c r="AM20" s="28">
        <f t="shared" si="3"/>
        <v>-1224570.5336570293</v>
      </c>
    </row>
    <row r="21" spans="2:39" hidden="1" outlineLevel="1" x14ac:dyDescent="0.25">
      <c r="B21" s="27" t="s">
        <v>36</v>
      </c>
      <c r="C21" s="27"/>
      <c r="D21" s="28">
        <f t="shared" ref="D21:AM21" si="4">CUMPRINC($C$14,$C$6,$C$19,D17,D17,0)</f>
        <v>-41198802.553078353</v>
      </c>
      <c r="E21" s="28">
        <f t="shared" si="4"/>
        <v>-41885449.262296334</v>
      </c>
      <c r="F21" s="28">
        <f t="shared" si="4"/>
        <v>-42583540.083334595</v>
      </c>
      <c r="G21" s="28">
        <f t="shared" si="4"/>
        <v>-43293265.751390174</v>
      </c>
      <c r="H21" s="28">
        <f t="shared" si="4"/>
        <v>-44014820.180580005</v>
      </c>
      <c r="I21" s="28">
        <f t="shared" si="4"/>
        <v>-44748400.516923003</v>
      </c>
      <c r="J21" s="28">
        <f t="shared" si="4"/>
        <v>-45494207.192205049</v>
      </c>
      <c r="K21" s="28">
        <f t="shared" si="4"/>
        <v>-46252443.978741802</v>
      </c>
      <c r="L21" s="28">
        <f t="shared" si="4"/>
        <v>-47023318.045054153</v>
      </c>
      <c r="M21" s="28">
        <f t="shared" si="4"/>
        <v>-47807040.012471721</v>
      </c>
      <c r="N21" s="28">
        <f t="shared" si="4"/>
        <v>-48603824.012679584</v>
      </c>
      <c r="O21" s="28">
        <f t="shared" si="4"/>
        <v>-49413887.746224232</v>
      </c>
      <c r="P21" s="28">
        <f t="shared" si="4"/>
        <v>-50237452.541994639</v>
      </c>
      <c r="Q21" s="28">
        <f t="shared" si="4"/>
        <v>-51074743.417694546</v>
      </c>
      <c r="R21" s="28">
        <f t="shared" si="4"/>
        <v>-51925989.141322784</v>
      </c>
      <c r="S21" s="28">
        <f t="shared" si="4"/>
        <v>-52791422.293678172</v>
      </c>
      <c r="T21" s="28">
        <f t="shared" si="4"/>
        <v>-53671279.331906132</v>
      </c>
      <c r="U21" s="28">
        <f t="shared" si="4"/>
        <v>-54565800.654104561</v>
      </c>
      <c r="V21" s="28">
        <f t="shared" si="4"/>
        <v>-55475230.66500631</v>
      </c>
      <c r="W21" s="28">
        <f t="shared" si="4"/>
        <v>-56399817.842756413</v>
      </c>
      <c r="X21" s="28">
        <f t="shared" si="4"/>
        <v>-57339814.806802332</v>
      </c>
      <c r="Y21" s="28">
        <f t="shared" si="4"/>
        <v>-58295478.386915706</v>
      </c>
      <c r="Z21" s="28">
        <f t="shared" si="4"/>
        <v>-59267069.693364307</v>
      </c>
      <c r="AA21" s="28">
        <f t="shared" si="4"/>
        <v>-60254854.188253708</v>
      </c>
      <c r="AB21" s="28">
        <f t="shared" si="4"/>
        <v>-61259101.75805793</v>
      </c>
      <c r="AC21" s="28">
        <f t="shared" si="4"/>
        <v>-62280086.787358895</v>
      </c>
      <c r="AD21" s="28">
        <f t="shared" si="4"/>
        <v>-63318088.233814873</v>
      </c>
      <c r="AE21" s="28">
        <f t="shared" si="4"/>
        <v>-64373389.704378448</v>
      </c>
      <c r="AF21" s="28">
        <f t="shared" si="4"/>
        <v>-65446279.532784753</v>
      </c>
      <c r="AG21" s="28">
        <f t="shared" si="4"/>
        <v>-66537050.858331159</v>
      </c>
      <c r="AH21" s="28">
        <f t="shared" si="4"/>
        <v>-67646001.705970019</v>
      </c>
      <c r="AI21" s="28">
        <f t="shared" si="4"/>
        <v>-68773435.067736164</v>
      </c>
      <c r="AJ21" s="28">
        <f t="shared" si="4"/>
        <v>-69919658.985531777</v>
      </c>
      <c r="AK21" s="28">
        <f t="shared" si="4"/>
        <v>-71084986.635290638</v>
      </c>
      <c r="AL21" s="28">
        <f t="shared" si="4"/>
        <v>-72269736.412545472</v>
      </c>
      <c r="AM21" s="28">
        <f t="shared" si="4"/>
        <v>-73474232.01942122</v>
      </c>
    </row>
    <row r="22" spans="2:39" hidden="1" outlineLevel="1" x14ac:dyDescent="0.25">
      <c r="B22" s="27" t="s">
        <v>38</v>
      </c>
      <c r="C22" s="27"/>
      <c r="D22" s="28">
        <f>+SUM(D20:D21)</f>
        <v>-74698802.553078249</v>
      </c>
      <c r="E22" s="28">
        <f>+SUM(E20:E21)</f>
        <v>-74698802.553078249</v>
      </c>
      <c r="F22" s="28">
        <f t="shared" ref="F22:AM22" si="5">+SUM(F20:F21)</f>
        <v>-74698802.553078249</v>
      </c>
      <c r="G22" s="28">
        <f t="shared" si="5"/>
        <v>-74698802.553078249</v>
      </c>
      <c r="H22" s="28">
        <f t="shared" si="5"/>
        <v>-74698802.553078249</v>
      </c>
      <c r="I22" s="28">
        <f t="shared" si="5"/>
        <v>-74698802.553078249</v>
      </c>
      <c r="J22" s="28">
        <f t="shared" si="5"/>
        <v>-74698802.553078249</v>
      </c>
      <c r="K22" s="28">
        <f t="shared" si="5"/>
        <v>-74698802.553078249</v>
      </c>
      <c r="L22" s="28">
        <f t="shared" si="5"/>
        <v>-74698802.553078249</v>
      </c>
      <c r="M22" s="28">
        <f t="shared" si="5"/>
        <v>-74698802.553078249</v>
      </c>
      <c r="N22" s="28">
        <f t="shared" si="5"/>
        <v>-74698802.553078249</v>
      </c>
      <c r="O22" s="28">
        <f t="shared" si="5"/>
        <v>-74698802.553078249</v>
      </c>
      <c r="P22" s="28">
        <f t="shared" si="5"/>
        <v>-74698802.553078249</v>
      </c>
      <c r="Q22" s="28">
        <f t="shared" si="5"/>
        <v>-74698802.553078249</v>
      </c>
      <c r="R22" s="28">
        <f t="shared" si="5"/>
        <v>-74698802.553078249</v>
      </c>
      <c r="S22" s="28">
        <f t="shared" si="5"/>
        <v>-74698802.553078249</v>
      </c>
      <c r="T22" s="28">
        <f t="shared" si="5"/>
        <v>-74698802.553078249</v>
      </c>
      <c r="U22" s="28">
        <f t="shared" si="5"/>
        <v>-74698802.553078249</v>
      </c>
      <c r="V22" s="28">
        <f t="shared" si="5"/>
        <v>-74698802.553078249</v>
      </c>
      <c r="W22" s="28">
        <f t="shared" si="5"/>
        <v>-74698802.553078249</v>
      </c>
      <c r="X22" s="28">
        <f t="shared" si="5"/>
        <v>-74698802.553078249</v>
      </c>
      <c r="Y22" s="28">
        <f t="shared" si="5"/>
        <v>-74698802.553078249</v>
      </c>
      <c r="Z22" s="28">
        <f t="shared" si="5"/>
        <v>-74698802.553078249</v>
      </c>
      <c r="AA22" s="28">
        <f t="shared" si="5"/>
        <v>-74698802.553078249</v>
      </c>
      <c r="AB22" s="28">
        <f t="shared" si="5"/>
        <v>-74698802.553078249</v>
      </c>
      <c r="AC22" s="28">
        <f t="shared" si="5"/>
        <v>-74698802.553078249</v>
      </c>
      <c r="AD22" s="28">
        <f t="shared" si="5"/>
        <v>-74698802.553078249</v>
      </c>
      <c r="AE22" s="28">
        <f t="shared" si="5"/>
        <v>-74698802.553078249</v>
      </c>
      <c r="AF22" s="28">
        <f t="shared" si="5"/>
        <v>-74698802.553078249</v>
      </c>
      <c r="AG22" s="28">
        <f t="shared" si="5"/>
        <v>-74698802.553078249</v>
      </c>
      <c r="AH22" s="28">
        <f t="shared" si="5"/>
        <v>-74698802.553078249</v>
      </c>
      <c r="AI22" s="28">
        <f t="shared" si="5"/>
        <v>-74698802.553078249</v>
      </c>
      <c r="AJ22" s="28">
        <f t="shared" si="5"/>
        <v>-74698802.553078249</v>
      </c>
      <c r="AK22" s="28">
        <f t="shared" si="5"/>
        <v>-74698802.553078249</v>
      </c>
      <c r="AL22" s="28">
        <f t="shared" si="5"/>
        <v>-74698802.553078249</v>
      </c>
      <c r="AM22" s="28">
        <f t="shared" si="5"/>
        <v>-74698802.553078249</v>
      </c>
    </row>
    <row r="23" spans="2:39" hidden="1" outlineLevel="1" x14ac:dyDescent="0.25">
      <c r="B23" s="27" t="s">
        <v>39</v>
      </c>
      <c r="C23" s="27"/>
      <c r="D23" s="28">
        <f>+SUM(D20:$AM20)+SUM(D21:$AM21)</f>
        <v>-2689156891.9108171</v>
      </c>
      <c r="E23" s="28">
        <f>+SUM(E20:$AM20)+SUM(E21:$AM21)</f>
        <v>-2614458089.3577385</v>
      </c>
      <c r="F23" s="28">
        <f>+SUM(F20:$AM20)+SUM(F21:$AM21)</f>
        <v>-2539759286.8046603</v>
      </c>
      <c r="G23" s="28">
        <f>+SUM(G20:$AM20)+SUM(G21:$AM21)</f>
        <v>-2465060484.2515821</v>
      </c>
      <c r="H23" s="28">
        <f>+SUM(H20:$AM20)+SUM(H21:$AM21)</f>
        <v>-2390361681.6985035</v>
      </c>
      <c r="I23" s="28">
        <f>+SUM(I20:$AM20)+SUM(I21:$AM21)</f>
        <v>-2315662879.1454258</v>
      </c>
      <c r="J23" s="28">
        <f>+SUM(J20:$AM20)+SUM(J21:$AM21)</f>
        <v>-2240964076.5923476</v>
      </c>
      <c r="K23" s="28">
        <f>+SUM(K20:$AM20)+SUM(K21:$AM21)</f>
        <v>-2166265274.039269</v>
      </c>
      <c r="L23" s="28">
        <f>+SUM(L20:$AM20)+SUM(L21:$AM21)</f>
        <v>-2091566471.4861908</v>
      </c>
      <c r="M23" s="28">
        <f>+SUM(M20:$AM20)+SUM(M21:$AM21)</f>
        <v>-2016867668.9331129</v>
      </c>
      <c r="N23" s="28">
        <f>+SUM(N20:$AM20)+SUM(N21:$AM21)</f>
        <v>-1942168866.3800347</v>
      </c>
      <c r="O23" s="28">
        <f>+SUM(O20:$AM20)+SUM(O21:$AM21)</f>
        <v>-1867470063.8269565</v>
      </c>
      <c r="P23" s="28">
        <f>+SUM(P20:$AM20)+SUM(P21:$AM21)</f>
        <v>-1792771261.2738781</v>
      </c>
      <c r="Q23" s="28">
        <f>+SUM(Q20:$AM20)+SUM(Q21:$AM21)</f>
        <v>-1718072458.7207999</v>
      </c>
      <c r="R23" s="28">
        <f>+SUM(R20:$AM20)+SUM(R21:$AM21)</f>
        <v>-1643373656.1677215</v>
      </c>
      <c r="S23" s="28">
        <f>+SUM(S20:$AM20)+SUM(S21:$AM21)</f>
        <v>-1568674853.6146431</v>
      </c>
      <c r="T23" s="28">
        <f>+SUM(T20:$AM20)+SUM(T21:$AM21)</f>
        <v>-1493976051.0615652</v>
      </c>
      <c r="U23" s="28">
        <f>+SUM(U20:$AM20)+SUM(U21:$AM21)</f>
        <v>-1419277248.5084867</v>
      </c>
      <c r="V23" s="28">
        <f>+SUM(V20:$AM20)+SUM(V21:$AM21)</f>
        <v>-1344578445.9554088</v>
      </c>
      <c r="W23" s="28">
        <f>+SUM(W20:$AM20)+SUM(W21:$AM21)</f>
        <v>-1269879643.4023302</v>
      </c>
      <c r="X23" s="28">
        <f>+SUM(X20:$AM20)+SUM(X21:$AM21)</f>
        <v>-1195180840.849252</v>
      </c>
      <c r="Y23" s="28">
        <f>+SUM(Y20:$AM20)+SUM(Y21:$AM21)</f>
        <v>-1120482038.2961736</v>
      </c>
      <c r="Z23" s="28">
        <f>+SUM(Z20:$AM20)+SUM(Z21:$AM21)</f>
        <v>-1045783235.7430955</v>
      </c>
      <c r="AA23" s="28">
        <f>+SUM(AA20:$AM20)+SUM(AA21:$AM21)</f>
        <v>-971084433.19001722</v>
      </c>
      <c r="AB23" s="28">
        <f>+SUM(AB20:$AM20)+SUM(AB21:$AM21)</f>
        <v>-896385630.63693905</v>
      </c>
      <c r="AC23" s="28">
        <f>+SUM(AC20:$AM20)+SUM(AC21:$AM21)</f>
        <v>-821686828.08386075</v>
      </c>
      <c r="AD23" s="28">
        <f>+SUM(AD20:$AM20)+SUM(AD21:$AM21)</f>
        <v>-746988025.53078246</v>
      </c>
      <c r="AE23" s="28">
        <f>+SUM(AE20:$AM20)+SUM(AE21:$AM21)</f>
        <v>-672289222.97770417</v>
      </c>
      <c r="AF23" s="28">
        <f>+SUM(AF20:$AM20)+SUM(AF21:$AM21)</f>
        <v>-597590420.42462599</v>
      </c>
      <c r="AG23" s="28">
        <f>+SUM(AG20:$AM20)+SUM(AG21:$AM21)</f>
        <v>-522891617.8715477</v>
      </c>
      <c r="AH23" s="28">
        <f>+SUM(AH20:$AM20)+SUM(AH21:$AM21)</f>
        <v>-448192815.31846952</v>
      </c>
      <c r="AI23" s="28">
        <f>+SUM(AI20:$AM20)+SUM(AI21:$AM21)</f>
        <v>-373494012.76539123</v>
      </c>
      <c r="AJ23" s="28">
        <f>+SUM(AJ20:$AM20)+SUM(AJ21:$AM21)</f>
        <v>-298795210.212313</v>
      </c>
      <c r="AK23" s="28">
        <f>+SUM(AK20:$AM20)+SUM(AK21:$AM21)</f>
        <v>-224096407.65923476</v>
      </c>
      <c r="AL23" s="28">
        <f>+SUM(AL20:$AM20)+SUM(AL21:$AM21)</f>
        <v>-149397605.1061565</v>
      </c>
      <c r="AM23" s="28">
        <f>+SUM(AM20:$AM20)+SUM(AM21:$AM21)</f>
        <v>-74698802.553078249</v>
      </c>
    </row>
    <row r="24" spans="2:39" hidden="1" outlineLevel="1" x14ac:dyDescent="0.25">
      <c r="B24" s="27" t="s">
        <v>40</v>
      </c>
      <c r="C24" s="27"/>
      <c r="D24" s="28">
        <f t="shared" ref="D24:AM24" si="6">+D23*$C$7/1000000</f>
        <v>-3226988.2702929806</v>
      </c>
      <c r="E24" s="28">
        <f t="shared" si="6"/>
        <v>-3137349.707229286</v>
      </c>
      <c r="F24" s="28">
        <f t="shared" si="6"/>
        <v>-3047711.1441655923</v>
      </c>
      <c r="G24" s="28">
        <f t="shared" si="6"/>
        <v>-2958072.5811018986</v>
      </c>
      <c r="H24" s="28">
        <f t="shared" si="6"/>
        <v>-2868434.0180382039</v>
      </c>
      <c r="I24" s="28">
        <f t="shared" si="6"/>
        <v>-2778795.4549745107</v>
      </c>
      <c r="J24" s="28">
        <f t="shared" si="6"/>
        <v>-2689156.8919108175</v>
      </c>
      <c r="K24" s="28">
        <f t="shared" si="6"/>
        <v>-2599518.3288471224</v>
      </c>
      <c r="L24" s="28">
        <f t="shared" si="6"/>
        <v>-2509879.7657834287</v>
      </c>
      <c r="M24" s="28">
        <f t="shared" si="6"/>
        <v>-2420241.2027197354</v>
      </c>
      <c r="N24" s="28">
        <f t="shared" si="6"/>
        <v>-2330602.6396560413</v>
      </c>
      <c r="O24" s="28">
        <f t="shared" si="6"/>
        <v>-2240964.0765923476</v>
      </c>
      <c r="P24" s="28">
        <f t="shared" si="6"/>
        <v>-2151325.5135286539</v>
      </c>
      <c r="Q24" s="28">
        <f t="shared" si="6"/>
        <v>-2061686.95046496</v>
      </c>
      <c r="R24" s="28">
        <f t="shared" si="6"/>
        <v>-1972048.3874012658</v>
      </c>
      <c r="S24" s="28">
        <f t="shared" si="6"/>
        <v>-1882409.8243375719</v>
      </c>
      <c r="T24" s="28">
        <f t="shared" si="6"/>
        <v>-1792771.2612738782</v>
      </c>
      <c r="U24" s="28">
        <f t="shared" si="6"/>
        <v>-1703132.698210184</v>
      </c>
      <c r="V24" s="28">
        <f t="shared" si="6"/>
        <v>-1613494.1351464905</v>
      </c>
      <c r="W24" s="28">
        <f t="shared" si="6"/>
        <v>-1523855.5720827961</v>
      </c>
      <c r="X24" s="28">
        <f t="shared" si="6"/>
        <v>-1434217.0090191022</v>
      </c>
      <c r="Y24" s="28">
        <f t="shared" si="6"/>
        <v>-1344578.4459554083</v>
      </c>
      <c r="Z24" s="28">
        <f t="shared" si="6"/>
        <v>-1254939.8828917146</v>
      </c>
      <c r="AA24" s="28">
        <f t="shared" si="6"/>
        <v>-1165301.3198280206</v>
      </c>
      <c r="AB24" s="28">
        <f t="shared" si="6"/>
        <v>-1075662.7567643269</v>
      </c>
      <c r="AC24" s="28">
        <f t="shared" si="6"/>
        <v>-986024.1937006329</v>
      </c>
      <c r="AD24" s="28">
        <f t="shared" si="6"/>
        <v>-896385.63063693896</v>
      </c>
      <c r="AE24" s="28">
        <f t="shared" si="6"/>
        <v>-806747.06757324503</v>
      </c>
      <c r="AF24" s="28">
        <f t="shared" si="6"/>
        <v>-717108.5045095511</v>
      </c>
      <c r="AG24" s="28">
        <f t="shared" si="6"/>
        <v>-627469.94144585717</v>
      </c>
      <c r="AH24" s="28">
        <f t="shared" si="6"/>
        <v>-537831.37838216347</v>
      </c>
      <c r="AI24" s="28">
        <f t="shared" si="6"/>
        <v>-448192.81531846948</v>
      </c>
      <c r="AJ24" s="28">
        <f t="shared" si="6"/>
        <v>-358554.25225477555</v>
      </c>
      <c r="AK24" s="28">
        <f t="shared" si="6"/>
        <v>-268915.68919108174</v>
      </c>
      <c r="AL24" s="28">
        <f t="shared" si="6"/>
        <v>-179277.12612738778</v>
      </c>
      <c r="AM24" s="28">
        <f t="shared" si="6"/>
        <v>-89638.563063693888</v>
      </c>
    </row>
    <row r="25" spans="2:39" hidden="1" outlineLevel="1" x14ac:dyDescent="0.25">
      <c r="B25" s="27" t="s">
        <v>41</v>
      </c>
      <c r="C25" s="28">
        <f>+C19</f>
        <v>2010000000</v>
      </c>
      <c r="D25" s="28">
        <f>+D24+D22</f>
        <v>-77925790.823371232</v>
      </c>
      <c r="E25" s="28">
        <f t="shared" ref="E25:AM25" si="7">+E24+E22</f>
        <v>-77836152.260307536</v>
      </c>
      <c r="F25" s="28">
        <f t="shared" si="7"/>
        <v>-77746513.69724384</v>
      </c>
      <c r="G25" s="28">
        <f t="shared" si="7"/>
        <v>-77656875.134180143</v>
      </c>
      <c r="H25" s="28">
        <f t="shared" si="7"/>
        <v>-77567236.571116447</v>
      </c>
      <c r="I25" s="28">
        <f t="shared" si="7"/>
        <v>-77477598.008052766</v>
      </c>
      <c r="J25" s="28">
        <f t="shared" si="7"/>
        <v>-77387959.44498907</v>
      </c>
      <c r="K25" s="28">
        <f t="shared" si="7"/>
        <v>-77298320.881925374</v>
      </c>
      <c r="L25" s="28">
        <f t="shared" si="7"/>
        <v>-77208682.318861678</v>
      </c>
      <c r="M25" s="28">
        <f t="shared" si="7"/>
        <v>-77119043.755797982</v>
      </c>
      <c r="N25" s="28">
        <f t="shared" si="7"/>
        <v>-77029405.192734286</v>
      </c>
      <c r="O25" s="28">
        <f t="shared" si="7"/>
        <v>-76939766.62967059</v>
      </c>
      <c r="P25" s="28">
        <f t="shared" si="7"/>
        <v>-76850128.066606909</v>
      </c>
      <c r="Q25" s="28">
        <f t="shared" si="7"/>
        <v>-76760489.503543213</v>
      </c>
      <c r="R25" s="28">
        <f t="shared" si="7"/>
        <v>-76670850.940479517</v>
      </c>
      <c r="S25" s="28">
        <f t="shared" si="7"/>
        <v>-76581212.377415821</v>
      </c>
      <c r="T25" s="28">
        <f t="shared" si="7"/>
        <v>-76491573.814352125</v>
      </c>
      <c r="U25" s="28">
        <f t="shared" si="7"/>
        <v>-76401935.251288429</v>
      </c>
      <c r="V25" s="28">
        <f t="shared" si="7"/>
        <v>-76312296.688224733</v>
      </c>
      <c r="W25" s="28">
        <f t="shared" si="7"/>
        <v>-76222658.125161052</v>
      </c>
      <c r="X25" s="28">
        <f t="shared" si="7"/>
        <v>-76133019.562097356</v>
      </c>
      <c r="Y25" s="28">
        <f t="shared" si="7"/>
        <v>-76043380.99903366</v>
      </c>
      <c r="Z25" s="28">
        <f t="shared" si="7"/>
        <v>-75953742.435969964</v>
      </c>
      <c r="AA25" s="28">
        <f t="shared" si="7"/>
        <v>-75864103.872906268</v>
      </c>
      <c r="AB25" s="28">
        <f t="shared" si="7"/>
        <v>-75774465.309842572</v>
      </c>
      <c r="AC25" s="28">
        <f t="shared" si="7"/>
        <v>-75684826.746778876</v>
      </c>
      <c r="AD25" s="28">
        <f t="shared" si="7"/>
        <v>-75595188.183715194</v>
      </c>
      <c r="AE25" s="28">
        <f t="shared" si="7"/>
        <v>-75505549.620651498</v>
      </c>
      <c r="AF25" s="28">
        <f t="shared" si="7"/>
        <v>-75415911.057587802</v>
      </c>
      <c r="AG25" s="28">
        <f t="shared" si="7"/>
        <v>-75326272.494524106</v>
      </c>
      <c r="AH25" s="28">
        <f t="shared" si="7"/>
        <v>-75236633.93146041</v>
      </c>
      <c r="AI25" s="28">
        <f t="shared" si="7"/>
        <v>-75146995.368396714</v>
      </c>
      <c r="AJ25" s="28">
        <f t="shared" si="7"/>
        <v>-75057356.805333018</v>
      </c>
      <c r="AK25" s="28">
        <f t="shared" si="7"/>
        <v>-74967718.242269337</v>
      </c>
      <c r="AL25" s="28">
        <f t="shared" si="7"/>
        <v>-74878079.679205641</v>
      </c>
      <c r="AM25" s="28">
        <f t="shared" si="7"/>
        <v>-74788441.116141945</v>
      </c>
    </row>
    <row r="26" spans="2:39" hidden="1" outlineLevel="1" x14ac:dyDescent="0.25">
      <c r="C26" s="6"/>
    </row>
    <row r="27" spans="2:39" ht="18.75" hidden="1" x14ac:dyDescent="0.3">
      <c r="B27" s="30" t="s">
        <v>67</v>
      </c>
      <c r="C27" s="29">
        <v>0</v>
      </c>
      <c r="D27" s="29">
        <v>1</v>
      </c>
      <c r="E27" s="29">
        <f>+D27+1</f>
        <v>2</v>
      </c>
      <c r="F27" s="29">
        <f t="shared" ref="F27:AM27" si="8">+E27+1</f>
        <v>3</v>
      </c>
      <c r="G27" s="29">
        <f t="shared" si="8"/>
        <v>4</v>
      </c>
      <c r="H27" s="29">
        <f t="shared" si="8"/>
        <v>5</v>
      </c>
      <c r="I27" s="29">
        <f t="shared" si="8"/>
        <v>6</v>
      </c>
      <c r="J27" s="29">
        <f t="shared" si="8"/>
        <v>7</v>
      </c>
      <c r="K27" s="29">
        <f t="shared" si="8"/>
        <v>8</v>
      </c>
      <c r="L27" s="29">
        <f t="shared" si="8"/>
        <v>9</v>
      </c>
      <c r="M27" s="29">
        <f t="shared" si="8"/>
        <v>10</v>
      </c>
      <c r="N27" s="29">
        <f t="shared" si="8"/>
        <v>11</v>
      </c>
      <c r="O27" s="29">
        <f t="shared" si="8"/>
        <v>12</v>
      </c>
      <c r="P27" s="29">
        <f t="shared" si="8"/>
        <v>13</v>
      </c>
      <c r="Q27" s="29">
        <f t="shared" si="8"/>
        <v>14</v>
      </c>
      <c r="R27" s="29">
        <f t="shared" si="8"/>
        <v>15</v>
      </c>
      <c r="S27" s="29">
        <f t="shared" si="8"/>
        <v>16</v>
      </c>
      <c r="T27" s="29">
        <f t="shared" si="8"/>
        <v>17</v>
      </c>
      <c r="U27" s="29">
        <f t="shared" si="8"/>
        <v>18</v>
      </c>
      <c r="V27" s="29">
        <f t="shared" si="8"/>
        <v>19</v>
      </c>
      <c r="W27" s="29">
        <f t="shared" si="8"/>
        <v>20</v>
      </c>
      <c r="X27" s="29">
        <f t="shared" si="8"/>
        <v>21</v>
      </c>
      <c r="Y27" s="29">
        <f t="shared" si="8"/>
        <v>22</v>
      </c>
      <c r="Z27" s="29">
        <f t="shared" si="8"/>
        <v>23</v>
      </c>
      <c r="AA27" s="29">
        <f t="shared" si="8"/>
        <v>24</v>
      </c>
      <c r="AB27" s="29">
        <f t="shared" si="8"/>
        <v>25</v>
      </c>
      <c r="AC27" s="29">
        <f t="shared" si="8"/>
        <v>26</v>
      </c>
      <c r="AD27" s="29">
        <f t="shared" si="8"/>
        <v>27</v>
      </c>
      <c r="AE27" s="29">
        <f t="shared" si="8"/>
        <v>28</v>
      </c>
      <c r="AF27" s="29">
        <f t="shared" si="8"/>
        <v>29</v>
      </c>
      <c r="AG27" s="29">
        <f t="shared" si="8"/>
        <v>30</v>
      </c>
      <c r="AH27" s="29">
        <f t="shared" si="8"/>
        <v>31</v>
      </c>
      <c r="AI27" s="29">
        <f t="shared" si="8"/>
        <v>32</v>
      </c>
      <c r="AJ27" s="29">
        <f t="shared" si="8"/>
        <v>33</v>
      </c>
      <c r="AK27" s="29">
        <f t="shared" si="8"/>
        <v>34</v>
      </c>
      <c r="AL27" s="29">
        <f t="shared" si="8"/>
        <v>35</v>
      </c>
      <c r="AM27" s="29">
        <f t="shared" si="8"/>
        <v>36</v>
      </c>
    </row>
    <row r="28" spans="2:39" ht="18.75" hidden="1" x14ac:dyDescent="0.3">
      <c r="B28" s="30" t="s">
        <v>1</v>
      </c>
      <c r="C28" s="29" t="s">
        <v>34</v>
      </c>
      <c r="D28" s="29" t="s">
        <v>10</v>
      </c>
      <c r="E28" s="29" t="s">
        <v>11</v>
      </c>
      <c r="F28" s="29" t="s">
        <v>12</v>
      </c>
      <c r="G28" s="29" t="s">
        <v>13</v>
      </c>
      <c r="H28" s="29" t="s">
        <v>14</v>
      </c>
      <c r="I28" s="29" t="s">
        <v>15</v>
      </c>
      <c r="J28" s="29" t="s">
        <v>16</v>
      </c>
      <c r="K28" s="29" t="s">
        <v>17</v>
      </c>
      <c r="L28" s="29" t="s">
        <v>18</v>
      </c>
      <c r="M28" s="29" t="s">
        <v>19</v>
      </c>
      <c r="N28" s="29" t="s">
        <v>20</v>
      </c>
      <c r="O28" s="29" t="s">
        <v>21</v>
      </c>
      <c r="P28" s="29" t="s">
        <v>22</v>
      </c>
      <c r="Q28" s="29" t="s">
        <v>23</v>
      </c>
      <c r="R28" s="29" t="s">
        <v>24</v>
      </c>
      <c r="S28" s="29" t="s">
        <v>25</v>
      </c>
      <c r="T28" s="29" t="s">
        <v>26</v>
      </c>
      <c r="U28" s="29" t="s">
        <v>27</v>
      </c>
      <c r="V28" s="29" t="s">
        <v>28</v>
      </c>
      <c r="W28" s="29" t="s">
        <v>29</v>
      </c>
      <c r="X28" s="29" t="s">
        <v>30</v>
      </c>
      <c r="Y28" s="29" t="s">
        <v>31</v>
      </c>
      <c r="Z28" s="29" t="s">
        <v>32</v>
      </c>
      <c r="AA28" s="29" t="s">
        <v>33</v>
      </c>
      <c r="AB28" s="29" t="s">
        <v>42</v>
      </c>
      <c r="AC28" s="29" t="s">
        <v>43</v>
      </c>
      <c r="AD28" s="29" t="s">
        <v>44</v>
      </c>
      <c r="AE28" s="29" t="s">
        <v>45</v>
      </c>
      <c r="AF28" s="29" t="s">
        <v>46</v>
      </c>
      <c r="AG28" s="29" t="s">
        <v>47</v>
      </c>
      <c r="AH28" s="29" t="s">
        <v>48</v>
      </c>
      <c r="AI28" s="29" t="s">
        <v>49</v>
      </c>
      <c r="AJ28" s="29" t="s">
        <v>50</v>
      </c>
      <c r="AK28" s="29" t="s">
        <v>51</v>
      </c>
      <c r="AL28" s="29" t="s">
        <v>52</v>
      </c>
      <c r="AM28" s="29" t="s">
        <v>53</v>
      </c>
    </row>
    <row r="29" spans="2:39" hidden="1" outlineLevel="1" x14ac:dyDescent="0.25">
      <c r="B29" s="27" t="s">
        <v>54</v>
      </c>
      <c r="C29" s="28">
        <f>+C5</f>
        <v>2010000000</v>
      </c>
      <c r="D29" s="28">
        <f>PMT($D$14,$C$6,$C$19,0)</f>
        <v>-84230488.830110222</v>
      </c>
      <c r="E29" s="28">
        <f>+D29</f>
        <v>-84230488.830110222</v>
      </c>
      <c r="F29" s="28">
        <f t="shared" ref="F29:U29" si="9">+E29</f>
        <v>-84230488.830110222</v>
      </c>
      <c r="G29" s="28">
        <f t="shared" si="9"/>
        <v>-84230488.830110222</v>
      </c>
      <c r="H29" s="28">
        <f t="shared" si="9"/>
        <v>-84230488.830110222</v>
      </c>
      <c r="I29" s="28">
        <f t="shared" si="9"/>
        <v>-84230488.830110222</v>
      </c>
      <c r="J29" s="28">
        <f t="shared" si="9"/>
        <v>-84230488.830110222</v>
      </c>
      <c r="K29" s="28">
        <f t="shared" si="9"/>
        <v>-84230488.830110222</v>
      </c>
      <c r="L29" s="28">
        <f t="shared" si="9"/>
        <v>-84230488.830110222</v>
      </c>
      <c r="M29" s="28">
        <f t="shared" si="9"/>
        <v>-84230488.830110222</v>
      </c>
      <c r="N29" s="28">
        <f t="shared" si="9"/>
        <v>-84230488.830110222</v>
      </c>
      <c r="O29" s="28">
        <f t="shared" si="9"/>
        <v>-84230488.830110222</v>
      </c>
      <c r="P29" s="28">
        <f t="shared" si="9"/>
        <v>-84230488.830110222</v>
      </c>
      <c r="Q29" s="28">
        <f t="shared" si="9"/>
        <v>-84230488.830110222</v>
      </c>
      <c r="R29" s="28">
        <f t="shared" si="9"/>
        <v>-84230488.830110222</v>
      </c>
      <c r="S29" s="28">
        <f t="shared" si="9"/>
        <v>-84230488.830110222</v>
      </c>
      <c r="T29" s="28">
        <f t="shared" si="9"/>
        <v>-84230488.830110222</v>
      </c>
      <c r="U29" s="28">
        <f t="shared" si="9"/>
        <v>-84230488.830110222</v>
      </c>
      <c r="V29" s="28">
        <f>+U29</f>
        <v>-84230488.830110222</v>
      </c>
      <c r="W29" s="28">
        <f t="shared" ref="W29:AM29" si="10">+V29</f>
        <v>-84230488.830110222</v>
      </c>
      <c r="X29" s="28">
        <f t="shared" si="10"/>
        <v>-84230488.830110222</v>
      </c>
      <c r="Y29" s="28">
        <f t="shared" si="10"/>
        <v>-84230488.830110222</v>
      </c>
      <c r="Z29" s="28">
        <f t="shared" si="10"/>
        <v>-84230488.830110222</v>
      </c>
      <c r="AA29" s="28">
        <f t="shared" si="10"/>
        <v>-84230488.830110222</v>
      </c>
      <c r="AB29" s="28">
        <f t="shared" si="10"/>
        <v>-84230488.830110222</v>
      </c>
      <c r="AC29" s="28">
        <f t="shared" si="10"/>
        <v>-84230488.830110222</v>
      </c>
      <c r="AD29" s="28">
        <f t="shared" si="10"/>
        <v>-84230488.830110222</v>
      </c>
      <c r="AE29" s="28">
        <f t="shared" si="10"/>
        <v>-84230488.830110222</v>
      </c>
      <c r="AF29" s="28">
        <f t="shared" si="10"/>
        <v>-84230488.830110222</v>
      </c>
      <c r="AG29" s="28">
        <f t="shared" si="10"/>
        <v>-84230488.830110222</v>
      </c>
      <c r="AH29" s="28">
        <f t="shared" si="10"/>
        <v>-84230488.830110222</v>
      </c>
      <c r="AI29" s="28">
        <f t="shared" si="10"/>
        <v>-84230488.830110222</v>
      </c>
      <c r="AJ29" s="28">
        <f t="shared" si="10"/>
        <v>-84230488.830110222</v>
      </c>
      <c r="AK29" s="28">
        <f t="shared" si="10"/>
        <v>-84230488.830110222</v>
      </c>
      <c r="AL29" s="28">
        <f t="shared" si="10"/>
        <v>-84230488.830110222</v>
      </c>
      <c r="AM29" s="28">
        <f t="shared" si="10"/>
        <v>-84230488.830110222</v>
      </c>
    </row>
    <row r="30" spans="2:39" hidden="1" outlineLevel="1" x14ac:dyDescent="0.25">
      <c r="B30" s="27" t="s">
        <v>37</v>
      </c>
      <c r="C30" s="27"/>
      <c r="D30" s="28">
        <f>CUMIPMT($D$14,$C$6,$C$19,D27,D27,0)</f>
        <v>-48575000</v>
      </c>
      <c r="E30" s="28">
        <f t="shared" ref="E30:AM30" si="11">CUMIPMT($D$14,$C$6,$C$19,E27,E27,0)</f>
        <v>-47713325.68660567</v>
      </c>
      <c r="F30" s="28">
        <f t="shared" si="11"/>
        <v>-46830827.577304311</v>
      </c>
      <c r="G30" s="28">
        <f t="shared" si="11"/>
        <v>-45927002.430361502</v>
      </c>
      <c r="H30" s="28">
        <f t="shared" si="11"/>
        <v>-45001334.842367575</v>
      </c>
      <c r="I30" s="28">
        <f t="shared" si="11"/>
        <v>-44053296.954330459</v>
      </c>
      <c r="J30" s="28">
        <f t="shared" si="11"/>
        <v>-43082348.150665782</v>
      </c>
      <c r="K30" s="28">
        <f t="shared" si="11"/>
        <v>-42087934.75091254</v>
      </c>
      <c r="L30" s="28">
        <f t="shared" si="11"/>
        <v>-41069489.693998598</v>
      </c>
      <c r="M30" s="28">
        <f t="shared" si="11"/>
        <v>-40026432.214875899</v>
      </c>
      <c r="N30" s="28">
        <f t="shared" si="11"/>
        <v>-38958167.513341077</v>
      </c>
      <c r="O30" s="28">
        <f t="shared" si="11"/>
        <v>-37864086.41485247</v>
      </c>
      <c r="P30" s="28">
        <f t="shared" si="11"/>
        <v>-36743565.023150414</v>
      </c>
      <c r="Q30" s="28">
        <f t="shared" si="11"/>
        <v>-35595964.364482224</v>
      </c>
      <c r="R30" s="28">
        <f t="shared" si="11"/>
        <v>-34420630.023229547</v>
      </c>
      <c r="S30" s="28">
        <f t="shared" si="11"/>
        <v>-33216891.768729933</v>
      </c>
      <c r="T30" s="28">
        <f t="shared" si="11"/>
        <v>-31984063.173079908</v>
      </c>
      <c r="U30" s="28">
        <f t="shared" si="11"/>
        <v>-30721441.219701678</v>
      </c>
      <c r="V30" s="28">
        <f t="shared" si="11"/>
        <v>-29428305.902450129</v>
      </c>
      <c r="W30" s="28">
        <f t="shared" si="11"/>
        <v>-28103919.815031685</v>
      </c>
      <c r="X30" s="28">
        <f t="shared" si="11"/>
        <v>-26747527.730500616</v>
      </c>
      <c r="Y30" s="28">
        <f t="shared" si="11"/>
        <v>-25358356.170593381</v>
      </c>
      <c r="Z30" s="28">
        <f t="shared" si="11"/>
        <v>-23935612.964655057</v>
      </c>
      <c r="AA30" s="28">
        <f t="shared" si="11"/>
        <v>-22478486.797906555</v>
      </c>
      <c r="AB30" s="28">
        <f t="shared" si="11"/>
        <v>-20986146.748794965</v>
      </c>
      <c r="AC30" s="28">
        <f t="shared" si="11"/>
        <v>-19457741.815163188</v>
      </c>
      <c r="AD30" s="28">
        <f t="shared" si="11"/>
        <v>-17892400.428968631</v>
      </c>
      <c r="AE30" s="28">
        <f t="shared" si="11"/>
        <v>-16289229.959274381</v>
      </c>
      <c r="AF30" s="28">
        <f t="shared" si="11"/>
        <v>-14647316.203229159</v>
      </c>
      <c r="AG30" s="28">
        <f t="shared" si="11"/>
        <v>-12965722.864746228</v>
      </c>
      <c r="AH30" s="28">
        <f t="shared" si="11"/>
        <v>-11243491.020583257</v>
      </c>
      <c r="AI30" s="28">
        <f t="shared" si="11"/>
        <v>-9479638.5735196918</v>
      </c>
      <c r="AJ30" s="28">
        <f t="shared" si="11"/>
        <v>-7673159.6923187375</v>
      </c>
      <c r="AK30" s="28">
        <f t="shared" si="11"/>
        <v>-5823024.2381554395</v>
      </c>
      <c r="AL30" s="28">
        <f t="shared" si="11"/>
        <v>-3928177.1771832108</v>
      </c>
      <c r="AM30" s="28">
        <f t="shared" si="11"/>
        <v>-1987537.978904143</v>
      </c>
    </row>
    <row r="31" spans="2:39" hidden="1" outlineLevel="1" x14ac:dyDescent="0.25">
      <c r="B31" s="27" t="s">
        <v>36</v>
      </c>
      <c r="C31" s="27"/>
      <c r="D31" s="28">
        <f>CUMPRINC($D$14,$C$6,$C$19,D27,D27,0)</f>
        <v>-35655488.830110222</v>
      </c>
      <c r="E31" s="28">
        <f>CUMPRINC($C$14,$C$6,$C$19,E27,E27,0)</f>
        <v>-41885449.262296334</v>
      </c>
      <c r="F31" s="28">
        <f t="shared" ref="F31:AM31" si="12">CUMPRINC($C$14,$C$6,$C$19,F27,F27,0)</f>
        <v>-42583540.083334595</v>
      </c>
      <c r="G31" s="28">
        <f t="shared" si="12"/>
        <v>-43293265.751390174</v>
      </c>
      <c r="H31" s="28">
        <f t="shared" si="12"/>
        <v>-44014820.180580005</v>
      </c>
      <c r="I31" s="28">
        <f t="shared" si="12"/>
        <v>-44748400.516923003</v>
      </c>
      <c r="J31" s="28">
        <f t="shared" si="12"/>
        <v>-45494207.192205049</v>
      </c>
      <c r="K31" s="28">
        <f t="shared" si="12"/>
        <v>-46252443.978741802</v>
      </c>
      <c r="L31" s="28">
        <f t="shared" si="12"/>
        <v>-47023318.045054153</v>
      </c>
      <c r="M31" s="28">
        <f t="shared" si="12"/>
        <v>-47807040.012471721</v>
      </c>
      <c r="N31" s="28">
        <f t="shared" si="12"/>
        <v>-48603824.012679584</v>
      </c>
      <c r="O31" s="28">
        <f t="shared" si="12"/>
        <v>-49413887.746224232</v>
      </c>
      <c r="P31" s="28">
        <f t="shared" si="12"/>
        <v>-50237452.541994639</v>
      </c>
      <c r="Q31" s="28">
        <f t="shared" si="12"/>
        <v>-51074743.417694546</v>
      </c>
      <c r="R31" s="28">
        <f t="shared" si="12"/>
        <v>-51925989.141322784</v>
      </c>
      <c r="S31" s="28">
        <f t="shared" si="12"/>
        <v>-52791422.293678172</v>
      </c>
      <c r="T31" s="28">
        <f t="shared" si="12"/>
        <v>-53671279.331906132</v>
      </c>
      <c r="U31" s="28">
        <f t="shared" si="12"/>
        <v>-54565800.654104561</v>
      </c>
      <c r="V31" s="28">
        <f t="shared" si="12"/>
        <v>-55475230.66500631</v>
      </c>
      <c r="W31" s="28">
        <f t="shared" si="12"/>
        <v>-56399817.842756413</v>
      </c>
      <c r="X31" s="28">
        <f t="shared" si="12"/>
        <v>-57339814.806802332</v>
      </c>
      <c r="Y31" s="28">
        <f t="shared" si="12"/>
        <v>-58295478.386915706</v>
      </c>
      <c r="Z31" s="28">
        <f t="shared" si="12"/>
        <v>-59267069.693364307</v>
      </c>
      <c r="AA31" s="28">
        <f t="shared" si="12"/>
        <v>-60254854.188253708</v>
      </c>
      <c r="AB31" s="28">
        <f t="shared" si="12"/>
        <v>-61259101.75805793</v>
      </c>
      <c r="AC31" s="28">
        <f t="shared" si="12"/>
        <v>-62280086.787358895</v>
      </c>
      <c r="AD31" s="28">
        <f t="shared" si="12"/>
        <v>-63318088.233814873</v>
      </c>
      <c r="AE31" s="28">
        <f t="shared" si="12"/>
        <v>-64373389.704378448</v>
      </c>
      <c r="AF31" s="28">
        <f t="shared" si="12"/>
        <v>-65446279.532784753</v>
      </c>
      <c r="AG31" s="28">
        <f t="shared" si="12"/>
        <v>-66537050.858331159</v>
      </c>
      <c r="AH31" s="28">
        <f t="shared" si="12"/>
        <v>-67646001.705970019</v>
      </c>
      <c r="AI31" s="28">
        <f t="shared" si="12"/>
        <v>-68773435.067736164</v>
      </c>
      <c r="AJ31" s="28">
        <f t="shared" si="12"/>
        <v>-69919658.985531777</v>
      </c>
      <c r="AK31" s="28">
        <f t="shared" si="12"/>
        <v>-71084986.635290638</v>
      </c>
      <c r="AL31" s="28">
        <f t="shared" si="12"/>
        <v>-72269736.412545472</v>
      </c>
      <c r="AM31" s="28">
        <f t="shared" si="12"/>
        <v>-73474232.01942122</v>
      </c>
    </row>
    <row r="32" spans="2:39" hidden="1" outlineLevel="1" x14ac:dyDescent="0.25">
      <c r="B32" s="27" t="s">
        <v>38</v>
      </c>
      <c r="C32" s="27"/>
      <c r="D32" s="28">
        <f>+SUM(D30:D31)</f>
        <v>-84230488.830110222</v>
      </c>
      <c r="E32" s="28">
        <f>+SUM(E30:E31)</f>
        <v>-89598774.948902011</v>
      </c>
      <c r="F32" s="28">
        <f t="shared" ref="F32:AM32" si="13">+SUM(F30:F31)</f>
        <v>-89414367.660638899</v>
      </c>
      <c r="G32" s="28">
        <f t="shared" si="13"/>
        <v>-89220268.181751668</v>
      </c>
      <c r="H32" s="28">
        <f t="shared" si="13"/>
        <v>-89016155.02294758</v>
      </c>
      <c r="I32" s="28">
        <f t="shared" si="13"/>
        <v>-88801697.471253455</v>
      </c>
      <c r="J32" s="28">
        <f t="shared" si="13"/>
        <v>-88576555.342870831</v>
      </c>
      <c r="K32" s="28">
        <f t="shared" si="13"/>
        <v>-88340378.729654342</v>
      </c>
      <c r="L32" s="28">
        <f t="shared" si="13"/>
        <v>-88092807.739052743</v>
      </c>
      <c r="M32" s="28">
        <f t="shared" si="13"/>
        <v>-87833472.227347612</v>
      </c>
      <c r="N32" s="28">
        <f t="shared" si="13"/>
        <v>-87561991.526020661</v>
      </c>
      <c r="O32" s="28">
        <f t="shared" si="13"/>
        <v>-87277974.161076695</v>
      </c>
      <c r="P32" s="28">
        <f t="shared" si="13"/>
        <v>-86981017.565145046</v>
      </c>
      <c r="Q32" s="28">
        <f t="shared" si="13"/>
        <v>-86670707.782176763</v>
      </c>
      <c r="R32" s="28">
        <f t="shared" si="13"/>
        <v>-86346619.164552331</v>
      </c>
      <c r="S32" s="28">
        <f t="shared" si="13"/>
        <v>-86008314.062408105</v>
      </c>
      <c r="T32" s="28">
        <f t="shared" si="13"/>
        <v>-85655342.504986048</v>
      </c>
      <c r="U32" s="28">
        <f t="shared" si="13"/>
        <v>-85287241.873806238</v>
      </c>
      <c r="V32" s="28">
        <f t="shared" si="13"/>
        <v>-84903536.567456439</v>
      </c>
      <c r="W32" s="28">
        <f t="shared" si="13"/>
        <v>-84503737.657788098</v>
      </c>
      <c r="X32" s="28">
        <f t="shared" si="13"/>
        <v>-84087342.537302941</v>
      </c>
      <c r="Y32" s="28">
        <f t="shared" si="13"/>
        <v>-83653834.557509094</v>
      </c>
      <c r="Z32" s="28">
        <f t="shared" si="13"/>
        <v>-83202682.658019364</v>
      </c>
      <c r="AA32" s="28">
        <f t="shared" si="13"/>
        <v>-82733340.986160263</v>
      </c>
      <c r="AB32" s="28">
        <f t="shared" si="13"/>
        <v>-82245248.506852895</v>
      </c>
      <c r="AC32" s="28">
        <f t="shared" si="13"/>
        <v>-81737828.602522075</v>
      </c>
      <c r="AD32" s="28">
        <f t="shared" si="13"/>
        <v>-81210488.662783504</v>
      </c>
      <c r="AE32" s="28">
        <f t="shared" si="13"/>
        <v>-80662619.663652837</v>
      </c>
      <c r="AF32" s="28">
        <f t="shared" si="13"/>
        <v>-80093595.736013919</v>
      </c>
      <c r="AG32" s="28">
        <f t="shared" si="13"/>
        <v>-79502773.723077387</v>
      </c>
      <c r="AH32" s="28">
        <f t="shared" si="13"/>
        <v>-78889492.726553276</v>
      </c>
      <c r="AI32" s="28">
        <f t="shared" si="13"/>
        <v>-78253073.641255856</v>
      </c>
      <c r="AJ32" s="28">
        <f t="shared" si="13"/>
        <v>-77592818.677850515</v>
      </c>
      <c r="AK32" s="28">
        <f t="shared" si="13"/>
        <v>-76908010.873446077</v>
      </c>
      <c r="AL32" s="28">
        <f t="shared" si="13"/>
        <v>-76197913.589728683</v>
      </c>
      <c r="AM32" s="28">
        <f t="shared" si="13"/>
        <v>-75461769.998325363</v>
      </c>
    </row>
    <row r="33" spans="2:39" hidden="1" outlineLevel="1" x14ac:dyDescent="0.25">
      <c r="B33" s="27" t="s">
        <v>39</v>
      </c>
      <c r="C33" s="27"/>
      <c r="D33" s="28">
        <f>+SUM(D30:$AM30)+SUM(D31:$AM31)</f>
        <v>-3026754284.1609998</v>
      </c>
      <c r="E33" s="28">
        <f>+SUM(E30:$AM30)+SUM(E31:$AM31)</f>
        <v>-2942523795.3308892</v>
      </c>
      <c r="F33" s="28">
        <f>+SUM(F30:$AM30)+SUM(F31:$AM31)</f>
        <v>-2852925020.3819876</v>
      </c>
      <c r="G33" s="28">
        <f>+SUM(G30:$AM30)+SUM(G31:$AM31)</f>
        <v>-2763510652.7213488</v>
      </c>
      <c r="H33" s="28">
        <f>+SUM(H30:$AM30)+SUM(H31:$AM31)</f>
        <v>-2674290384.539597</v>
      </c>
      <c r="I33" s="28">
        <f>+SUM(I30:$AM30)+SUM(I31:$AM31)</f>
        <v>-2585274229.5166497</v>
      </c>
      <c r="J33" s="28">
        <f>+SUM(J30:$AM30)+SUM(J31:$AM31)</f>
        <v>-2496472532.0453963</v>
      </c>
      <c r="K33" s="28">
        <f>+SUM(K30:$AM30)+SUM(K31:$AM31)</f>
        <v>-2407895976.7025251</v>
      </c>
      <c r="L33" s="28">
        <f>+SUM(L30:$AM30)+SUM(L31:$AM31)</f>
        <v>-2319555597.9728708</v>
      </c>
      <c r="M33" s="28">
        <f>+SUM(M30:$AM30)+SUM(M31:$AM31)</f>
        <v>-2231462790.2338185</v>
      </c>
      <c r="N33" s="28">
        <f>+SUM(N30:$AM30)+SUM(N31:$AM31)</f>
        <v>-2143629318.0064707</v>
      </c>
      <c r="O33" s="28">
        <f>+SUM(O30:$AM30)+SUM(O31:$AM31)</f>
        <v>-2056067326.4804502</v>
      </c>
      <c r="P33" s="28">
        <f>+SUM(P30:$AM30)+SUM(P31:$AM31)</f>
        <v>-1968789352.3193731</v>
      </c>
      <c r="Q33" s="28">
        <f>+SUM(Q30:$AM30)+SUM(Q31:$AM31)</f>
        <v>-1881808334.7542281</v>
      </c>
      <c r="R33" s="28">
        <f>+SUM(R30:$AM30)+SUM(R31:$AM31)</f>
        <v>-1795137626.9720514</v>
      </c>
      <c r="S33" s="28">
        <f>+SUM(S30:$AM30)+SUM(S31:$AM31)</f>
        <v>-1708791007.8074987</v>
      </c>
      <c r="T33" s="28">
        <f>+SUM(T30:$AM30)+SUM(T31:$AM31)</f>
        <v>-1622782693.745091</v>
      </c>
      <c r="U33" s="28">
        <f>+SUM(U30:$AM30)+SUM(U31:$AM31)</f>
        <v>-1537127351.2401047</v>
      </c>
      <c r="V33" s="28">
        <f>+SUM(V30:$AM30)+SUM(V31:$AM31)</f>
        <v>-1451840109.3662989</v>
      </c>
      <c r="W33" s="28">
        <f>+SUM(W30:$AM30)+SUM(W31:$AM31)</f>
        <v>-1366936572.798842</v>
      </c>
      <c r="X33" s="28">
        <f>+SUM(X30:$AM30)+SUM(X31:$AM31)</f>
        <v>-1282432835.1410542</v>
      </c>
      <c r="Y33" s="28">
        <f>+SUM(Y30:$AM30)+SUM(Y31:$AM31)</f>
        <v>-1198345492.6037512</v>
      </c>
      <c r="Z33" s="28">
        <f>+SUM(Z30:$AM30)+SUM(Z31:$AM31)</f>
        <v>-1114691658.046242</v>
      </c>
      <c r="AA33" s="28">
        <f>+SUM(AA30:$AM30)+SUM(AA31:$AM31)</f>
        <v>-1031488975.3882226</v>
      </c>
      <c r="AB33" s="28">
        <f>+SUM(AB30:$AM30)+SUM(AB31:$AM31)</f>
        <v>-948755634.40206242</v>
      </c>
      <c r="AC33" s="28">
        <f>+SUM(AC30:$AM30)+SUM(AC31:$AM31)</f>
        <v>-866510385.89520943</v>
      </c>
      <c r="AD33" s="28">
        <f>+SUM(AD30:$AM30)+SUM(AD31:$AM31)</f>
        <v>-784772557.29268742</v>
      </c>
      <c r="AE33" s="28">
        <f>+SUM(AE30:$AM30)+SUM(AE31:$AM31)</f>
        <v>-703562068.62990379</v>
      </c>
      <c r="AF33" s="28">
        <f>+SUM(AF30:$AM30)+SUM(AF31:$AM31)</f>
        <v>-622899448.96625102</v>
      </c>
      <c r="AG33" s="28">
        <f>+SUM(AG30:$AM30)+SUM(AG31:$AM31)</f>
        <v>-542805853.23023713</v>
      </c>
      <c r="AH33" s="28">
        <f>+SUM(AH30:$AM30)+SUM(AH31:$AM31)</f>
        <v>-463303079.50715977</v>
      </c>
      <c r="AI33" s="28">
        <f>+SUM(AI30:$AM30)+SUM(AI31:$AM31)</f>
        <v>-384413586.78060645</v>
      </c>
      <c r="AJ33" s="28">
        <f>+SUM(AJ30:$AM30)+SUM(AJ31:$AM31)</f>
        <v>-306160513.13935065</v>
      </c>
      <c r="AK33" s="28">
        <f>+SUM(AK30:$AM30)+SUM(AK31:$AM31)</f>
        <v>-228567694.46150014</v>
      </c>
      <c r="AL33" s="28">
        <f>+SUM(AL30:$AM30)+SUM(AL31:$AM31)</f>
        <v>-151659683.58805406</v>
      </c>
      <c r="AM33" s="28">
        <f>+SUM(AM30:$AM30)+SUM(AM31:$AM31)</f>
        <v>-75461769.998325363</v>
      </c>
    </row>
    <row r="34" spans="2:39" hidden="1" outlineLevel="1" x14ac:dyDescent="0.25">
      <c r="B34" s="27" t="s">
        <v>40</v>
      </c>
      <c r="C34" s="27"/>
      <c r="D34" s="28">
        <f t="shared" ref="D34:AM34" si="14">+D33*$C$7/1000000</f>
        <v>-3632105.1409931998</v>
      </c>
      <c r="E34" s="28">
        <f t="shared" si="14"/>
        <v>-3531028.5543970671</v>
      </c>
      <c r="F34" s="28">
        <f t="shared" si="14"/>
        <v>-3423510.0244583851</v>
      </c>
      <c r="G34" s="28">
        <f t="shared" si="14"/>
        <v>-3316212.7832656186</v>
      </c>
      <c r="H34" s="28">
        <f t="shared" si="14"/>
        <v>-3209148.4614475165</v>
      </c>
      <c r="I34" s="28">
        <f t="shared" si="14"/>
        <v>-3102329.0754199796</v>
      </c>
      <c r="J34" s="28">
        <f t="shared" si="14"/>
        <v>-2995767.0384544758</v>
      </c>
      <c r="K34" s="28">
        <f t="shared" si="14"/>
        <v>-2889475.1720430302</v>
      </c>
      <c r="L34" s="28">
        <f t="shared" si="14"/>
        <v>-2783466.7175674448</v>
      </c>
      <c r="M34" s="28">
        <f t="shared" si="14"/>
        <v>-2677755.3482805821</v>
      </c>
      <c r="N34" s="28">
        <f t="shared" si="14"/>
        <v>-2572355.1816077647</v>
      </c>
      <c r="O34" s="28">
        <f t="shared" si="14"/>
        <v>-2467280.7917765402</v>
      </c>
      <c r="P34" s="28">
        <f t="shared" si="14"/>
        <v>-2362547.2227832475</v>
      </c>
      <c r="Q34" s="28">
        <f t="shared" si="14"/>
        <v>-2258170.0017050738</v>
      </c>
      <c r="R34" s="28">
        <f t="shared" si="14"/>
        <v>-2154165.1523664617</v>
      </c>
      <c r="S34" s="28">
        <f t="shared" si="14"/>
        <v>-2050549.2093689987</v>
      </c>
      <c r="T34" s="28">
        <f t="shared" si="14"/>
        <v>-1947339.2324941091</v>
      </c>
      <c r="U34" s="28">
        <f t="shared" si="14"/>
        <v>-1844552.8214881255</v>
      </c>
      <c r="V34" s="28">
        <f t="shared" si="14"/>
        <v>-1742208.1312395586</v>
      </c>
      <c r="W34" s="28">
        <f t="shared" si="14"/>
        <v>-1640323.8873586103</v>
      </c>
      <c r="X34" s="28">
        <f t="shared" si="14"/>
        <v>-1538919.4021692649</v>
      </c>
      <c r="Y34" s="28">
        <f t="shared" si="14"/>
        <v>-1438014.5911245015</v>
      </c>
      <c r="Z34" s="28">
        <f t="shared" si="14"/>
        <v>-1337629.9896554905</v>
      </c>
      <c r="AA34" s="28">
        <f t="shared" si="14"/>
        <v>-1237786.7704658671</v>
      </c>
      <c r="AB34" s="28">
        <f t="shared" si="14"/>
        <v>-1138506.761282475</v>
      </c>
      <c r="AC34" s="28">
        <f t="shared" si="14"/>
        <v>-1039812.4630742513</v>
      </c>
      <c r="AD34" s="28">
        <f t="shared" si="14"/>
        <v>-941727.0687512249</v>
      </c>
      <c r="AE34" s="28">
        <f t="shared" si="14"/>
        <v>-844274.48235588451</v>
      </c>
      <c r="AF34" s="28">
        <f t="shared" si="14"/>
        <v>-747479.33875950123</v>
      </c>
      <c r="AG34" s="28">
        <f t="shared" si="14"/>
        <v>-651367.0238762846</v>
      </c>
      <c r="AH34" s="28">
        <f t="shared" si="14"/>
        <v>-555963.69540859165</v>
      </c>
      <c r="AI34" s="28">
        <f t="shared" si="14"/>
        <v>-461296.3041367277</v>
      </c>
      <c r="AJ34" s="28">
        <f t="shared" si="14"/>
        <v>-367392.61576722079</v>
      </c>
      <c r="AK34" s="28">
        <f t="shared" si="14"/>
        <v>-274281.2333538002</v>
      </c>
      <c r="AL34" s="28">
        <f t="shared" si="14"/>
        <v>-181991.6203056649</v>
      </c>
      <c r="AM34" s="28">
        <f t="shared" si="14"/>
        <v>-90554.123997990435</v>
      </c>
    </row>
    <row r="35" spans="2:39" hidden="1" outlineLevel="1" x14ac:dyDescent="0.25">
      <c r="B35" s="27" t="s">
        <v>41</v>
      </c>
      <c r="C35" s="28">
        <f>+C29</f>
        <v>2010000000</v>
      </c>
      <c r="D35" s="28">
        <f>+D34+D32</f>
        <v>-87862593.971103415</v>
      </c>
      <c r="E35" s="28">
        <f t="shared" ref="E35:AM35" si="15">+E34+E32</f>
        <v>-93129803.503299072</v>
      </c>
      <c r="F35" s="28">
        <f t="shared" si="15"/>
        <v>-92837877.685097277</v>
      </c>
      <c r="G35" s="28">
        <f t="shared" si="15"/>
        <v>-92536480.965017289</v>
      </c>
      <c r="H35" s="28">
        <f t="shared" si="15"/>
        <v>-92225303.484395102</v>
      </c>
      <c r="I35" s="28">
        <f t="shared" si="15"/>
        <v>-91904026.546673432</v>
      </c>
      <c r="J35" s="28">
        <f t="shared" si="15"/>
        <v>-91572322.381325305</v>
      </c>
      <c r="K35" s="28">
        <f t="shared" si="15"/>
        <v>-91229853.901697367</v>
      </c>
      <c r="L35" s="28">
        <f t="shared" si="15"/>
        <v>-90876274.456620187</v>
      </c>
      <c r="M35" s="28">
        <f t="shared" si="15"/>
        <v>-90511227.575628191</v>
      </c>
      <c r="N35" s="28">
        <f t="shared" si="15"/>
        <v>-90134346.707628429</v>
      </c>
      <c r="O35" s="28">
        <f t="shared" si="15"/>
        <v>-89745254.952853233</v>
      </c>
      <c r="P35" s="28">
        <f t="shared" si="15"/>
        <v>-89343564.787928298</v>
      </c>
      <c r="Q35" s="28">
        <f t="shared" si="15"/>
        <v>-88928877.783881843</v>
      </c>
      <c r="R35" s="28">
        <f t="shared" si="15"/>
        <v>-88500784.31691879</v>
      </c>
      <c r="S35" s="28">
        <f t="shared" si="15"/>
        <v>-88058863.271777108</v>
      </c>
      <c r="T35" s="28">
        <f t="shared" si="15"/>
        <v>-87602681.737480164</v>
      </c>
      <c r="U35" s="28">
        <f t="shared" si="15"/>
        <v>-87131794.695294365</v>
      </c>
      <c r="V35" s="28">
        <f t="shared" si="15"/>
        <v>-86645744.698696002</v>
      </c>
      <c r="W35" s="28">
        <f t="shared" si="15"/>
        <v>-86144061.545146704</v>
      </c>
      <c r="X35" s="28">
        <f t="shared" si="15"/>
        <v>-85626261.939472198</v>
      </c>
      <c r="Y35" s="28">
        <f t="shared" si="15"/>
        <v>-85091849.148633599</v>
      </c>
      <c r="Z35" s="28">
        <f t="shared" si="15"/>
        <v>-84540312.647674859</v>
      </c>
      <c r="AA35" s="28">
        <f t="shared" si="15"/>
        <v>-83971127.756626129</v>
      </c>
      <c r="AB35" s="28">
        <f t="shared" si="15"/>
        <v>-83383755.268135369</v>
      </c>
      <c r="AC35" s="28">
        <f t="shared" si="15"/>
        <v>-82777641.065596327</v>
      </c>
      <c r="AD35" s="28">
        <f t="shared" si="15"/>
        <v>-82152215.731534734</v>
      </c>
      <c r="AE35" s="28">
        <f t="shared" si="15"/>
        <v>-81506894.146008715</v>
      </c>
      <c r="AF35" s="28">
        <f t="shared" si="15"/>
        <v>-80841075.074773416</v>
      </c>
      <c r="AG35" s="28">
        <f t="shared" si="15"/>
        <v>-80154140.746953666</v>
      </c>
      <c r="AH35" s="28">
        <f t="shared" si="15"/>
        <v>-79445456.421961874</v>
      </c>
      <c r="AI35" s="28">
        <f t="shared" si="15"/>
        <v>-78714369.945392579</v>
      </c>
      <c r="AJ35" s="28">
        <f t="shared" si="15"/>
        <v>-77960211.29361774</v>
      </c>
      <c r="AK35" s="28">
        <f t="shared" si="15"/>
        <v>-77182292.106799871</v>
      </c>
      <c r="AL35" s="28">
        <f t="shared" si="15"/>
        <v>-76379905.210034356</v>
      </c>
      <c r="AM35" s="28">
        <f t="shared" si="15"/>
        <v>-75552324.122323349</v>
      </c>
    </row>
    <row r="36" spans="2:39" hidden="1" outlineLevel="1" x14ac:dyDescent="0.25"/>
    <row r="37" spans="2:39" hidden="1" outlineLevel="1" x14ac:dyDescent="0.25"/>
    <row r="38" spans="2:39" ht="18.75" hidden="1" x14ac:dyDescent="0.3">
      <c r="B38" s="30" t="s">
        <v>66</v>
      </c>
      <c r="C38" s="29">
        <v>0</v>
      </c>
      <c r="D38" s="29">
        <v>1</v>
      </c>
      <c r="E38" s="29">
        <f>+D38+1</f>
        <v>2</v>
      </c>
      <c r="F38" s="29">
        <f t="shared" ref="F38:AM38" si="16">+E38+1</f>
        <v>3</v>
      </c>
      <c r="G38" s="29">
        <f t="shared" si="16"/>
        <v>4</v>
      </c>
      <c r="H38" s="29">
        <f t="shared" si="16"/>
        <v>5</v>
      </c>
      <c r="I38" s="29">
        <f t="shared" si="16"/>
        <v>6</v>
      </c>
      <c r="J38" s="29">
        <f t="shared" si="16"/>
        <v>7</v>
      </c>
      <c r="K38" s="29">
        <f t="shared" si="16"/>
        <v>8</v>
      </c>
      <c r="L38" s="29">
        <f t="shared" si="16"/>
        <v>9</v>
      </c>
      <c r="M38" s="29">
        <f t="shared" si="16"/>
        <v>10</v>
      </c>
      <c r="N38" s="29">
        <f t="shared" si="16"/>
        <v>11</v>
      </c>
      <c r="O38" s="29">
        <f t="shared" si="16"/>
        <v>12</v>
      </c>
      <c r="P38" s="29">
        <f t="shared" si="16"/>
        <v>13</v>
      </c>
      <c r="Q38" s="29">
        <f t="shared" si="16"/>
        <v>14</v>
      </c>
      <c r="R38" s="29">
        <f t="shared" si="16"/>
        <v>15</v>
      </c>
      <c r="S38" s="29">
        <f t="shared" si="16"/>
        <v>16</v>
      </c>
      <c r="T38" s="29">
        <f t="shared" si="16"/>
        <v>17</v>
      </c>
      <c r="U38" s="29">
        <f t="shared" si="16"/>
        <v>18</v>
      </c>
      <c r="V38" s="29">
        <f t="shared" si="16"/>
        <v>19</v>
      </c>
      <c r="W38" s="29">
        <f t="shared" si="16"/>
        <v>20</v>
      </c>
      <c r="X38" s="29">
        <f t="shared" si="16"/>
        <v>21</v>
      </c>
      <c r="Y38" s="29">
        <f t="shared" si="16"/>
        <v>22</v>
      </c>
      <c r="Z38" s="29">
        <f t="shared" si="16"/>
        <v>23</v>
      </c>
      <c r="AA38" s="29">
        <f t="shared" si="16"/>
        <v>24</v>
      </c>
      <c r="AB38" s="29">
        <f t="shared" si="16"/>
        <v>25</v>
      </c>
      <c r="AC38" s="29">
        <f t="shared" si="16"/>
        <v>26</v>
      </c>
      <c r="AD38" s="29">
        <f t="shared" si="16"/>
        <v>27</v>
      </c>
      <c r="AE38" s="29">
        <f t="shared" si="16"/>
        <v>28</v>
      </c>
      <c r="AF38" s="29">
        <f t="shared" si="16"/>
        <v>29</v>
      </c>
      <c r="AG38" s="29">
        <f t="shared" si="16"/>
        <v>30</v>
      </c>
      <c r="AH38" s="29">
        <f t="shared" si="16"/>
        <v>31</v>
      </c>
      <c r="AI38" s="29">
        <f t="shared" si="16"/>
        <v>32</v>
      </c>
      <c r="AJ38" s="29">
        <f t="shared" si="16"/>
        <v>33</v>
      </c>
      <c r="AK38" s="29">
        <f t="shared" si="16"/>
        <v>34</v>
      </c>
      <c r="AL38" s="29">
        <f t="shared" si="16"/>
        <v>35</v>
      </c>
      <c r="AM38" s="29">
        <f t="shared" si="16"/>
        <v>36</v>
      </c>
    </row>
    <row r="39" spans="2:39" ht="18.75" hidden="1" outlineLevel="1" x14ac:dyDescent="0.3">
      <c r="B39" s="30" t="s">
        <v>74</v>
      </c>
      <c r="C39" s="29" t="s">
        <v>34</v>
      </c>
      <c r="D39" s="29" t="s">
        <v>10</v>
      </c>
      <c r="E39" s="29" t="s">
        <v>11</v>
      </c>
      <c r="F39" s="29" t="s">
        <v>12</v>
      </c>
      <c r="G39" s="29" t="s">
        <v>13</v>
      </c>
      <c r="H39" s="29" t="s">
        <v>14</v>
      </c>
      <c r="I39" s="29" t="s">
        <v>15</v>
      </c>
      <c r="J39" s="29" t="s">
        <v>16</v>
      </c>
      <c r="K39" s="29" t="s">
        <v>17</v>
      </c>
      <c r="L39" s="29" t="s">
        <v>18</v>
      </c>
      <c r="M39" s="29" t="s">
        <v>19</v>
      </c>
      <c r="N39" s="29" t="s">
        <v>20</v>
      </c>
      <c r="O39" s="29" t="s">
        <v>21</v>
      </c>
      <c r="P39" s="29" t="s">
        <v>22</v>
      </c>
      <c r="Q39" s="29" t="s">
        <v>23</v>
      </c>
      <c r="R39" s="29" t="s">
        <v>24</v>
      </c>
      <c r="S39" s="29" t="s">
        <v>25</v>
      </c>
      <c r="T39" s="29" t="s">
        <v>26</v>
      </c>
      <c r="U39" s="29" t="s">
        <v>27</v>
      </c>
      <c r="V39" s="29" t="s">
        <v>28</v>
      </c>
      <c r="W39" s="29" t="s">
        <v>29</v>
      </c>
      <c r="X39" s="29" t="s">
        <v>30</v>
      </c>
      <c r="Y39" s="29" t="s">
        <v>31</v>
      </c>
      <c r="Z39" s="29" t="s">
        <v>32</v>
      </c>
      <c r="AA39" s="29" t="s">
        <v>33</v>
      </c>
      <c r="AB39" s="29" t="s">
        <v>42</v>
      </c>
      <c r="AC39" s="29" t="s">
        <v>43</v>
      </c>
      <c r="AD39" s="29" t="s">
        <v>44</v>
      </c>
      <c r="AE39" s="29" t="s">
        <v>45</v>
      </c>
      <c r="AF39" s="29" t="s">
        <v>46</v>
      </c>
      <c r="AG39" s="29" t="s">
        <v>47</v>
      </c>
      <c r="AH39" s="29" t="s">
        <v>48</v>
      </c>
      <c r="AI39" s="29" t="s">
        <v>49</v>
      </c>
      <c r="AJ39" s="29" t="s">
        <v>50</v>
      </c>
      <c r="AK39" s="29" t="s">
        <v>51</v>
      </c>
      <c r="AL39" s="29" t="s">
        <v>52</v>
      </c>
      <c r="AM39" s="29" t="s">
        <v>53</v>
      </c>
    </row>
    <row r="40" spans="2:39" hidden="1" outlineLevel="1" x14ac:dyDescent="0.25">
      <c r="B40" s="27" t="s">
        <v>54</v>
      </c>
      <c r="C40" s="28">
        <f>+C5</f>
        <v>2010000000</v>
      </c>
      <c r="D40" s="28">
        <f>PMT($C$14,$C$6,$C$19,0)</f>
        <v>-74698802.553078249</v>
      </c>
      <c r="E40" s="28">
        <f>+D40</f>
        <v>-74698802.553078249</v>
      </c>
      <c r="F40" s="28">
        <f t="shared" ref="F40:U40" si="17">+E40</f>
        <v>-74698802.553078249</v>
      </c>
      <c r="G40" s="28">
        <f t="shared" si="17"/>
        <v>-74698802.553078249</v>
      </c>
      <c r="H40" s="28">
        <f t="shared" si="17"/>
        <v>-74698802.553078249</v>
      </c>
      <c r="I40" s="28">
        <f t="shared" si="17"/>
        <v>-74698802.553078249</v>
      </c>
      <c r="J40" s="28">
        <f t="shared" si="17"/>
        <v>-74698802.553078249</v>
      </c>
      <c r="K40" s="28">
        <f t="shared" si="17"/>
        <v>-74698802.553078249</v>
      </c>
      <c r="L40" s="28">
        <f t="shared" si="17"/>
        <v>-74698802.553078249</v>
      </c>
      <c r="M40" s="28">
        <f t="shared" si="17"/>
        <v>-74698802.553078249</v>
      </c>
      <c r="N40" s="28">
        <f t="shared" si="17"/>
        <v>-74698802.553078249</v>
      </c>
      <c r="O40" s="28">
        <f t="shared" si="17"/>
        <v>-74698802.553078249</v>
      </c>
      <c r="P40" s="28">
        <f t="shared" si="17"/>
        <v>-74698802.553078249</v>
      </c>
      <c r="Q40" s="28">
        <f t="shared" si="17"/>
        <v>-74698802.553078249</v>
      </c>
      <c r="R40" s="28">
        <f t="shared" si="17"/>
        <v>-74698802.553078249</v>
      </c>
      <c r="S40" s="28">
        <f t="shared" si="17"/>
        <v>-74698802.553078249</v>
      </c>
      <c r="T40" s="28">
        <f t="shared" si="17"/>
        <v>-74698802.553078249</v>
      </c>
      <c r="U40" s="28">
        <f t="shared" si="17"/>
        <v>-74698802.553078249</v>
      </c>
      <c r="V40" s="28">
        <f>+U40</f>
        <v>-74698802.553078249</v>
      </c>
      <c r="W40" s="28">
        <f t="shared" ref="W40:AM40" si="18">+V40</f>
        <v>-74698802.553078249</v>
      </c>
      <c r="X40" s="28">
        <f t="shared" si="18"/>
        <v>-74698802.553078249</v>
      </c>
      <c r="Y40" s="28">
        <f t="shared" si="18"/>
        <v>-74698802.553078249</v>
      </c>
      <c r="Z40" s="28">
        <f t="shared" si="18"/>
        <v>-74698802.553078249</v>
      </c>
      <c r="AA40" s="28">
        <f t="shared" si="18"/>
        <v>-74698802.553078249</v>
      </c>
      <c r="AB40" s="28">
        <f t="shared" si="18"/>
        <v>-74698802.553078249</v>
      </c>
      <c r="AC40" s="28">
        <f t="shared" si="18"/>
        <v>-74698802.553078249</v>
      </c>
      <c r="AD40" s="28">
        <f t="shared" si="18"/>
        <v>-74698802.553078249</v>
      </c>
      <c r="AE40" s="28">
        <f t="shared" si="18"/>
        <v>-74698802.553078249</v>
      </c>
      <c r="AF40" s="28">
        <f t="shared" si="18"/>
        <v>-74698802.553078249</v>
      </c>
      <c r="AG40" s="28">
        <f t="shared" si="18"/>
        <v>-74698802.553078249</v>
      </c>
      <c r="AH40" s="28">
        <f t="shared" si="18"/>
        <v>-74698802.553078249</v>
      </c>
      <c r="AI40" s="28">
        <f t="shared" si="18"/>
        <v>-74698802.553078249</v>
      </c>
      <c r="AJ40" s="28">
        <f t="shared" si="18"/>
        <v>-74698802.553078249</v>
      </c>
      <c r="AK40" s="28">
        <f t="shared" si="18"/>
        <v>-74698802.553078249</v>
      </c>
      <c r="AL40" s="28">
        <f t="shared" si="18"/>
        <v>-74698802.553078249</v>
      </c>
      <c r="AM40" s="28">
        <f t="shared" si="18"/>
        <v>-74698802.553078249</v>
      </c>
    </row>
    <row r="41" spans="2:39" hidden="1" outlineLevel="1" x14ac:dyDescent="0.25">
      <c r="B41" s="27" t="s">
        <v>37</v>
      </c>
      <c r="C41" s="27"/>
      <c r="D41" s="28">
        <f t="shared" ref="D41:AM41" si="19">CUMIPMT($C$14,$C$6,$C$19,D38,D38,0)</f>
        <v>-33499999.999999896</v>
      </c>
      <c r="E41" s="28">
        <f t="shared" si="19"/>
        <v>-32813353.290781915</v>
      </c>
      <c r="F41" s="28">
        <f t="shared" si="19"/>
        <v>-32115262.469743654</v>
      </c>
      <c r="G41" s="28">
        <f t="shared" si="19"/>
        <v>-31405536.801688075</v>
      </c>
      <c r="H41" s="28">
        <f t="shared" si="19"/>
        <v>-30683982.372498244</v>
      </c>
      <c r="I41" s="28">
        <f t="shared" si="19"/>
        <v>-29950402.036155246</v>
      </c>
      <c r="J41" s="28">
        <f t="shared" si="19"/>
        <v>-29204595.3608732</v>
      </c>
      <c r="K41" s="28">
        <f t="shared" si="19"/>
        <v>-28446358.574336447</v>
      </c>
      <c r="L41" s="28">
        <f t="shared" si="19"/>
        <v>-27675484.508024096</v>
      </c>
      <c r="M41" s="28">
        <f t="shared" si="19"/>
        <v>-26891762.540606529</v>
      </c>
      <c r="N41" s="28">
        <f t="shared" si="19"/>
        <v>-26094978.540398665</v>
      </c>
      <c r="O41" s="28">
        <f t="shared" si="19"/>
        <v>-25284914.806854017</v>
      </c>
      <c r="P41" s="28">
        <f t="shared" si="19"/>
        <v>-24461350.01108361</v>
      </c>
      <c r="Q41" s="28">
        <f t="shared" si="19"/>
        <v>-23624059.135383703</v>
      </c>
      <c r="R41" s="28">
        <f t="shared" si="19"/>
        <v>-22772813.411755465</v>
      </c>
      <c r="S41" s="28">
        <f t="shared" si="19"/>
        <v>-21907380.259400077</v>
      </c>
      <c r="T41" s="28">
        <f t="shared" si="19"/>
        <v>-21027523.221172117</v>
      </c>
      <c r="U41" s="28">
        <f t="shared" si="19"/>
        <v>-20133001.898973688</v>
      </c>
      <c r="V41" s="28">
        <f t="shared" si="19"/>
        <v>-19223571.888071939</v>
      </c>
      <c r="W41" s="28">
        <f t="shared" si="19"/>
        <v>-18298984.710321836</v>
      </c>
      <c r="X41" s="28">
        <f t="shared" si="19"/>
        <v>-17358987.746275917</v>
      </c>
      <c r="Y41" s="28">
        <f t="shared" si="19"/>
        <v>-16403324.166162543</v>
      </c>
      <c r="Z41" s="28">
        <f t="shared" si="19"/>
        <v>-15431732.859713942</v>
      </c>
      <c r="AA41" s="28">
        <f t="shared" si="19"/>
        <v>-14443948.364824541</v>
      </c>
      <c r="AB41" s="28">
        <f t="shared" si="19"/>
        <v>-13439700.79502032</v>
      </c>
      <c r="AC41" s="28">
        <f t="shared" si="19"/>
        <v>-12418715.765719354</v>
      </c>
      <c r="AD41" s="28">
        <f t="shared" si="19"/>
        <v>-11380714.319263376</v>
      </c>
      <c r="AE41" s="28">
        <f t="shared" si="19"/>
        <v>-10325412.848699801</v>
      </c>
      <c r="AF41" s="28">
        <f t="shared" si="19"/>
        <v>-9252523.0202934965</v>
      </c>
      <c r="AG41" s="28">
        <f t="shared" si="19"/>
        <v>-8161751.6947470903</v>
      </c>
      <c r="AH41" s="28">
        <f t="shared" si="19"/>
        <v>-7052800.84710823</v>
      </c>
      <c r="AI41" s="28">
        <f t="shared" si="19"/>
        <v>-5925367.4853420854</v>
      </c>
      <c r="AJ41" s="28">
        <f t="shared" si="19"/>
        <v>-4779143.567546472</v>
      </c>
      <c r="AK41" s="28">
        <f t="shared" si="19"/>
        <v>-3613815.9177876115</v>
      </c>
      <c r="AL41" s="28">
        <f t="shared" si="19"/>
        <v>-2429066.1405327767</v>
      </c>
      <c r="AM41" s="28">
        <f t="shared" si="19"/>
        <v>-1224570.5336570293</v>
      </c>
    </row>
    <row r="42" spans="2:39" hidden="1" outlineLevel="1" x14ac:dyDescent="0.25">
      <c r="B42" s="27" t="s">
        <v>36</v>
      </c>
      <c r="C42" s="27"/>
      <c r="D42" s="28">
        <f t="shared" ref="D42:AM42" si="20">CUMPRINC($C$14,$C$6,$C$19,D38,D38,0)</f>
        <v>-41198802.553078353</v>
      </c>
      <c r="E42" s="28">
        <f t="shared" si="20"/>
        <v>-41885449.262296334</v>
      </c>
      <c r="F42" s="28">
        <f t="shared" si="20"/>
        <v>-42583540.083334595</v>
      </c>
      <c r="G42" s="28">
        <f t="shared" si="20"/>
        <v>-43293265.751390174</v>
      </c>
      <c r="H42" s="28">
        <f t="shared" si="20"/>
        <v>-44014820.180580005</v>
      </c>
      <c r="I42" s="28">
        <f t="shared" si="20"/>
        <v>-44748400.516923003</v>
      </c>
      <c r="J42" s="28">
        <f t="shared" si="20"/>
        <v>-45494207.192205049</v>
      </c>
      <c r="K42" s="28">
        <f t="shared" si="20"/>
        <v>-46252443.978741802</v>
      </c>
      <c r="L42" s="28">
        <f t="shared" si="20"/>
        <v>-47023318.045054153</v>
      </c>
      <c r="M42" s="28">
        <f t="shared" si="20"/>
        <v>-47807040.012471721</v>
      </c>
      <c r="N42" s="28">
        <f t="shared" si="20"/>
        <v>-48603824.012679584</v>
      </c>
      <c r="O42" s="28">
        <f t="shared" si="20"/>
        <v>-49413887.746224232</v>
      </c>
      <c r="P42" s="28">
        <f t="shared" si="20"/>
        <v>-50237452.541994639</v>
      </c>
      <c r="Q42" s="28">
        <f t="shared" si="20"/>
        <v>-51074743.417694546</v>
      </c>
      <c r="R42" s="28">
        <f t="shared" si="20"/>
        <v>-51925989.141322784</v>
      </c>
      <c r="S42" s="28">
        <f t="shared" si="20"/>
        <v>-52791422.293678172</v>
      </c>
      <c r="T42" s="28">
        <f t="shared" si="20"/>
        <v>-53671279.331906132</v>
      </c>
      <c r="U42" s="28">
        <f t="shared" si="20"/>
        <v>-54565800.654104561</v>
      </c>
      <c r="V42" s="28">
        <f t="shared" si="20"/>
        <v>-55475230.66500631</v>
      </c>
      <c r="W42" s="28">
        <f t="shared" si="20"/>
        <v>-56399817.842756413</v>
      </c>
      <c r="X42" s="28">
        <f t="shared" si="20"/>
        <v>-57339814.806802332</v>
      </c>
      <c r="Y42" s="28">
        <f t="shared" si="20"/>
        <v>-58295478.386915706</v>
      </c>
      <c r="Z42" s="28">
        <f t="shared" si="20"/>
        <v>-59267069.693364307</v>
      </c>
      <c r="AA42" s="28">
        <f t="shared" si="20"/>
        <v>-60254854.188253708</v>
      </c>
      <c r="AB42" s="28">
        <f t="shared" si="20"/>
        <v>-61259101.75805793</v>
      </c>
      <c r="AC42" s="28">
        <f t="shared" si="20"/>
        <v>-62280086.787358895</v>
      </c>
      <c r="AD42" s="28">
        <f t="shared" si="20"/>
        <v>-63318088.233814873</v>
      </c>
      <c r="AE42" s="28">
        <f t="shared" si="20"/>
        <v>-64373389.704378448</v>
      </c>
      <c r="AF42" s="28">
        <f t="shared" si="20"/>
        <v>-65446279.532784753</v>
      </c>
      <c r="AG42" s="28">
        <f t="shared" si="20"/>
        <v>-66537050.858331159</v>
      </c>
      <c r="AH42" s="28">
        <f t="shared" si="20"/>
        <v>-67646001.705970019</v>
      </c>
      <c r="AI42" s="28">
        <f t="shared" si="20"/>
        <v>-68773435.067736164</v>
      </c>
      <c r="AJ42" s="28">
        <f t="shared" si="20"/>
        <v>-69919658.985531777</v>
      </c>
      <c r="AK42" s="28">
        <f t="shared" si="20"/>
        <v>-71084986.635290638</v>
      </c>
      <c r="AL42" s="28">
        <f t="shared" si="20"/>
        <v>-72269736.412545472</v>
      </c>
      <c r="AM42" s="28">
        <f t="shared" si="20"/>
        <v>-73474232.01942122</v>
      </c>
    </row>
    <row r="43" spans="2:39" hidden="1" outlineLevel="1" x14ac:dyDescent="0.25">
      <c r="B43" s="27" t="s">
        <v>38</v>
      </c>
      <c r="C43" s="27"/>
      <c r="D43" s="28">
        <f>+SUM(D41:D42)</f>
        <v>-74698802.553078249</v>
      </c>
      <c r="E43" s="28">
        <f>+SUM(E41:E42)</f>
        <v>-74698802.553078249</v>
      </c>
      <c r="F43" s="28">
        <f t="shared" ref="F43:AM43" si="21">+SUM(F41:F42)</f>
        <v>-74698802.553078249</v>
      </c>
      <c r="G43" s="28">
        <f t="shared" si="21"/>
        <v>-74698802.553078249</v>
      </c>
      <c r="H43" s="28">
        <f t="shared" si="21"/>
        <v>-74698802.553078249</v>
      </c>
      <c r="I43" s="28">
        <f t="shared" si="21"/>
        <v>-74698802.553078249</v>
      </c>
      <c r="J43" s="28">
        <f t="shared" si="21"/>
        <v>-74698802.553078249</v>
      </c>
      <c r="K43" s="28">
        <f t="shared" si="21"/>
        <v>-74698802.553078249</v>
      </c>
      <c r="L43" s="28">
        <f t="shared" si="21"/>
        <v>-74698802.553078249</v>
      </c>
      <c r="M43" s="28">
        <f t="shared" si="21"/>
        <v>-74698802.553078249</v>
      </c>
      <c r="N43" s="28">
        <f t="shared" si="21"/>
        <v>-74698802.553078249</v>
      </c>
      <c r="O43" s="28">
        <f t="shared" si="21"/>
        <v>-74698802.553078249</v>
      </c>
      <c r="P43" s="28">
        <f t="shared" si="21"/>
        <v>-74698802.553078249</v>
      </c>
      <c r="Q43" s="28">
        <f t="shared" si="21"/>
        <v>-74698802.553078249</v>
      </c>
      <c r="R43" s="28">
        <f t="shared" si="21"/>
        <v>-74698802.553078249</v>
      </c>
      <c r="S43" s="28">
        <f t="shared" si="21"/>
        <v>-74698802.553078249</v>
      </c>
      <c r="T43" s="28">
        <f t="shared" si="21"/>
        <v>-74698802.553078249</v>
      </c>
      <c r="U43" s="28">
        <f t="shared" si="21"/>
        <v>-74698802.553078249</v>
      </c>
      <c r="V43" s="28">
        <f t="shared" si="21"/>
        <v>-74698802.553078249</v>
      </c>
      <c r="W43" s="28">
        <f t="shared" si="21"/>
        <v>-74698802.553078249</v>
      </c>
      <c r="X43" s="28">
        <f t="shared" si="21"/>
        <v>-74698802.553078249</v>
      </c>
      <c r="Y43" s="28">
        <f t="shared" si="21"/>
        <v>-74698802.553078249</v>
      </c>
      <c r="Z43" s="28">
        <f t="shared" si="21"/>
        <v>-74698802.553078249</v>
      </c>
      <c r="AA43" s="28">
        <f t="shared" si="21"/>
        <v>-74698802.553078249</v>
      </c>
      <c r="AB43" s="28">
        <f t="shared" si="21"/>
        <v>-74698802.553078249</v>
      </c>
      <c r="AC43" s="28">
        <f t="shared" si="21"/>
        <v>-74698802.553078249</v>
      </c>
      <c r="AD43" s="28">
        <f t="shared" si="21"/>
        <v>-74698802.553078249</v>
      </c>
      <c r="AE43" s="28">
        <f t="shared" si="21"/>
        <v>-74698802.553078249</v>
      </c>
      <c r="AF43" s="28">
        <f t="shared" si="21"/>
        <v>-74698802.553078249</v>
      </c>
      <c r="AG43" s="28">
        <f t="shared" si="21"/>
        <v>-74698802.553078249</v>
      </c>
      <c r="AH43" s="28">
        <f t="shared" si="21"/>
        <v>-74698802.553078249</v>
      </c>
      <c r="AI43" s="28">
        <f t="shared" si="21"/>
        <v>-74698802.553078249</v>
      </c>
      <c r="AJ43" s="28">
        <f t="shared" si="21"/>
        <v>-74698802.553078249</v>
      </c>
      <c r="AK43" s="28">
        <f t="shared" si="21"/>
        <v>-74698802.553078249</v>
      </c>
      <c r="AL43" s="28">
        <f t="shared" si="21"/>
        <v>-74698802.553078249</v>
      </c>
      <c r="AM43" s="28">
        <f t="shared" si="21"/>
        <v>-74698802.553078249</v>
      </c>
    </row>
    <row r="44" spans="2:39" hidden="1" outlineLevel="1" x14ac:dyDescent="0.25">
      <c r="B44" s="31" t="s">
        <v>72</v>
      </c>
      <c r="C44" s="31"/>
      <c r="D44" s="32">
        <f>-C8</f>
        <v>-4.2828999999999999E-2</v>
      </c>
      <c r="E44" s="32">
        <f>+D44</f>
        <v>-4.2828999999999999E-2</v>
      </c>
      <c r="F44" s="32">
        <f t="shared" ref="F44:AM44" si="22">+E44</f>
        <v>-4.2828999999999999E-2</v>
      </c>
      <c r="G44" s="32">
        <f t="shared" si="22"/>
        <v>-4.2828999999999999E-2</v>
      </c>
      <c r="H44" s="32">
        <f t="shared" si="22"/>
        <v>-4.2828999999999999E-2</v>
      </c>
      <c r="I44" s="32">
        <f t="shared" si="22"/>
        <v>-4.2828999999999999E-2</v>
      </c>
      <c r="J44" s="32">
        <f t="shared" si="22"/>
        <v>-4.2828999999999999E-2</v>
      </c>
      <c r="K44" s="32">
        <f t="shared" si="22"/>
        <v>-4.2828999999999999E-2</v>
      </c>
      <c r="L44" s="32">
        <f t="shared" si="22"/>
        <v>-4.2828999999999999E-2</v>
      </c>
      <c r="M44" s="32">
        <f t="shared" si="22"/>
        <v>-4.2828999999999999E-2</v>
      </c>
      <c r="N44" s="32">
        <f t="shared" si="22"/>
        <v>-4.2828999999999999E-2</v>
      </c>
      <c r="O44" s="32">
        <f t="shared" si="22"/>
        <v>-4.2828999999999999E-2</v>
      </c>
      <c r="P44" s="32">
        <f t="shared" si="22"/>
        <v>-4.2828999999999999E-2</v>
      </c>
      <c r="Q44" s="32">
        <f t="shared" si="22"/>
        <v>-4.2828999999999999E-2</v>
      </c>
      <c r="R44" s="32">
        <f t="shared" si="22"/>
        <v>-4.2828999999999999E-2</v>
      </c>
      <c r="S44" s="32">
        <f t="shared" si="22"/>
        <v>-4.2828999999999999E-2</v>
      </c>
      <c r="T44" s="32">
        <f t="shared" si="22"/>
        <v>-4.2828999999999999E-2</v>
      </c>
      <c r="U44" s="32">
        <f t="shared" si="22"/>
        <v>-4.2828999999999999E-2</v>
      </c>
      <c r="V44" s="32">
        <f t="shared" si="22"/>
        <v>-4.2828999999999999E-2</v>
      </c>
      <c r="W44" s="32">
        <f t="shared" si="22"/>
        <v>-4.2828999999999999E-2</v>
      </c>
      <c r="X44" s="32">
        <f t="shared" si="22"/>
        <v>-4.2828999999999999E-2</v>
      </c>
      <c r="Y44" s="32">
        <f t="shared" si="22"/>
        <v>-4.2828999999999999E-2</v>
      </c>
      <c r="Z44" s="32">
        <f t="shared" si="22"/>
        <v>-4.2828999999999999E-2</v>
      </c>
      <c r="AA44" s="32">
        <f t="shared" si="22"/>
        <v>-4.2828999999999999E-2</v>
      </c>
      <c r="AB44" s="32">
        <f t="shared" si="22"/>
        <v>-4.2828999999999999E-2</v>
      </c>
      <c r="AC44" s="32">
        <f t="shared" si="22"/>
        <v>-4.2828999999999999E-2</v>
      </c>
      <c r="AD44" s="32">
        <f t="shared" si="22"/>
        <v>-4.2828999999999999E-2</v>
      </c>
      <c r="AE44" s="32">
        <f t="shared" si="22"/>
        <v>-4.2828999999999999E-2</v>
      </c>
      <c r="AF44" s="32">
        <f t="shared" si="22"/>
        <v>-4.2828999999999999E-2</v>
      </c>
      <c r="AG44" s="32">
        <f t="shared" si="22"/>
        <v>-4.2828999999999999E-2</v>
      </c>
      <c r="AH44" s="32">
        <f t="shared" si="22"/>
        <v>-4.2828999999999999E-2</v>
      </c>
      <c r="AI44" s="32">
        <f t="shared" si="22"/>
        <v>-4.2828999999999999E-2</v>
      </c>
      <c r="AJ44" s="32">
        <f t="shared" si="22"/>
        <v>-4.2828999999999999E-2</v>
      </c>
      <c r="AK44" s="32">
        <f t="shared" si="22"/>
        <v>-4.2828999999999999E-2</v>
      </c>
      <c r="AL44" s="32">
        <f t="shared" si="22"/>
        <v>-4.2828999999999999E-2</v>
      </c>
      <c r="AM44" s="32">
        <f t="shared" si="22"/>
        <v>-4.2828999999999999E-2</v>
      </c>
    </row>
    <row r="45" spans="2:39" hidden="1" outlineLevel="1" x14ac:dyDescent="0.25">
      <c r="B45" s="27" t="s">
        <v>39</v>
      </c>
      <c r="C45" s="27"/>
      <c r="D45" s="28">
        <f>+SUM(D41:$AM41)+SUM(D42:$AM42)+SUM(D44:$AM44)</f>
        <v>-2689156893.452661</v>
      </c>
      <c r="E45" s="28">
        <f>+SUM(E41:$AM41)+SUM(E42:$AM42)+SUM(E44:$AM44)</f>
        <v>-2614458090.8567533</v>
      </c>
      <c r="F45" s="28">
        <f>+SUM(F41:$AM41)+SUM(F42:$AM42)+SUM(F44:$AM44)</f>
        <v>-2539759288.2608461</v>
      </c>
      <c r="G45" s="28">
        <f>+SUM(G41:$AM41)+SUM(G42:$AM42)+SUM(G44:$AM44)</f>
        <v>-2465060485.6649389</v>
      </c>
      <c r="H45" s="28">
        <f>+SUM(H41:$AM41)+SUM(H42:$AM42)+SUM(H44:$AM44)</f>
        <v>-2390361683.0690317</v>
      </c>
      <c r="I45" s="28">
        <f>+SUM(I41:$AM41)+SUM(I42:$AM42)+SUM(I44:$AM44)</f>
        <v>-2315662880.473125</v>
      </c>
      <c r="J45" s="28">
        <f>+SUM(J41:$AM41)+SUM(J42:$AM42)+SUM(J44:$AM44)</f>
        <v>-2240964077.8772178</v>
      </c>
      <c r="K45" s="28">
        <f>+SUM(K41:$AM41)+SUM(K42:$AM42)+SUM(K44:$AM44)</f>
        <v>-2166265275.2813101</v>
      </c>
      <c r="L45" s="28">
        <f>+SUM(L41:$AM41)+SUM(L42:$AM42)+SUM(L44:$AM44)</f>
        <v>-2091566472.6854029</v>
      </c>
      <c r="M45" s="28">
        <f>+SUM(M41:$AM41)+SUM(M42:$AM42)+SUM(M44:$AM44)</f>
        <v>-2016867670.0894959</v>
      </c>
      <c r="N45" s="28">
        <f>+SUM(N41:$AM41)+SUM(N42:$AM42)+SUM(N44:$AM44)</f>
        <v>-1942168867.4935887</v>
      </c>
      <c r="O45" s="28">
        <f>+SUM(O41:$AM41)+SUM(O42:$AM42)+SUM(O44:$AM44)</f>
        <v>-1867470064.8976815</v>
      </c>
      <c r="P45" s="28">
        <f>+SUM(P41:$AM41)+SUM(P42:$AM42)+SUM(P44:$AM44)</f>
        <v>-1792771262.301774</v>
      </c>
      <c r="Q45" s="28">
        <f>+SUM(Q41:$AM41)+SUM(Q42:$AM42)+SUM(Q44:$AM44)</f>
        <v>-1718072459.7058668</v>
      </c>
      <c r="R45" s="28">
        <f>+SUM(R41:$AM41)+SUM(R42:$AM42)+SUM(R44:$AM44)</f>
        <v>-1643373657.1099596</v>
      </c>
      <c r="S45" s="28">
        <f>+SUM(S41:$AM41)+SUM(S42:$AM42)+SUM(S44:$AM44)</f>
        <v>-1568674854.5140522</v>
      </c>
      <c r="T45" s="28">
        <f>+SUM(T41:$AM41)+SUM(T42:$AM42)+SUM(T44:$AM44)</f>
        <v>-1493976051.9181452</v>
      </c>
      <c r="U45" s="28">
        <f>+SUM(U41:$AM41)+SUM(U42:$AM42)+SUM(U44:$AM44)</f>
        <v>-1419277249.3222377</v>
      </c>
      <c r="V45" s="28">
        <f>+SUM(V41:$AM41)+SUM(V42:$AM42)+SUM(V44:$AM44)</f>
        <v>-1344578446.7263308</v>
      </c>
      <c r="W45" s="28">
        <f>+SUM(W41:$AM41)+SUM(W42:$AM42)+SUM(W44:$AM44)</f>
        <v>-1269879644.1304231</v>
      </c>
      <c r="X45" s="28">
        <f>+SUM(X41:$AM41)+SUM(X42:$AM42)+SUM(X44:$AM44)</f>
        <v>-1195180841.5345161</v>
      </c>
      <c r="Y45" s="28">
        <f>+SUM(Y41:$AM41)+SUM(Y42:$AM42)+SUM(Y44:$AM44)</f>
        <v>-1120482038.9386086</v>
      </c>
      <c r="Z45" s="28">
        <f>+SUM(Z41:$AM41)+SUM(Z42:$AM42)+SUM(Z44:$AM44)</f>
        <v>-1045783236.3427016</v>
      </c>
      <c r="AA45" s="28">
        <f>+SUM(AA41:$AM41)+SUM(AA42:$AM42)+SUM(AA44:$AM44)</f>
        <v>-971084433.74679422</v>
      </c>
      <c r="AB45" s="28">
        <f>+SUM(AB41:$AM41)+SUM(AB42:$AM42)+SUM(AB44:$AM44)</f>
        <v>-896385631.15088701</v>
      </c>
      <c r="AC45" s="28">
        <f>+SUM(AC41:$AM41)+SUM(AC42:$AM42)+SUM(AC44:$AM44)</f>
        <v>-821686828.5549798</v>
      </c>
      <c r="AD45" s="28">
        <f>+SUM(AD41:$AM41)+SUM(AD42:$AM42)+SUM(AD44:$AM44)</f>
        <v>-746988025.95907247</v>
      </c>
      <c r="AE45" s="28">
        <f>+SUM(AE41:$AM41)+SUM(AE42:$AM42)+SUM(AE44:$AM44)</f>
        <v>-672289223.36316514</v>
      </c>
      <c r="AF45" s="28">
        <f>+SUM(AF41:$AM41)+SUM(AF42:$AM42)+SUM(AF44:$AM44)</f>
        <v>-597590420.76725805</v>
      </c>
      <c r="AG45" s="28">
        <f>+SUM(AG41:$AM41)+SUM(AG42:$AM42)+SUM(AG44:$AM44)</f>
        <v>-522891618.17135072</v>
      </c>
      <c r="AH45" s="28">
        <f>+SUM(AH41:$AM41)+SUM(AH42:$AM42)+SUM(AH44:$AM44)</f>
        <v>-448192815.57544351</v>
      </c>
      <c r="AI45" s="28">
        <f>+SUM(AI41:$AM41)+SUM(AI42:$AM42)+SUM(AI44:$AM44)</f>
        <v>-373494012.97953624</v>
      </c>
      <c r="AJ45" s="28">
        <f>+SUM(AJ41:$AM41)+SUM(AJ42:$AM42)+SUM(AJ44:$AM44)</f>
        <v>-298795210.38362902</v>
      </c>
      <c r="AK45" s="28">
        <f>+SUM(AK41:$AM41)+SUM(AK42:$AM42)+SUM(AK44:$AM44)</f>
        <v>-224096407.78772175</v>
      </c>
      <c r="AL45" s="28">
        <f>+SUM(AL41:$AM41)+SUM(AL42:$AM42)+SUM(AL44:$AM44)</f>
        <v>-149397605.19181451</v>
      </c>
      <c r="AM45" s="28">
        <f>+SUM(AM41:$AM41)+SUM(AM42:$AM42)+SUM(AM44:$AM44)</f>
        <v>-74698802.595907256</v>
      </c>
    </row>
    <row r="46" spans="2:39" hidden="1" outlineLevel="1" x14ac:dyDescent="0.25">
      <c r="B46" s="27" t="s">
        <v>40</v>
      </c>
      <c r="C46" s="28"/>
      <c r="D46" s="28">
        <f t="shared" ref="D46:AM46" si="23">+D45*$C$7/1000000</f>
        <v>-3226988.2721431935</v>
      </c>
      <c r="E46" s="28">
        <f t="shared" si="23"/>
        <v>-3137349.7090281039</v>
      </c>
      <c r="F46" s="28">
        <f t="shared" si="23"/>
        <v>-3047711.1459130151</v>
      </c>
      <c r="G46" s="28">
        <f t="shared" si="23"/>
        <v>-2958072.5827979269</v>
      </c>
      <c r="H46" s="28">
        <f t="shared" si="23"/>
        <v>-2868434.0196828381</v>
      </c>
      <c r="I46" s="28">
        <f t="shared" si="23"/>
        <v>-2778795.4565677498</v>
      </c>
      <c r="J46" s="28">
        <f t="shared" si="23"/>
        <v>-2689156.8934526611</v>
      </c>
      <c r="K46" s="28">
        <f t="shared" si="23"/>
        <v>-2599518.3303375724</v>
      </c>
      <c r="L46" s="28">
        <f t="shared" si="23"/>
        <v>-2509879.7672224832</v>
      </c>
      <c r="M46" s="28">
        <f t="shared" si="23"/>
        <v>-2420241.2041073949</v>
      </c>
      <c r="N46" s="28">
        <f t="shared" si="23"/>
        <v>-2330602.6409923066</v>
      </c>
      <c r="O46" s="28">
        <f t="shared" si="23"/>
        <v>-2240964.0778772179</v>
      </c>
      <c r="P46" s="28">
        <f t="shared" si="23"/>
        <v>-2151325.5147621287</v>
      </c>
      <c r="Q46" s="28">
        <f t="shared" si="23"/>
        <v>-2061686.9516470402</v>
      </c>
      <c r="R46" s="28">
        <f t="shared" si="23"/>
        <v>-1972048.3885319515</v>
      </c>
      <c r="S46" s="28">
        <f t="shared" si="23"/>
        <v>-1882409.8254168625</v>
      </c>
      <c r="T46" s="28">
        <f t="shared" si="23"/>
        <v>-1792771.2623017742</v>
      </c>
      <c r="U46" s="28">
        <f t="shared" si="23"/>
        <v>-1703132.6991866853</v>
      </c>
      <c r="V46" s="28">
        <f t="shared" si="23"/>
        <v>-1613494.136071597</v>
      </c>
      <c r="W46" s="28">
        <f t="shared" si="23"/>
        <v>-1523855.5729565076</v>
      </c>
      <c r="X46" s="28">
        <f t="shared" si="23"/>
        <v>-1434217.0098414195</v>
      </c>
      <c r="Y46" s="28">
        <f t="shared" si="23"/>
        <v>-1344578.4467263303</v>
      </c>
      <c r="Z46" s="28">
        <f t="shared" si="23"/>
        <v>-1254939.8836112421</v>
      </c>
      <c r="AA46" s="28">
        <f t="shared" si="23"/>
        <v>-1165301.3204961531</v>
      </c>
      <c r="AB46" s="28">
        <f t="shared" si="23"/>
        <v>-1075662.7573810644</v>
      </c>
      <c r="AC46" s="28">
        <f t="shared" si="23"/>
        <v>-986024.19426597573</v>
      </c>
      <c r="AD46" s="28">
        <f t="shared" si="23"/>
        <v>-896385.631150887</v>
      </c>
      <c r="AE46" s="28">
        <f t="shared" si="23"/>
        <v>-806747.06803579826</v>
      </c>
      <c r="AF46" s="28">
        <f t="shared" si="23"/>
        <v>-717108.50492070976</v>
      </c>
      <c r="AG46" s="28">
        <f t="shared" si="23"/>
        <v>-627469.94180562079</v>
      </c>
      <c r="AH46" s="28">
        <f t="shared" si="23"/>
        <v>-537831.37869053218</v>
      </c>
      <c r="AI46" s="28">
        <f t="shared" si="23"/>
        <v>-448192.8155754435</v>
      </c>
      <c r="AJ46" s="28">
        <f t="shared" si="23"/>
        <v>-358554.25246035488</v>
      </c>
      <c r="AK46" s="28">
        <f t="shared" si="23"/>
        <v>-268915.68934526609</v>
      </c>
      <c r="AL46" s="28">
        <f t="shared" si="23"/>
        <v>-179277.12623017744</v>
      </c>
      <c r="AM46" s="28">
        <f t="shared" si="23"/>
        <v>-89638.56311508872</v>
      </c>
    </row>
    <row r="47" spans="2:39" hidden="1" outlineLevel="1" x14ac:dyDescent="0.25">
      <c r="B47" s="27" t="s">
        <v>41</v>
      </c>
      <c r="C47" s="28">
        <f>+C40</f>
        <v>2010000000</v>
      </c>
      <c r="D47" s="28">
        <f>+D46+D43+D44</f>
        <v>-77925790.868050456</v>
      </c>
      <c r="E47" s="28">
        <f t="shared" ref="E47:AM47" si="24">+E46+E43+E44</f>
        <v>-77836152.304935366</v>
      </c>
      <c r="F47" s="28">
        <f t="shared" si="24"/>
        <v>-77746513.741820276</v>
      </c>
      <c r="G47" s="28">
        <f t="shared" si="24"/>
        <v>-77656875.178705186</v>
      </c>
      <c r="H47" s="28">
        <f t="shared" si="24"/>
        <v>-77567236.615590096</v>
      </c>
      <c r="I47" s="28">
        <f t="shared" si="24"/>
        <v>-77477598.052475005</v>
      </c>
      <c r="J47" s="28">
        <f t="shared" si="24"/>
        <v>-77387959.489359915</v>
      </c>
      <c r="K47" s="28">
        <f t="shared" si="24"/>
        <v>-77298320.926244825</v>
      </c>
      <c r="L47" s="28">
        <f t="shared" si="24"/>
        <v>-77208682.363129735</v>
      </c>
      <c r="M47" s="28">
        <f t="shared" si="24"/>
        <v>-77119043.800014645</v>
      </c>
      <c r="N47" s="28">
        <f t="shared" si="24"/>
        <v>-77029405.23689957</v>
      </c>
      <c r="O47" s="28">
        <f t="shared" si="24"/>
        <v>-76939766.673784479</v>
      </c>
      <c r="P47" s="28">
        <f t="shared" si="24"/>
        <v>-76850128.110669389</v>
      </c>
      <c r="Q47" s="28">
        <f t="shared" si="24"/>
        <v>-76760489.547554299</v>
      </c>
      <c r="R47" s="28">
        <f t="shared" si="24"/>
        <v>-76670850.984439209</v>
      </c>
      <c r="S47" s="28">
        <f t="shared" si="24"/>
        <v>-76581212.421324119</v>
      </c>
      <c r="T47" s="28">
        <f t="shared" si="24"/>
        <v>-76491573.858209029</v>
      </c>
      <c r="U47" s="28">
        <f t="shared" si="24"/>
        <v>-76401935.295093939</v>
      </c>
      <c r="V47" s="28">
        <f t="shared" si="24"/>
        <v>-76312296.731978849</v>
      </c>
      <c r="W47" s="28">
        <f t="shared" si="24"/>
        <v>-76222658.168863758</v>
      </c>
      <c r="X47" s="28">
        <f t="shared" si="24"/>
        <v>-76133019.605748668</v>
      </c>
      <c r="Y47" s="28">
        <f t="shared" si="24"/>
        <v>-76043381.042633593</v>
      </c>
      <c r="Z47" s="28">
        <f t="shared" si="24"/>
        <v>-75953742.479518503</v>
      </c>
      <c r="AA47" s="28">
        <f t="shared" si="24"/>
        <v>-75864103.916403413</v>
      </c>
      <c r="AB47" s="28">
        <f t="shared" si="24"/>
        <v>-75774465.353288323</v>
      </c>
      <c r="AC47" s="28">
        <f t="shared" si="24"/>
        <v>-75684826.790173233</v>
      </c>
      <c r="AD47" s="28">
        <f t="shared" si="24"/>
        <v>-75595188.227058142</v>
      </c>
      <c r="AE47" s="28">
        <f t="shared" si="24"/>
        <v>-75505549.663943052</v>
      </c>
      <c r="AF47" s="28">
        <f t="shared" si="24"/>
        <v>-75415911.100827962</v>
      </c>
      <c r="AG47" s="28">
        <f t="shared" si="24"/>
        <v>-75326272.537712872</v>
      </c>
      <c r="AH47" s="28">
        <f t="shared" si="24"/>
        <v>-75236633.974597782</v>
      </c>
      <c r="AI47" s="28">
        <f t="shared" si="24"/>
        <v>-75146995.411482707</v>
      </c>
      <c r="AJ47" s="28">
        <f t="shared" si="24"/>
        <v>-75057356.848367617</v>
      </c>
      <c r="AK47" s="28">
        <f t="shared" si="24"/>
        <v>-74967718.285252526</v>
      </c>
      <c r="AL47" s="28">
        <f t="shared" si="24"/>
        <v>-74878079.722137436</v>
      </c>
      <c r="AM47" s="28">
        <f t="shared" si="24"/>
        <v>-74788441.159022346</v>
      </c>
    </row>
    <row r="48" spans="2:39" hidden="1" outlineLevel="1" x14ac:dyDescent="0.25">
      <c r="C48" s="6"/>
    </row>
    <row r="49" spans="1:63" ht="18.75" hidden="1" x14ac:dyDescent="0.3">
      <c r="B49" s="30" t="s">
        <v>67</v>
      </c>
      <c r="C49" s="29">
        <v>0</v>
      </c>
      <c r="D49" s="29">
        <v>1</v>
      </c>
      <c r="E49" s="29">
        <f>+D49+1</f>
        <v>2</v>
      </c>
      <c r="F49" s="29">
        <f t="shared" ref="F49:AM49" si="25">+E49+1</f>
        <v>3</v>
      </c>
      <c r="G49" s="29">
        <f t="shared" si="25"/>
        <v>4</v>
      </c>
      <c r="H49" s="29">
        <f t="shared" si="25"/>
        <v>5</v>
      </c>
      <c r="I49" s="29">
        <f t="shared" si="25"/>
        <v>6</v>
      </c>
      <c r="J49" s="29">
        <f t="shared" si="25"/>
        <v>7</v>
      </c>
      <c r="K49" s="29">
        <f t="shared" si="25"/>
        <v>8</v>
      </c>
      <c r="L49" s="29">
        <f t="shared" si="25"/>
        <v>9</v>
      </c>
      <c r="M49" s="29">
        <f t="shared" si="25"/>
        <v>10</v>
      </c>
      <c r="N49" s="29">
        <f t="shared" si="25"/>
        <v>11</v>
      </c>
      <c r="O49" s="29">
        <f t="shared" si="25"/>
        <v>12</v>
      </c>
      <c r="P49" s="29">
        <f t="shared" si="25"/>
        <v>13</v>
      </c>
      <c r="Q49" s="29">
        <f t="shared" si="25"/>
        <v>14</v>
      </c>
      <c r="R49" s="29">
        <f t="shared" si="25"/>
        <v>15</v>
      </c>
      <c r="S49" s="29">
        <f t="shared" si="25"/>
        <v>16</v>
      </c>
      <c r="T49" s="29">
        <f t="shared" si="25"/>
        <v>17</v>
      </c>
      <c r="U49" s="29">
        <f t="shared" si="25"/>
        <v>18</v>
      </c>
      <c r="V49" s="29">
        <f t="shared" si="25"/>
        <v>19</v>
      </c>
      <c r="W49" s="29">
        <f t="shared" si="25"/>
        <v>20</v>
      </c>
      <c r="X49" s="29">
        <f t="shared" si="25"/>
        <v>21</v>
      </c>
      <c r="Y49" s="29">
        <f t="shared" si="25"/>
        <v>22</v>
      </c>
      <c r="Z49" s="29">
        <f t="shared" si="25"/>
        <v>23</v>
      </c>
      <c r="AA49" s="29">
        <f t="shared" si="25"/>
        <v>24</v>
      </c>
      <c r="AB49" s="29">
        <f t="shared" si="25"/>
        <v>25</v>
      </c>
      <c r="AC49" s="29">
        <f t="shared" si="25"/>
        <v>26</v>
      </c>
      <c r="AD49" s="29">
        <f t="shared" si="25"/>
        <v>27</v>
      </c>
      <c r="AE49" s="29">
        <f t="shared" si="25"/>
        <v>28</v>
      </c>
      <c r="AF49" s="29">
        <f t="shared" si="25"/>
        <v>29</v>
      </c>
      <c r="AG49" s="29">
        <f t="shared" si="25"/>
        <v>30</v>
      </c>
      <c r="AH49" s="29">
        <f t="shared" si="25"/>
        <v>31</v>
      </c>
      <c r="AI49" s="29">
        <f t="shared" si="25"/>
        <v>32</v>
      </c>
      <c r="AJ49" s="29">
        <f t="shared" si="25"/>
        <v>33</v>
      </c>
      <c r="AK49" s="29">
        <f t="shared" si="25"/>
        <v>34</v>
      </c>
      <c r="AL49" s="29">
        <f t="shared" si="25"/>
        <v>35</v>
      </c>
      <c r="AM49" s="29">
        <f t="shared" si="25"/>
        <v>36</v>
      </c>
    </row>
    <row r="50" spans="1:63" ht="18.75" hidden="1" x14ac:dyDescent="0.3">
      <c r="B50" s="30" t="s">
        <v>71</v>
      </c>
      <c r="C50" s="29" t="s">
        <v>34</v>
      </c>
      <c r="D50" s="29" t="s">
        <v>10</v>
      </c>
      <c r="E50" s="29" t="s">
        <v>11</v>
      </c>
      <c r="F50" s="29" t="s">
        <v>12</v>
      </c>
      <c r="G50" s="29" t="s">
        <v>13</v>
      </c>
      <c r="H50" s="29" t="s">
        <v>14</v>
      </c>
      <c r="I50" s="29" t="s">
        <v>15</v>
      </c>
      <c r="J50" s="29" t="s">
        <v>16</v>
      </c>
      <c r="K50" s="29" t="s">
        <v>17</v>
      </c>
      <c r="L50" s="29" t="s">
        <v>18</v>
      </c>
      <c r="M50" s="29" t="s">
        <v>19</v>
      </c>
      <c r="N50" s="29" t="s">
        <v>20</v>
      </c>
      <c r="O50" s="29" t="s">
        <v>21</v>
      </c>
      <c r="P50" s="29" t="s">
        <v>22</v>
      </c>
      <c r="Q50" s="29" t="s">
        <v>23</v>
      </c>
      <c r="R50" s="29" t="s">
        <v>24</v>
      </c>
      <c r="S50" s="29" t="s">
        <v>25</v>
      </c>
      <c r="T50" s="29" t="s">
        <v>26</v>
      </c>
      <c r="U50" s="29" t="s">
        <v>27</v>
      </c>
      <c r="V50" s="29" t="s">
        <v>28</v>
      </c>
      <c r="W50" s="29" t="s">
        <v>29</v>
      </c>
      <c r="X50" s="29" t="s">
        <v>30</v>
      </c>
      <c r="Y50" s="29" t="s">
        <v>31</v>
      </c>
      <c r="Z50" s="29" t="s">
        <v>32</v>
      </c>
      <c r="AA50" s="29" t="s">
        <v>33</v>
      </c>
      <c r="AB50" s="29" t="s">
        <v>42</v>
      </c>
      <c r="AC50" s="29" t="s">
        <v>43</v>
      </c>
      <c r="AD50" s="29" t="s">
        <v>44</v>
      </c>
      <c r="AE50" s="29" t="s">
        <v>45</v>
      </c>
      <c r="AF50" s="29" t="s">
        <v>46</v>
      </c>
      <c r="AG50" s="29" t="s">
        <v>47</v>
      </c>
      <c r="AH50" s="29" t="s">
        <v>48</v>
      </c>
      <c r="AI50" s="29" t="s">
        <v>49</v>
      </c>
      <c r="AJ50" s="29" t="s">
        <v>50</v>
      </c>
      <c r="AK50" s="29" t="s">
        <v>51</v>
      </c>
      <c r="AL50" s="29" t="s">
        <v>52</v>
      </c>
      <c r="AM50" s="29" t="s">
        <v>53</v>
      </c>
    </row>
    <row r="51" spans="1:63" hidden="1" outlineLevel="1" x14ac:dyDescent="0.25">
      <c r="B51" s="27" t="s">
        <v>54</v>
      </c>
      <c r="C51" s="28">
        <f>+C5</f>
        <v>2010000000</v>
      </c>
      <c r="D51" s="28">
        <f>PMT($D$14,$C$6,$C$19,0)</f>
        <v>-84230488.830110222</v>
      </c>
      <c r="E51" s="28">
        <f>+D51</f>
        <v>-84230488.830110222</v>
      </c>
      <c r="F51" s="28">
        <f t="shared" ref="F51:U51" si="26">+E51</f>
        <v>-84230488.830110222</v>
      </c>
      <c r="G51" s="28">
        <f t="shared" si="26"/>
        <v>-84230488.830110222</v>
      </c>
      <c r="H51" s="28">
        <f t="shared" si="26"/>
        <v>-84230488.830110222</v>
      </c>
      <c r="I51" s="28">
        <f t="shared" si="26"/>
        <v>-84230488.830110222</v>
      </c>
      <c r="J51" s="28">
        <f t="shared" si="26"/>
        <v>-84230488.830110222</v>
      </c>
      <c r="K51" s="28">
        <f t="shared" si="26"/>
        <v>-84230488.830110222</v>
      </c>
      <c r="L51" s="28">
        <f t="shared" si="26"/>
        <v>-84230488.830110222</v>
      </c>
      <c r="M51" s="28">
        <f t="shared" si="26"/>
        <v>-84230488.830110222</v>
      </c>
      <c r="N51" s="28">
        <f t="shared" si="26"/>
        <v>-84230488.830110222</v>
      </c>
      <c r="O51" s="28">
        <f t="shared" si="26"/>
        <v>-84230488.830110222</v>
      </c>
      <c r="P51" s="28">
        <f t="shared" si="26"/>
        <v>-84230488.830110222</v>
      </c>
      <c r="Q51" s="28">
        <f t="shared" si="26"/>
        <v>-84230488.830110222</v>
      </c>
      <c r="R51" s="28">
        <f t="shared" si="26"/>
        <v>-84230488.830110222</v>
      </c>
      <c r="S51" s="28">
        <f t="shared" si="26"/>
        <v>-84230488.830110222</v>
      </c>
      <c r="T51" s="28">
        <f t="shared" si="26"/>
        <v>-84230488.830110222</v>
      </c>
      <c r="U51" s="28">
        <f t="shared" si="26"/>
        <v>-84230488.830110222</v>
      </c>
      <c r="V51" s="28">
        <f>+U51</f>
        <v>-84230488.830110222</v>
      </c>
      <c r="W51" s="28">
        <f t="shared" ref="W51:AM51" si="27">+V51</f>
        <v>-84230488.830110222</v>
      </c>
      <c r="X51" s="28">
        <f t="shared" si="27"/>
        <v>-84230488.830110222</v>
      </c>
      <c r="Y51" s="28">
        <f t="shared" si="27"/>
        <v>-84230488.830110222</v>
      </c>
      <c r="Z51" s="28">
        <f t="shared" si="27"/>
        <v>-84230488.830110222</v>
      </c>
      <c r="AA51" s="28">
        <f t="shared" si="27"/>
        <v>-84230488.830110222</v>
      </c>
      <c r="AB51" s="28">
        <f t="shared" si="27"/>
        <v>-84230488.830110222</v>
      </c>
      <c r="AC51" s="28">
        <f t="shared" si="27"/>
        <v>-84230488.830110222</v>
      </c>
      <c r="AD51" s="28">
        <f t="shared" si="27"/>
        <v>-84230488.830110222</v>
      </c>
      <c r="AE51" s="28">
        <f t="shared" si="27"/>
        <v>-84230488.830110222</v>
      </c>
      <c r="AF51" s="28">
        <f t="shared" si="27"/>
        <v>-84230488.830110222</v>
      </c>
      <c r="AG51" s="28">
        <f t="shared" si="27"/>
        <v>-84230488.830110222</v>
      </c>
      <c r="AH51" s="28">
        <f t="shared" si="27"/>
        <v>-84230488.830110222</v>
      </c>
      <c r="AI51" s="28">
        <f t="shared" si="27"/>
        <v>-84230488.830110222</v>
      </c>
      <c r="AJ51" s="28">
        <f t="shared" si="27"/>
        <v>-84230488.830110222</v>
      </c>
      <c r="AK51" s="28">
        <f t="shared" si="27"/>
        <v>-84230488.830110222</v>
      </c>
      <c r="AL51" s="28">
        <f t="shared" si="27"/>
        <v>-84230488.830110222</v>
      </c>
      <c r="AM51" s="28">
        <f t="shared" si="27"/>
        <v>-84230488.830110222</v>
      </c>
    </row>
    <row r="52" spans="1:63" hidden="1" outlineLevel="1" x14ac:dyDescent="0.25">
      <c r="B52" s="27" t="s">
        <v>37</v>
      </c>
      <c r="C52" s="27"/>
      <c r="D52" s="28">
        <f>CUMIPMT($D$14,$C$6,$C$19,D49,D49,0)</f>
        <v>-48575000</v>
      </c>
      <c r="E52" s="28">
        <f t="shared" ref="E52:AM52" si="28">CUMIPMT($D$14,$C$6,$C$19,E49,E49,0)</f>
        <v>-47713325.68660567</v>
      </c>
      <c r="F52" s="28">
        <f t="shared" si="28"/>
        <v>-46830827.577304311</v>
      </c>
      <c r="G52" s="28">
        <f t="shared" si="28"/>
        <v>-45927002.430361502</v>
      </c>
      <c r="H52" s="28">
        <f t="shared" si="28"/>
        <v>-45001334.842367575</v>
      </c>
      <c r="I52" s="28">
        <f t="shared" si="28"/>
        <v>-44053296.954330459</v>
      </c>
      <c r="J52" s="28">
        <f t="shared" si="28"/>
        <v>-43082348.150665782</v>
      </c>
      <c r="K52" s="28">
        <f t="shared" si="28"/>
        <v>-42087934.75091254</v>
      </c>
      <c r="L52" s="28">
        <f t="shared" si="28"/>
        <v>-41069489.693998598</v>
      </c>
      <c r="M52" s="28">
        <f t="shared" si="28"/>
        <v>-40026432.214875899</v>
      </c>
      <c r="N52" s="28">
        <f t="shared" si="28"/>
        <v>-38958167.513341077</v>
      </c>
      <c r="O52" s="28">
        <f t="shared" si="28"/>
        <v>-37864086.41485247</v>
      </c>
      <c r="P52" s="28">
        <f t="shared" si="28"/>
        <v>-36743565.023150414</v>
      </c>
      <c r="Q52" s="28">
        <f t="shared" si="28"/>
        <v>-35595964.364482224</v>
      </c>
      <c r="R52" s="28">
        <f t="shared" si="28"/>
        <v>-34420630.023229547</v>
      </c>
      <c r="S52" s="28">
        <f t="shared" si="28"/>
        <v>-33216891.768729933</v>
      </c>
      <c r="T52" s="28">
        <f t="shared" si="28"/>
        <v>-31984063.173079908</v>
      </c>
      <c r="U52" s="28">
        <f t="shared" si="28"/>
        <v>-30721441.219701678</v>
      </c>
      <c r="V52" s="28">
        <f t="shared" si="28"/>
        <v>-29428305.902450129</v>
      </c>
      <c r="W52" s="28">
        <f t="shared" si="28"/>
        <v>-28103919.815031685</v>
      </c>
      <c r="X52" s="28">
        <f t="shared" si="28"/>
        <v>-26747527.730500616</v>
      </c>
      <c r="Y52" s="28">
        <f t="shared" si="28"/>
        <v>-25358356.170593381</v>
      </c>
      <c r="Z52" s="28">
        <f t="shared" si="28"/>
        <v>-23935612.964655057</v>
      </c>
      <c r="AA52" s="28">
        <f t="shared" si="28"/>
        <v>-22478486.797906555</v>
      </c>
      <c r="AB52" s="28">
        <f t="shared" si="28"/>
        <v>-20986146.748794965</v>
      </c>
      <c r="AC52" s="28">
        <f t="shared" si="28"/>
        <v>-19457741.815163188</v>
      </c>
      <c r="AD52" s="28">
        <f t="shared" si="28"/>
        <v>-17892400.428968631</v>
      </c>
      <c r="AE52" s="28">
        <f t="shared" si="28"/>
        <v>-16289229.959274381</v>
      </c>
      <c r="AF52" s="28">
        <f t="shared" si="28"/>
        <v>-14647316.203229159</v>
      </c>
      <c r="AG52" s="28">
        <f t="shared" si="28"/>
        <v>-12965722.864746228</v>
      </c>
      <c r="AH52" s="28">
        <f t="shared" si="28"/>
        <v>-11243491.020583257</v>
      </c>
      <c r="AI52" s="28">
        <f t="shared" si="28"/>
        <v>-9479638.5735196918</v>
      </c>
      <c r="AJ52" s="28">
        <f t="shared" si="28"/>
        <v>-7673159.6923187375</v>
      </c>
      <c r="AK52" s="28">
        <f t="shared" si="28"/>
        <v>-5823024.2381554395</v>
      </c>
      <c r="AL52" s="28">
        <f t="shared" si="28"/>
        <v>-3928177.1771832108</v>
      </c>
      <c r="AM52" s="28">
        <f t="shared" si="28"/>
        <v>-1987537.978904143</v>
      </c>
    </row>
    <row r="53" spans="1:63" hidden="1" outlineLevel="1" x14ac:dyDescent="0.25">
      <c r="B53" s="27" t="s">
        <v>36</v>
      </c>
      <c r="C53" s="27"/>
      <c r="D53" s="28">
        <f>CUMPRINC($D$14,$C$6,$C$19,D49,D49,0)</f>
        <v>-35655488.830110222</v>
      </c>
      <c r="E53" s="28">
        <f t="shared" ref="E53:AM53" si="29">CUMPRINC($D$14,$C$6,$C$19,E49,E49,0)</f>
        <v>-36517163.143504553</v>
      </c>
      <c r="F53" s="28">
        <f t="shared" si="29"/>
        <v>-37399661.252805911</v>
      </c>
      <c r="G53" s="28">
        <f t="shared" si="29"/>
        <v>-38303486.39974872</v>
      </c>
      <c r="H53" s="28">
        <f t="shared" si="29"/>
        <v>-39229153.987742648</v>
      </c>
      <c r="I53" s="28">
        <f t="shared" si="29"/>
        <v>-40177191.875779763</v>
      </c>
      <c r="J53" s="28">
        <f t="shared" si="29"/>
        <v>-41148140.67944444</v>
      </c>
      <c r="K53" s="28">
        <f t="shared" si="29"/>
        <v>-42142554.079197682</v>
      </c>
      <c r="L53" s="28">
        <f t="shared" si="29"/>
        <v>-43160999.136111625</v>
      </c>
      <c r="M53" s="28">
        <f t="shared" si="29"/>
        <v>-44204056.615234323</v>
      </c>
      <c r="N53" s="28">
        <f t="shared" si="29"/>
        <v>-45272321.316769145</v>
      </c>
      <c r="O53" s="28">
        <f t="shared" si="29"/>
        <v>-46366402.415257752</v>
      </c>
      <c r="P53" s="28">
        <f t="shared" si="29"/>
        <v>-47486923.806959808</v>
      </c>
      <c r="Q53" s="28">
        <f t="shared" si="29"/>
        <v>-48634524.465627998</v>
      </c>
      <c r="R53" s="28">
        <f t="shared" si="29"/>
        <v>-49809858.806880675</v>
      </c>
      <c r="S53" s="28">
        <f t="shared" si="29"/>
        <v>-51013597.061380289</v>
      </c>
      <c r="T53" s="28">
        <f t="shared" si="29"/>
        <v>-52246425.657030314</v>
      </c>
      <c r="U53" s="28">
        <f t="shared" si="29"/>
        <v>-53509047.610408545</v>
      </c>
      <c r="V53" s="28">
        <f t="shared" si="29"/>
        <v>-54802182.927660093</v>
      </c>
      <c r="W53" s="28">
        <f t="shared" si="29"/>
        <v>-56126569.015078537</v>
      </c>
      <c r="X53" s="28">
        <f t="shared" si="29"/>
        <v>-57482961.099609606</v>
      </c>
      <c r="Y53" s="28">
        <f t="shared" si="29"/>
        <v>-58872132.659516841</v>
      </c>
      <c r="Z53" s="28">
        <f t="shared" si="29"/>
        <v>-60294875.865455166</v>
      </c>
      <c r="AA53" s="28">
        <f t="shared" si="29"/>
        <v>-61752002.032203667</v>
      </c>
      <c r="AB53" s="28">
        <f t="shared" si="29"/>
        <v>-63244342.081315257</v>
      </c>
      <c r="AC53" s="28">
        <f t="shared" si="29"/>
        <v>-64772747.014947034</v>
      </c>
      <c r="AD53" s="28">
        <f t="shared" si="29"/>
        <v>-66338088.401141591</v>
      </c>
      <c r="AE53" s="28">
        <f t="shared" si="29"/>
        <v>-67941258.870835841</v>
      </c>
      <c r="AF53" s="28">
        <f t="shared" si="29"/>
        <v>-69583172.626881063</v>
      </c>
      <c r="AG53" s="28">
        <f t="shared" si="29"/>
        <v>-71264765.965363994</v>
      </c>
      <c r="AH53" s="28">
        <f t="shared" si="29"/>
        <v>-72986997.809526965</v>
      </c>
      <c r="AI53" s="28">
        <f t="shared" si="29"/>
        <v>-74750850.25659053</v>
      </c>
      <c r="AJ53" s="28">
        <f t="shared" si="29"/>
        <v>-76557329.137791485</v>
      </c>
      <c r="AK53" s="28">
        <f t="shared" si="29"/>
        <v>-78407464.591954783</v>
      </c>
      <c r="AL53" s="28">
        <f t="shared" si="29"/>
        <v>-80302311.652927011</v>
      </c>
      <c r="AM53" s="28">
        <f t="shared" si="29"/>
        <v>-82242950.851206079</v>
      </c>
    </row>
    <row r="54" spans="1:63" hidden="1" outlineLevel="1" x14ac:dyDescent="0.25">
      <c r="B54" s="27" t="s">
        <v>38</v>
      </c>
      <c r="C54" s="27"/>
      <c r="D54" s="28">
        <f>+SUM(D52:D53)</f>
        <v>-84230488.830110222</v>
      </c>
      <c r="E54" s="28">
        <f>+SUM(E52:E53)</f>
        <v>-84230488.830110222</v>
      </c>
      <c r="F54" s="28">
        <f t="shared" ref="F54:AM54" si="30">+SUM(F52:F53)</f>
        <v>-84230488.830110222</v>
      </c>
      <c r="G54" s="28">
        <f t="shared" si="30"/>
        <v>-84230488.830110222</v>
      </c>
      <c r="H54" s="28">
        <f t="shared" si="30"/>
        <v>-84230488.830110222</v>
      </c>
      <c r="I54" s="28">
        <f t="shared" si="30"/>
        <v>-84230488.830110222</v>
      </c>
      <c r="J54" s="28">
        <f t="shared" si="30"/>
        <v>-84230488.830110222</v>
      </c>
      <c r="K54" s="28">
        <f t="shared" si="30"/>
        <v>-84230488.830110222</v>
      </c>
      <c r="L54" s="28">
        <f t="shared" si="30"/>
        <v>-84230488.830110222</v>
      </c>
      <c r="M54" s="28">
        <f t="shared" si="30"/>
        <v>-84230488.830110222</v>
      </c>
      <c r="N54" s="28">
        <f t="shared" si="30"/>
        <v>-84230488.830110222</v>
      </c>
      <c r="O54" s="28">
        <f t="shared" si="30"/>
        <v>-84230488.830110222</v>
      </c>
      <c r="P54" s="28">
        <f t="shared" si="30"/>
        <v>-84230488.830110222</v>
      </c>
      <c r="Q54" s="28">
        <f t="shared" si="30"/>
        <v>-84230488.830110222</v>
      </c>
      <c r="R54" s="28">
        <f t="shared" si="30"/>
        <v>-84230488.830110222</v>
      </c>
      <c r="S54" s="28">
        <f t="shared" si="30"/>
        <v>-84230488.830110222</v>
      </c>
      <c r="T54" s="28">
        <f t="shared" si="30"/>
        <v>-84230488.830110222</v>
      </c>
      <c r="U54" s="28">
        <f t="shared" si="30"/>
        <v>-84230488.830110222</v>
      </c>
      <c r="V54" s="28">
        <f t="shared" si="30"/>
        <v>-84230488.830110222</v>
      </c>
      <c r="W54" s="28">
        <f t="shared" si="30"/>
        <v>-84230488.830110222</v>
      </c>
      <c r="X54" s="28">
        <f t="shared" si="30"/>
        <v>-84230488.830110222</v>
      </c>
      <c r="Y54" s="28">
        <f t="shared" si="30"/>
        <v>-84230488.830110222</v>
      </c>
      <c r="Z54" s="28">
        <f t="shared" si="30"/>
        <v>-84230488.830110222</v>
      </c>
      <c r="AA54" s="28">
        <f t="shared" si="30"/>
        <v>-84230488.830110222</v>
      </c>
      <c r="AB54" s="28">
        <f t="shared" si="30"/>
        <v>-84230488.830110222</v>
      </c>
      <c r="AC54" s="28">
        <f t="shared" si="30"/>
        <v>-84230488.830110222</v>
      </c>
      <c r="AD54" s="28">
        <f t="shared" si="30"/>
        <v>-84230488.830110222</v>
      </c>
      <c r="AE54" s="28">
        <f t="shared" si="30"/>
        <v>-84230488.830110222</v>
      </c>
      <c r="AF54" s="28">
        <f t="shared" si="30"/>
        <v>-84230488.830110222</v>
      </c>
      <c r="AG54" s="28">
        <f t="shared" si="30"/>
        <v>-84230488.830110222</v>
      </c>
      <c r="AH54" s="28">
        <f t="shared" si="30"/>
        <v>-84230488.830110222</v>
      </c>
      <c r="AI54" s="28">
        <f t="shared" si="30"/>
        <v>-84230488.830110222</v>
      </c>
      <c r="AJ54" s="28">
        <f t="shared" si="30"/>
        <v>-84230488.830110222</v>
      </c>
      <c r="AK54" s="28">
        <f t="shared" si="30"/>
        <v>-84230488.830110222</v>
      </c>
      <c r="AL54" s="28">
        <f t="shared" si="30"/>
        <v>-84230488.830110222</v>
      </c>
      <c r="AM54" s="28">
        <f t="shared" si="30"/>
        <v>-84230488.830110222</v>
      </c>
    </row>
    <row r="55" spans="1:63" hidden="1" outlineLevel="1" x14ac:dyDescent="0.25">
      <c r="B55" s="31" t="s">
        <v>72</v>
      </c>
      <c r="C55" s="31"/>
      <c r="D55" s="32">
        <f>-C8</f>
        <v>-4.2828999999999999E-2</v>
      </c>
      <c r="E55" s="32">
        <f>+D55</f>
        <v>-4.2828999999999999E-2</v>
      </c>
      <c r="F55" s="32">
        <f t="shared" ref="F55:AM55" si="31">+E55</f>
        <v>-4.2828999999999999E-2</v>
      </c>
      <c r="G55" s="32">
        <f t="shared" si="31"/>
        <v>-4.2828999999999999E-2</v>
      </c>
      <c r="H55" s="32">
        <f t="shared" si="31"/>
        <v>-4.2828999999999999E-2</v>
      </c>
      <c r="I55" s="32">
        <f t="shared" si="31"/>
        <v>-4.2828999999999999E-2</v>
      </c>
      <c r="J55" s="32">
        <f t="shared" si="31"/>
        <v>-4.2828999999999999E-2</v>
      </c>
      <c r="K55" s="32">
        <f t="shared" si="31"/>
        <v>-4.2828999999999999E-2</v>
      </c>
      <c r="L55" s="32">
        <f t="shared" si="31"/>
        <v>-4.2828999999999999E-2</v>
      </c>
      <c r="M55" s="32">
        <f t="shared" si="31"/>
        <v>-4.2828999999999999E-2</v>
      </c>
      <c r="N55" s="32">
        <f t="shared" si="31"/>
        <v>-4.2828999999999999E-2</v>
      </c>
      <c r="O55" s="32">
        <f t="shared" si="31"/>
        <v>-4.2828999999999999E-2</v>
      </c>
      <c r="P55" s="32">
        <f t="shared" si="31"/>
        <v>-4.2828999999999999E-2</v>
      </c>
      <c r="Q55" s="32">
        <f t="shared" si="31"/>
        <v>-4.2828999999999999E-2</v>
      </c>
      <c r="R55" s="32">
        <f t="shared" si="31"/>
        <v>-4.2828999999999999E-2</v>
      </c>
      <c r="S55" s="32">
        <f t="shared" si="31"/>
        <v>-4.2828999999999999E-2</v>
      </c>
      <c r="T55" s="32">
        <f t="shared" si="31"/>
        <v>-4.2828999999999999E-2</v>
      </c>
      <c r="U55" s="32">
        <f t="shared" si="31"/>
        <v>-4.2828999999999999E-2</v>
      </c>
      <c r="V55" s="32">
        <f t="shared" si="31"/>
        <v>-4.2828999999999999E-2</v>
      </c>
      <c r="W55" s="32">
        <f t="shared" si="31"/>
        <v>-4.2828999999999999E-2</v>
      </c>
      <c r="X55" s="32">
        <f t="shared" si="31"/>
        <v>-4.2828999999999999E-2</v>
      </c>
      <c r="Y55" s="32">
        <f t="shared" si="31"/>
        <v>-4.2828999999999999E-2</v>
      </c>
      <c r="Z55" s="32">
        <f t="shared" si="31"/>
        <v>-4.2828999999999999E-2</v>
      </c>
      <c r="AA55" s="32">
        <f t="shared" si="31"/>
        <v>-4.2828999999999999E-2</v>
      </c>
      <c r="AB55" s="32">
        <f t="shared" si="31"/>
        <v>-4.2828999999999999E-2</v>
      </c>
      <c r="AC55" s="32">
        <f t="shared" si="31"/>
        <v>-4.2828999999999999E-2</v>
      </c>
      <c r="AD55" s="32">
        <f t="shared" si="31"/>
        <v>-4.2828999999999999E-2</v>
      </c>
      <c r="AE55" s="32">
        <f t="shared" si="31"/>
        <v>-4.2828999999999999E-2</v>
      </c>
      <c r="AF55" s="32">
        <f t="shared" si="31"/>
        <v>-4.2828999999999999E-2</v>
      </c>
      <c r="AG55" s="32">
        <f t="shared" si="31"/>
        <v>-4.2828999999999999E-2</v>
      </c>
      <c r="AH55" s="32">
        <f t="shared" si="31"/>
        <v>-4.2828999999999999E-2</v>
      </c>
      <c r="AI55" s="32">
        <f t="shared" si="31"/>
        <v>-4.2828999999999999E-2</v>
      </c>
      <c r="AJ55" s="32">
        <f t="shared" si="31"/>
        <v>-4.2828999999999999E-2</v>
      </c>
      <c r="AK55" s="32">
        <f t="shared" si="31"/>
        <v>-4.2828999999999999E-2</v>
      </c>
      <c r="AL55" s="32">
        <f t="shared" si="31"/>
        <v>-4.2828999999999999E-2</v>
      </c>
      <c r="AM55" s="32">
        <f t="shared" si="31"/>
        <v>-4.2828999999999999E-2</v>
      </c>
    </row>
    <row r="56" spans="1:63" hidden="1" outlineLevel="1" x14ac:dyDescent="0.25">
      <c r="B56" s="27" t="s">
        <v>39</v>
      </c>
      <c r="C56" s="27"/>
      <c r="D56" s="28">
        <f>+SUM(D52:$AM52)+SUM(D53:$AM53)+SUM(D55:$AM55)</f>
        <v>-3032297599.4258118</v>
      </c>
      <c r="E56" s="28">
        <f>+SUM(E52:$AM52)+SUM(E53:$AM53)+SUM(E55:$AM55)</f>
        <v>-2948067110.5528722</v>
      </c>
      <c r="F56" s="28">
        <f>+SUM(F52:$AM52)+SUM(F53:$AM53)+SUM(F55:$AM55)</f>
        <v>-2863836621.6799331</v>
      </c>
      <c r="G56" s="28">
        <f>+SUM(G52:$AM52)+SUM(G53:$AM53)+SUM(G55:$AM55)</f>
        <v>-2779606132.8069935</v>
      </c>
      <c r="H56" s="28">
        <f>+SUM(H52:$AM52)+SUM(H53:$AM53)+SUM(H55:$AM55)</f>
        <v>-2695375643.9340553</v>
      </c>
      <c r="I56" s="28">
        <f>+SUM(I52:$AM52)+SUM(I53:$AM53)+SUM(I55:$AM55)</f>
        <v>-2611145155.0611157</v>
      </c>
      <c r="J56" s="28">
        <f>+SUM(J52:$AM52)+SUM(J53:$AM53)+SUM(J55:$AM55)</f>
        <v>-2526914666.1881766</v>
      </c>
      <c r="K56" s="28">
        <f>+SUM(K52:$AM52)+SUM(K53:$AM53)+SUM(K55:$AM55)</f>
        <v>-2442684177.3152375</v>
      </c>
      <c r="L56" s="28">
        <f>+SUM(L52:$AM52)+SUM(L53:$AM53)+SUM(L55:$AM55)</f>
        <v>-2358453688.4422984</v>
      </c>
      <c r="M56" s="28">
        <f>+SUM(M52:$AM52)+SUM(M53:$AM53)+SUM(M55:$AM55)</f>
        <v>-2274223199.5693593</v>
      </c>
      <c r="N56" s="28">
        <f>+SUM(N52:$AM52)+SUM(N53:$AM53)+SUM(N55:$AM55)</f>
        <v>-2189992710.6964197</v>
      </c>
      <c r="O56" s="28">
        <f>+SUM(O52:$AM52)+SUM(O53:$AM53)+SUM(O55:$AM55)</f>
        <v>-2105762221.8234806</v>
      </c>
      <c r="P56" s="28">
        <f>+SUM(P52:$AM52)+SUM(P53:$AM53)+SUM(P55:$AM55)</f>
        <v>-2021531732.9505413</v>
      </c>
      <c r="Q56" s="28">
        <f>+SUM(Q52:$AM52)+SUM(Q53:$AM53)+SUM(Q55:$AM55)</f>
        <v>-1937301244.0776019</v>
      </c>
      <c r="R56" s="28">
        <f>+SUM(R52:$AM52)+SUM(R53:$AM53)+SUM(R55:$AM55)</f>
        <v>-1853070755.204663</v>
      </c>
      <c r="S56" s="28">
        <f>+SUM(S52:$AM52)+SUM(S53:$AM53)+SUM(S55:$AM55)</f>
        <v>-1768840266.3317237</v>
      </c>
      <c r="T56" s="28">
        <f>+SUM(T52:$AM52)+SUM(T53:$AM53)+SUM(T55:$AM55)</f>
        <v>-1684609777.4587843</v>
      </c>
      <c r="U56" s="28">
        <f>+SUM(U52:$AM52)+SUM(U53:$AM53)+SUM(U55:$AM55)</f>
        <v>-1600379288.585845</v>
      </c>
      <c r="V56" s="28">
        <f>+SUM(V52:$AM52)+SUM(V53:$AM53)+SUM(V55:$AM55)</f>
        <v>-1516148799.7129061</v>
      </c>
      <c r="W56" s="28">
        <f>+SUM(W52:$AM52)+SUM(W53:$AM53)+SUM(W55:$AM55)</f>
        <v>-1431918310.8399665</v>
      </c>
      <c r="X56" s="28">
        <f>+SUM(X52:$AM52)+SUM(X53:$AM53)+SUM(X55:$AM55)</f>
        <v>-1347687821.9670279</v>
      </c>
      <c r="Y56" s="28">
        <f>+SUM(Y52:$AM52)+SUM(Y53:$AM53)+SUM(Y55:$AM55)</f>
        <v>-1263457333.0940886</v>
      </c>
      <c r="Z56" s="28">
        <f>+SUM(Z52:$AM52)+SUM(Z53:$AM53)+SUM(Z55:$AM55)</f>
        <v>-1179226844.221149</v>
      </c>
      <c r="AA56" s="28">
        <f>+SUM(AA52:$AM52)+SUM(AA53:$AM53)+SUM(AA55:$AM55)</f>
        <v>-1094996355.3482099</v>
      </c>
      <c r="AB56" s="28">
        <f>+SUM(AB52:$AM52)+SUM(AB53:$AM53)+SUM(AB55:$AM55)</f>
        <v>-1010765866.4752707</v>
      </c>
      <c r="AC56" s="28">
        <f>+SUM(AC52:$AM52)+SUM(AC53:$AM53)+SUM(AC55:$AM55)</f>
        <v>-926535377.60233152</v>
      </c>
      <c r="AD56" s="28">
        <f>+SUM(AD52:$AM52)+SUM(AD53:$AM53)+SUM(AD55:$AM55)</f>
        <v>-842304888.72939229</v>
      </c>
      <c r="AE56" s="28">
        <f>+SUM(AE52:$AM52)+SUM(AE53:$AM53)+SUM(AE55:$AM55)</f>
        <v>-758074399.85645294</v>
      </c>
      <c r="AF56" s="28">
        <f>+SUM(AF52:$AM52)+SUM(AF53:$AM53)+SUM(AF55:$AM55)</f>
        <v>-673843910.98351371</v>
      </c>
      <c r="AG56" s="28">
        <f>+SUM(AG52:$AM52)+SUM(AG53:$AM53)+SUM(AG55:$AM55)</f>
        <v>-589613422.1105746</v>
      </c>
      <c r="AH56" s="28">
        <f>+SUM(AH52:$AM52)+SUM(AH53:$AM53)+SUM(AH55:$AM55)</f>
        <v>-505382933.23763531</v>
      </c>
      <c r="AI56" s="28">
        <f>+SUM(AI52:$AM52)+SUM(AI53:$AM53)+SUM(AI55:$AM55)</f>
        <v>-421152444.36469603</v>
      </c>
      <c r="AJ56" s="28">
        <f>+SUM(AJ52:$AM52)+SUM(AJ53:$AM53)+SUM(AJ55:$AM55)</f>
        <v>-336921955.49175692</v>
      </c>
      <c r="AK56" s="28">
        <f>+SUM(AK52:$AM52)+SUM(AK53:$AM53)+SUM(AK55:$AM55)</f>
        <v>-252691466.61881766</v>
      </c>
      <c r="AL56" s="28">
        <f>+SUM(AL52:$AM52)+SUM(AL53:$AM53)+SUM(AL55:$AM55)</f>
        <v>-168460977.74587846</v>
      </c>
      <c r="AM56" s="28">
        <f>+SUM(AM52:$AM52)+SUM(AM53:$AM53)+SUM(AM55:$AM55)</f>
        <v>-84230488.872939229</v>
      </c>
    </row>
    <row r="57" spans="1:63" hidden="1" outlineLevel="1" x14ac:dyDescent="0.25">
      <c r="B57" s="27" t="s">
        <v>40</v>
      </c>
      <c r="C57" s="28"/>
      <c r="D57" s="28">
        <f t="shared" ref="D57:AM57" si="32">+D56*$C$7/1000000</f>
        <v>-3638757.1193109741</v>
      </c>
      <c r="E57" s="28">
        <f t="shared" si="32"/>
        <v>-3537680.5326634469</v>
      </c>
      <c r="F57" s="28">
        <f t="shared" si="32"/>
        <v>-3436603.94601592</v>
      </c>
      <c r="G57" s="28">
        <f t="shared" si="32"/>
        <v>-3335527.3593683923</v>
      </c>
      <c r="H57" s="28">
        <f t="shared" si="32"/>
        <v>-3234450.7727208664</v>
      </c>
      <c r="I57" s="28">
        <f t="shared" si="32"/>
        <v>-3133374.1860733391</v>
      </c>
      <c r="J57" s="28">
        <f t="shared" si="32"/>
        <v>-3032297.5994258118</v>
      </c>
      <c r="K57" s="28">
        <f t="shared" si="32"/>
        <v>-2931221.012778285</v>
      </c>
      <c r="L57" s="28">
        <f t="shared" si="32"/>
        <v>-2830144.4261307581</v>
      </c>
      <c r="M57" s="28">
        <f t="shared" si="32"/>
        <v>-2729067.8394832308</v>
      </c>
      <c r="N57" s="28">
        <f t="shared" si="32"/>
        <v>-2627991.2528357035</v>
      </c>
      <c r="O57" s="28">
        <f t="shared" si="32"/>
        <v>-2526914.6661881767</v>
      </c>
      <c r="P57" s="28">
        <f t="shared" si="32"/>
        <v>-2425838.0795406494</v>
      </c>
      <c r="Q57" s="28">
        <f t="shared" si="32"/>
        <v>-2324761.4928931221</v>
      </c>
      <c r="R57" s="28">
        <f t="shared" si="32"/>
        <v>-2223684.9062455958</v>
      </c>
      <c r="S57" s="28">
        <f t="shared" si="32"/>
        <v>-2122608.3195980685</v>
      </c>
      <c r="T57" s="28">
        <f t="shared" si="32"/>
        <v>-2021531.7329505412</v>
      </c>
      <c r="U57" s="28">
        <f t="shared" si="32"/>
        <v>-1920455.1463030139</v>
      </c>
      <c r="V57" s="28">
        <f t="shared" si="32"/>
        <v>-1819378.5596554873</v>
      </c>
      <c r="W57" s="28">
        <f t="shared" si="32"/>
        <v>-1718301.97300796</v>
      </c>
      <c r="X57" s="28">
        <f t="shared" si="32"/>
        <v>-1617225.3863604337</v>
      </c>
      <c r="Y57" s="28">
        <f t="shared" si="32"/>
        <v>-1516148.7997129064</v>
      </c>
      <c r="Z57" s="28">
        <f t="shared" si="32"/>
        <v>-1415072.2130653786</v>
      </c>
      <c r="AA57" s="28">
        <f t="shared" si="32"/>
        <v>-1313995.6264178518</v>
      </c>
      <c r="AB57" s="28">
        <f t="shared" si="32"/>
        <v>-1212919.0397703249</v>
      </c>
      <c r="AC57" s="28">
        <f t="shared" si="32"/>
        <v>-1111842.4531227979</v>
      </c>
      <c r="AD57" s="28">
        <f t="shared" si="32"/>
        <v>-1010765.8664752707</v>
      </c>
      <c r="AE57" s="28">
        <f t="shared" si="32"/>
        <v>-909689.27982774354</v>
      </c>
      <c r="AF57" s="28">
        <f t="shared" si="32"/>
        <v>-808612.69318021648</v>
      </c>
      <c r="AG57" s="28">
        <f t="shared" si="32"/>
        <v>-707536.10653268953</v>
      </c>
      <c r="AH57" s="28">
        <f t="shared" si="32"/>
        <v>-606459.51988516236</v>
      </c>
      <c r="AI57" s="28">
        <f t="shared" si="32"/>
        <v>-505382.93323763524</v>
      </c>
      <c r="AJ57" s="28">
        <f t="shared" si="32"/>
        <v>-404306.3465901083</v>
      </c>
      <c r="AK57" s="28">
        <f t="shared" si="32"/>
        <v>-303229.75994258118</v>
      </c>
      <c r="AL57" s="28">
        <f t="shared" si="32"/>
        <v>-202153.17329505415</v>
      </c>
      <c r="AM57" s="28">
        <f t="shared" si="32"/>
        <v>-101076.58664752707</v>
      </c>
    </row>
    <row r="58" spans="1:63" hidden="1" outlineLevel="1" x14ac:dyDescent="0.25">
      <c r="B58" s="27" t="s">
        <v>41</v>
      </c>
      <c r="C58" s="28">
        <f>+C51</f>
        <v>2010000000</v>
      </c>
      <c r="D58" s="28">
        <f>+D57+D54+D55</f>
        <v>-87869245.992250204</v>
      </c>
      <c r="E58" s="28">
        <f t="shared" ref="E58:AM58" si="33">+E57+E54+E55</f>
        <v>-87768169.405602679</v>
      </c>
      <c r="F58" s="28">
        <f t="shared" si="33"/>
        <v>-87667092.818955153</v>
      </c>
      <c r="G58" s="28">
        <f t="shared" si="33"/>
        <v>-87566016.232307628</v>
      </c>
      <c r="H58" s="28">
        <f t="shared" si="33"/>
        <v>-87464939.645660102</v>
      </c>
      <c r="I58" s="28">
        <f t="shared" si="33"/>
        <v>-87363863.059012562</v>
      </c>
      <c r="J58" s="28">
        <f t="shared" si="33"/>
        <v>-87262786.472365037</v>
      </c>
      <c r="K58" s="28">
        <f t="shared" si="33"/>
        <v>-87161709.885717511</v>
      </c>
      <c r="L58" s="28">
        <f t="shared" si="33"/>
        <v>-87060633.299069986</v>
      </c>
      <c r="M58" s="28">
        <f t="shared" si="33"/>
        <v>-86959556.71242246</v>
      </c>
      <c r="N58" s="28">
        <f t="shared" si="33"/>
        <v>-86858480.125774935</v>
      </c>
      <c r="O58" s="28">
        <f t="shared" si="33"/>
        <v>-86757403.539127409</v>
      </c>
      <c r="P58" s="28">
        <f t="shared" si="33"/>
        <v>-86656326.952479884</v>
      </c>
      <c r="Q58" s="28">
        <f t="shared" si="33"/>
        <v>-86555250.365832359</v>
      </c>
      <c r="R58" s="28">
        <f t="shared" si="33"/>
        <v>-86454173.779184818</v>
      </c>
      <c r="S58" s="28">
        <f t="shared" si="33"/>
        <v>-86353097.192537293</v>
      </c>
      <c r="T58" s="28">
        <f t="shared" si="33"/>
        <v>-86252020.605889767</v>
      </c>
      <c r="U58" s="28">
        <f t="shared" si="33"/>
        <v>-86150944.019242242</v>
      </c>
      <c r="V58" s="28">
        <f t="shared" si="33"/>
        <v>-86049867.432594717</v>
      </c>
      <c r="W58" s="28">
        <f t="shared" si="33"/>
        <v>-85948790.845947191</v>
      </c>
      <c r="X58" s="28">
        <f t="shared" si="33"/>
        <v>-85847714.259299666</v>
      </c>
      <c r="Y58" s="28">
        <f t="shared" si="33"/>
        <v>-85746637.67265214</v>
      </c>
      <c r="Z58" s="28">
        <f t="shared" si="33"/>
        <v>-85645561.086004615</v>
      </c>
      <c r="AA58" s="28">
        <f t="shared" si="33"/>
        <v>-85544484.499357074</v>
      </c>
      <c r="AB58" s="28">
        <f t="shared" si="33"/>
        <v>-85443407.912709549</v>
      </c>
      <c r="AC58" s="28">
        <f t="shared" si="33"/>
        <v>-85342331.326062024</v>
      </c>
      <c r="AD58" s="28">
        <f t="shared" si="33"/>
        <v>-85241254.739414498</v>
      </c>
      <c r="AE58" s="28">
        <f t="shared" si="33"/>
        <v>-85140178.152766973</v>
      </c>
      <c r="AF58" s="28">
        <f t="shared" si="33"/>
        <v>-85039101.566119447</v>
      </c>
      <c r="AG58" s="28">
        <f t="shared" si="33"/>
        <v>-84938024.979471922</v>
      </c>
      <c r="AH58" s="28">
        <f t="shared" si="33"/>
        <v>-84836948.392824396</v>
      </c>
      <c r="AI58" s="28">
        <f t="shared" si="33"/>
        <v>-84735871.806176871</v>
      </c>
      <c r="AJ58" s="28">
        <f t="shared" si="33"/>
        <v>-84634795.219529331</v>
      </c>
      <c r="AK58" s="28">
        <f t="shared" si="33"/>
        <v>-84533718.632881805</v>
      </c>
      <c r="AL58" s="28">
        <f t="shared" si="33"/>
        <v>-84432642.04623428</v>
      </c>
      <c r="AM58" s="28">
        <f t="shared" si="33"/>
        <v>-84331565.459586754</v>
      </c>
    </row>
    <row r="59" spans="1:63" hidden="1" outlineLevel="1" x14ac:dyDescent="0.25"/>
    <row r="60" spans="1:63" collapsed="1" x14ac:dyDescent="0.25"/>
    <row r="61" spans="1:63" ht="18.75" x14ac:dyDescent="0.3">
      <c r="A61">
        <v>60</v>
      </c>
      <c r="B61" s="30" t="s">
        <v>66</v>
      </c>
      <c r="C61" s="29">
        <v>0</v>
      </c>
      <c r="D61" s="29">
        <v>1</v>
      </c>
      <c r="E61" s="29">
        <f>+D61+1</f>
        <v>2</v>
      </c>
      <c r="F61" s="29">
        <f t="shared" ref="F61:BK61" si="34">+E61+1</f>
        <v>3</v>
      </c>
      <c r="G61" s="29">
        <f t="shared" si="34"/>
        <v>4</v>
      </c>
      <c r="H61" s="29">
        <f t="shared" si="34"/>
        <v>5</v>
      </c>
      <c r="I61" s="29">
        <f t="shared" si="34"/>
        <v>6</v>
      </c>
      <c r="J61" s="29">
        <f t="shared" si="34"/>
        <v>7</v>
      </c>
      <c r="K61" s="29">
        <f t="shared" si="34"/>
        <v>8</v>
      </c>
      <c r="L61" s="29">
        <f t="shared" si="34"/>
        <v>9</v>
      </c>
      <c r="M61" s="29">
        <f t="shared" si="34"/>
        <v>10</v>
      </c>
      <c r="N61" s="29">
        <f t="shared" si="34"/>
        <v>11</v>
      </c>
      <c r="O61" s="29">
        <f t="shared" si="34"/>
        <v>12</v>
      </c>
      <c r="P61" s="29">
        <f t="shared" si="34"/>
        <v>13</v>
      </c>
      <c r="Q61" s="29">
        <f t="shared" si="34"/>
        <v>14</v>
      </c>
      <c r="R61" s="29">
        <f t="shared" si="34"/>
        <v>15</v>
      </c>
      <c r="S61" s="29">
        <f t="shared" si="34"/>
        <v>16</v>
      </c>
      <c r="T61" s="29">
        <f t="shared" si="34"/>
        <v>17</v>
      </c>
      <c r="U61" s="29">
        <f t="shared" si="34"/>
        <v>18</v>
      </c>
      <c r="V61" s="29">
        <f t="shared" si="34"/>
        <v>19</v>
      </c>
      <c r="W61" s="29">
        <f t="shared" si="34"/>
        <v>20</v>
      </c>
      <c r="X61" s="29">
        <f t="shared" si="34"/>
        <v>21</v>
      </c>
      <c r="Y61" s="29">
        <f t="shared" si="34"/>
        <v>22</v>
      </c>
      <c r="Z61" s="29">
        <f t="shared" si="34"/>
        <v>23</v>
      </c>
      <c r="AA61" s="29">
        <f t="shared" si="34"/>
        <v>24</v>
      </c>
      <c r="AB61" s="29">
        <f t="shared" si="34"/>
        <v>25</v>
      </c>
      <c r="AC61" s="29">
        <f t="shared" si="34"/>
        <v>26</v>
      </c>
      <c r="AD61" s="29">
        <f t="shared" si="34"/>
        <v>27</v>
      </c>
      <c r="AE61" s="29">
        <f t="shared" si="34"/>
        <v>28</v>
      </c>
      <c r="AF61" s="29">
        <f t="shared" si="34"/>
        <v>29</v>
      </c>
      <c r="AG61" s="29">
        <f t="shared" si="34"/>
        <v>30</v>
      </c>
      <c r="AH61" s="29">
        <f t="shared" si="34"/>
        <v>31</v>
      </c>
      <c r="AI61" s="29">
        <f t="shared" si="34"/>
        <v>32</v>
      </c>
      <c r="AJ61" s="29">
        <f t="shared" si="34"/>
        <v>33</v>
      </c>
      <c r="AK61" s="29">
        <f t="shared" si="34"/>
        <v>34</v>
      </c>
      <c r="AL61" s="29">
        <f t="shared" si="34"/>
        <v>35</v>
      </c>
      <c r="AM61" s="29">
        <f t="shared" si="34"/>
        <v>36</v>
      </c>
      <c r="AN61" s="29">
        <f t="shared" si="34"/>
        <v>37</v>
      </c>
      <c r="AO61" s="29">
        <f t="shared" si="34"/>
        <v>38</v>
      </c>
      <c r="AP61" s="29">
        <f t="shared" si="34"/>
        <v>39</v>
      </c>
      <c r="AQ61" s="29">
        <f t="shared" si="34"/>
        <v>40</v>
      </c>
      <c r="AR61" s="29">
        <f t="shared" si="34"/>
        <v>41</v>
      </c>
      <c r="AS61" s="29">
        <f t="shared" si="34"/>
        <v>42</v>
      </c>
      <c r="AT61" s="29">
        <f t="shared" si="34"/>
        <v>43</v>
      </c>
      <c r="AU61" s="29">
        <f t="shared" si="34"/>
        <v>44</v>
      </c>
      <c r="AV61" s="29">
        <f t="shared" si="34"/>
        <v>45</v>
      </c>
      <c r="AW61" s="29">
        <f t="shared" si="34"/>
        <v>46</v>
      </c>
      <c r="AX61" s="29">
        <f t="shared" si="34"/>
        <v>47</v>
      </c>
      <c r="AY61" s="29">
        <f t="shared" si="34"/>
        <v>48</v>
      </c>
      <c r="AZ61" s="29">
        <f t="shared" si="34"/>
        <v>49</v>
      </c>
      <c r="BA61" s="29">
        <f t="shared" si="34"/>
        <v>50</v>
      </c>
      <c r="BB61" s="29">
        <f t="shared" si="34"/>
        <v>51</v>
      </c>
      <c r="BC61" s="29">
        <f t="shared" si="34"/>
        <v>52</v>
      </c>
      <c r="BD61" s="29">
        <f t="shared" si="34"/>
        <v>53</v>
      </c>
      <c r="BE61" s="29">
        <f t="shared" si="34"/>
        <v>54</v>
      </c>
      <c r="BF61" s="29">
        <f t="shared" si="34"/>
        <v>55</v>
      </c>
      <c r="BG61" s="29">
        <f t="shared" si="34"/>
        <v>56</v>
      </c>
      <c r="BH61" s="29">
        <f t="shared" si="34"/>
        <v>57</v>
      </c>
      <c r="BI61" s="29">
        <f t="shared" si="34"/>
        <v>58</v>
      </c>
      <c r="BJ61" s="29">
        <f t="shared" si="34"/>
        <v>59</v>
      </c>
      <c r="BK61" s="29">
        <f t="shared" si="34"/>
        <v>60</v>
      </c>
    </row>
    <row r="62" spans="1:63" x14ac:dyDescent="0.25">
      <c r="B62" s="27" t="s">
        <v>60</v>
      </c>
      <c r="C62" s="5">
        <f>+C51</f>
        <v>2010000000</v>
      </c>
      <c r="D62" s="28">
        <f>+C62+D64</f>
        <v>1976500000</v>
      </c>
      <c r="E62" s="28">
        <f t="shared" ref="E62:BK62" si="35">+D62+E64</f>
        <v>1943000000</v>
      </c>
      <c r="F62" s="28">
        <f t="shared" si="35"/>
        <v>1909500000</v>
      </c>
      <c r="G62" s="28">
        <f t="shared" si="35"/>
        <v>1876000000</v>
      </c>
      <c r="H62" s="28">
        <f t="shared" si="35"/>
        <v>1842500000</v>
      </c>
      <c r="I62" s="28">
        <f t="shared" si="35"/>
        <v>1809000000</v>
      </c>
      <c r="J62" s="28">
        <f t="shared" si="35"/>
        <v>1775500000</v>
      </c>
      <c r="K62" s="28">
        <f t="shared" si="35"/>
        <v>1742000000</v>
      </c>
      <c r="L62" s="28">
        <f t="shared" si="35"/>
        <v>1708500000</v>
      </c>
      <c r="M62" s="28">
        <f t="shared" si="35"/>
        <v>1675000000</v>
      </c>
      <c r="N62" s="28">
        <f t="shared" si="35"/>
        <v>1641500000</v>
      </c>
      <c r="O62" s="28">
        <f t="shared" si="35"/>
        <v>1608000000</v>
      </c>
      <c r="P62" s="28">
        <f t="shared" si="35"/>
        <v>1574500000</v>
      </c>
      <c r="Q62" s="28">
        <f t="shared" si="35"/>
        <v>1541000000</v>
      </c>
      <c r="R62" s="28">
        <f t="shared" si="35"/>
        <v>1507500000</v>
      </c>
      <c r="S62" s="28">
        <f t="shared" si="35"/>
        <v>1474000000</v>
      </c>
      <c r="T62" s="28">
        <f t="shared" si="35"/>
        <v>1440500000</v>
      </c>
      <c r="U62" s="28">
        <f t="shared" si="35"/>
        <v>1407000000</v>
      </c>
      <c r="V62" s="28">
        <f t="shared" si="35"/>
        <v>1373500000</v>
      </c>
      <c r="W62" s="28">
        <f t="shared" si="35"/>
        <v>1340000000</v>
      </c>
      <c r="X62" s="28">
        <f t="shared" si="35"/>
        <v>1306500000</v>
      </c>
      <c r="Y62" s="28">
        <f t="shared" si="35"/>
        <v>1273000000</v>
      </c>
      <c r="Z62" s="28">
        <f t="shared" si="35"/>
        <v>1239500000</v>
      </c>
      <c r="AA62" s="28">
        <f t="shared" si="35"/>
        <v>1206000000</v>
      </c>
      <c r="AB62" s="28">
        <f t="shared" si="35"/>
        <v>1172500000</v>
      </c>
      <c r="AC62" s="28">
        <f t="shared" si="35"/>
        <v>1139000000</v>
      </c>
      <c r="AD62" s="28">
        <f t="shared" si="35"/>
        <v>1105500000</v>
      </c>
      <c r="AE62" s="28">
        <f t="shared" si="35"/>
        <v>1072000000</v>
      </c>
      <c r="AF62" s="28">
        <f t="shared" si="35"/>
        <v>1038500000</v>
      </c>
      <c r="AG62" s="28">
        <f t="shared" si="35"/>
        <v>1005000000</v>
      </c>
      <c r="AH62" s="28">
        <f t="shared" si="35"/>
        <v>971500000</v>
      </c>
      <c r="AI62" s="28">
        <f t="shared" si="35"/>
        <v>938000000</v>
      </c>
      <c r="AJ62" s="28">
        <f t="shared" si="35"/>
        <v>904500000</v>
      </c>
      <c r="AK62" s="28">
        <f t="shared" si="35"/>
        <v>871000000</v>
      </c>
      <c r="AL62" s="28">
        <f t="shared" si="35"/>
        <v>837500000</v>
      </c>
      <c r="AM62" s="28">
        <f t="shared" si="35"/>
        <v>804000000</v>
      </c>
      <c r="AN62" s="28">
        <f t="shared" si="35"/>
        <v>770500000</v>
      </c>
      <c r="AO62" s="28">
        <f t="shared" si="35"/>
        <v>737000000</v>
      </c>
      <c r="AP62" s="28">
        <f t="shared" si="35"/>
        <v>703500000</v>
      </c>
      <c r="AQ62" s="28">
        <f t="shared" si="35"/>
        <v>670000000</v>
      </c>
      <c r="AR62" s="28">
        <f t="shared" si="35"/>
        <v>636500000</v>
      </c>
      <c r="AS62" s="28">
        <f t="shared" si="35"/>
        <v>603000000</v>
      </c>
      <c r="AT62" s="28">
        <f t="shared" si="35"/>
        <v>569500000</v>
      </c>
      <c r="AU62" s="28">
        <f t="shared" si="35"/>
        <v>536000000</v>
      </c>
      <c r="AV62" s="28">
        <f t="shared" si="35"/>
        <v>502500000</v>
      </c>
      <c r="AW62" s="28">
        <f t="shared" si="35"/>
        <v>469000000</v>
      </c>
      <c r="AX62" s="28">
        <f t="shared" si="35"/>
        <v>435500000</v>
      </c>
      <c r="AY62" s="28">
        <f t="shared" si="35"/>
        <v>402000000</v>
      </c>
      <c r="AZ62" s="28">
        <f t="shared" si="35"/>
        <v>368500000</v>
      </c>
      <c r="BA62" s="28">
        <f t="shared" si="35"/>
        <v>335000000</v>
      </c>
      <c r="BB62" s="28">
        <f t="shared" si="35"/>
        <v>301500000</v>
      </c>
      <c r="BC62" s="28">
        <f t="shared" si="35"/>
        <v>268000000</v>
      </c>
      <c r="BD62" s="28">
        <f t="shared" si="35"/>
        <v>234500000</v>
      </c>
      <c r="BE62" s="28">
        <f t="shared" si="35"/>
        <v>201000000</v>
      </c>
      <c r="BF62" s="28">
        <f t="shared" si="35"/>
        <v>167500000</v>
      </c>
      <c r="BG62" s="28">
        <f t="shared" si="35"/>
        <v>134000000</v>
      </c>
      <c r="BH62" s="28">
        <f t="shared" si="35"/>
        <v>100500000</v>
      </c>
      <c r="BI62" s="28">
        <f t="shared" si="35"/>
        <v>67000000</v>
      </c>
      <c r="BJ62" s="28">
        <f t="shared" si="35"/>
        <v>33500000</v>
      </c>
      <c r="BK62" s="28">
        <f t="shared" si="35"/>
        <v>0</v>
      </c>
    </row>
    <row r="63" spans="1:63" x14ac:dyDescent="0.25">
      <c r="B63" s="27" t="s">
        <v>37</v>
      </c>
      <c r="D63" s="28">
        <f t="shared" ref="D63:BK63" si="36">-C$62*$C$14</f>
        <v>-33499999.999999881</v>
      </c>
      <c r="E63" s="28">
        <f t="shared" si="36"/>
        <v>-32941666.666666549</v>
      </c>
      <c r="F63" s="28">
        <f t="shared" si="36"/>
        <v>-32383333.333333217</v>
      </c>
      <c r="G63" s="28">
        <f t="shared" si="36"/>
        <v>-31824999.999999888</v>
      </c>
      <c r="H63" s="28">
        <f t="shared" si="36"/>
        <v>-31266666.666666556</v>
      </c>
      <c r="I63" s="28">
        <f t="shared" si="36"/>
        <v>-30708333.333333224</v>
      </c>
      <c r="J63" s="28">
        <f t="shared" si="36"/>
        <v>-30149999.999999892</v>
      </c>
      <c r="K63" s="28">
        <f t="shared" si="36"/>
        <v>-29591666.66666656</v>
      </c>
      <c r="L63" s="28">
        <f t="shared" si="36"/>
        <v>-29033333.333333232</v>
      </c>
      <c r="M63" s="28">
        <f t="shared" si="36"/>
        <v>-28474999.999999899</v>
      </c>
      <c r="N63" s="28">
        <f t="shared" si="36"/>
        <v>-27916666.666666567</v>
      </c>
      <c r="O63" s="28">
        <f t="shared" si="36"/>
        <v>-27358333.333333235</v>
      </c>
      <c r="P63" s="28">
        <f t="shared" si="36"/>
        <v>-26799999.999999903</v>
      </c>
      <c r="Q63" s="28">
        <f t="shared" si="36"/>
        <v>-26241666.666666575</v>
      </c>
      <c r="R63" s="28">
        <f t="shared" si="36"/>
        <v>-25683333.333333243</v>
      </c>
      <c r="S63" s="28">
        <f t="shared" si="36"/>
        <v>-25124999.999999911</v>
      </c>
      <c r="T63" s="28">
        <f t="shared" si="36"/>
        <v>-24566666.666666579</v>
      </c>
      <c r="U63" s="28">
        <f t="shared" si="36"/>
        <v>-24008333.333333246</v>
      </c>
      <c r="V63" s="28">
        <f t="shared" si="36"/>
        <v>-23449999.999999918</v>
      </c>
      <c r="W63" s="28">
        <f t="shared" si="36"/>
        <v>-22891666.666666586</v>
      </c>
      <c r="X63" s="28">
        <f t="shared" si="36"/>
        <v>-22333333.333333254</v>
      </c>
      <c r="Y63" s="28">
        <f t="shared" si="36"/>
        <v>-21774999.999999922</v>
      </c>
      <c r="Z63" s="28">
        <f t="shared" si="36"/>
        <v>-21216666.66666659</v>
      </c>
      <c r="AA63" s="28">
        <f t="shared" si="36"/>
        <v>-20658333.333333261</v>
      </c>
      <c r="AB63" s="28">
        <f t="shared" si="36"/>
        <v>-20099999.999999929</v>
      </c>
      <c r="AC63" s="28">
        <f t="shared" si="36"/>
        <v>-19541666.666666597</v>
      </c>
      <c r="AD63" s="28">
        <f t="shared" si="36"/>
        <v>-18983333.333333265</v>
      </c>
      <c r="AE63" s="28">
        <f t="shared" si="36"/>
        <v>-18424999.999999933</v>
      </c>
      <c r="AF63" s="28">
        <f t="shared" si="36"/>
        <v>-17866666.666666605</v>
      </c>
      <c r="AG63" s="28">
        <f t="shared" si="36"/>
        <v>-17308333.333333272</v>
      </c>
      <c r="AH63" s="28">
        <f t="shared" si="36"/>
        <v>-16749999.99999994</v>
      </c>
      <c r="AI63" s="28">
        <f t="shared" si="36"/>
        <v>-16191666.666666608</v>
      </c>
      <c r="AJ63" s="28">
        <f t="shared" si="36"/>
        <v>-15633333.333333278</v>
      </c>
      <c r="AK63" s="28">
        <f t="shared" si="36"/>
        <v>-15074999.999999946</v>
      </c>
      <c r="AL63" s="28">
        <f t="shared" si="36"/>
        <v>-14516666.666666616</v>
      </c>
      <c r="AM63" s="28">
        <f t="shared" si="36"/>
        <v>-13958333.333333284</v>
      </c>
      <c r="AN63" s="28">
        <f t="shared" si="36"/>
        <v>-13399999.999999952</v>
      </c>
      <c r="AO63" s="28">
        <f t="shared" si="36"/>
        <v>-12841666.666666621</v>
      </c>
      <c r="AP63" s="28">
        <f t="shared" si="36"/>
        <v>-12283333.333333289</v>
      </c>
      <c r="AQ63" s="28">
        <f t="shared" si="36"/>
        <v>-11724999.999999959</v>
      </c>
      <c r="AR63" s="28">
        <f t="shared" si="36"/>
        <v>-11166666.666666627</v>
      </c>
      <c r="AS63" s="28">
        <f t="shared" si="36"/>
        <v>-10608333.333333295</v>
      </c>
      <c r="AT63" s="28">
        <f t="shared" si="36"/>
        <v>-10049999.999999965</v>
      </c>
      <c r="AU63" s="28">
        <f t="shared" si="36"/>
        <v>-9491666.6666666325</v>
      </c>
      <c r="AV63" s="28">
        <f t="shared" si="36"/>
        <v>-8933333.3333333023</v>
      </c>
      <c r="AW63" s="28">
        <f t="shared" si="36"/>
        <v>-8374999.9999999702</v>
      </c>
      <c r="AX63" s="28">
        <f t="shared" si="36"/>
        <v>-7816666.666666639</v>
      </c>
      <c r="AY63" s="28">
        <f t="shared" si="36"/>
        <v>-7258333.3333333079</v>
      </c>
      <c r="AZ63" s="28">
        <f t="shared" si="36"/>
        <v>-6699999.9999999758</v>
      </c>
      <c r="BA63" s="28">
        <f t="shared" si="36"/>
        <v>-6141666.6666666446</v>
      </c>
      <c r="BB63" s="28">
        <f t="shared" si="36"/>
        <v>-5583333.3333333135</v>
      </c>
      <c r="BC63" s="28">
        <f t="shared" si="36"/>
        <v>-5024999.9999999823</v>
      </c>
      <c r="BD63" s="28">
        <f t="shared" si="36"/>
        <v>-4466666.6666666511</v>
      </c>
      <c r="BE63" s="28">
        <f t="shared" si="36"/>
        <v>-3908333.3333333195</v>
      </c>
      <c r="BF63" s="28">
        <f t="shared" si="36"/>
        <v>-3349999.9999999879</v>
      </c>
      <c r="BG63" s="28">
        <f t="shared" si="36"/>
        <v>-2791666.6666666567</v>
      </c>
      <c r="BH63" s="28">
        <f t="shared" si="36"/>
        <v>-2233333.3333333256</v>
      </c>
      <c r="BI63" s="28">
        <f t="shared" si="36"/>
        <v>-1674999.9999999939</v>
      </c>
      <c r="BJ63" s="28">
        <f t="shared" si="36"/>
        <v>-1116666.6666666628</v>
      </c>
      <c r="BK63" s="28">
        <f t="shared" si="36"/>
        <v>-558333.33333333139</v>
      </c>
    </row>
    <row r="64" spans="1:63" x14ac:dyDescent="0.25">
      <c r="B64" s="27" t="s">
        <v>36</v>
      </c>
      <c r="D64" s="28">
        <f t="shared" ref="D64" si="37">-$C$62/$A61</f>
        <v>-33500000</v>
      </c>
      <c r="E64" s="28">
        <f>-$C$62/$A61</f>
        <v>-33500000</v>
      </c>
      <c r="F64" s="28">
        <f t="shared" ref="F64:BK64" si="38">-$C$62/$A61</f>
        <v>-33500000</v>
      </c>
      <c r="G64" s="28">
        <f t="shared" si="38"/>
        <v>-33500000</v>
      </c>
      <c r="H64" s="28">
        <f t="shared" si="38"/>
        <v>-33500000</v>
      </c>
      <c r="I64" s="28">
        <f t="shared" si="38"/>
        <v>-33500000</v>
      </c>
      <c r="J64" s="28">
        <f t="shared" si="38"/>
        <v>-33500000</v>
      </c>
      <c r="K64" s="28">
        <f t="shared" si="38"/>
        <v>-33500000</v>
      </c>
      <c r="L64" s="28">
        <f t="shared" si="38"/>
        <v>-33500000</v>
      </c>
      <c r="M64" s="28">
        <f t="shared" si="38"/>
        <v>-33500000</v>
      </c>
      <c r="N64" s="28">
        <f t="shared" si="38"/>
        <v>-33500000</v>
      </c>
      <c r="O64" s="28">
        <f t="shared" si="38"/>
        <v>-33500000</v>
      </c>
      <c r="P64" s="28">
        <f t="shared" si="38"/>
        <v>-33500000</v>
      </c>
      <c r="Q64" s="28">
        <f t="shared" si="38"/>
        <v>-33500000</v>
      </c>
      <c r="R64" s="28">
        <f t="shared" si="38"/>
        <v>-33500000</v>
      </c>
      <c r="S64" s="28">
        <f t="shared" si="38"/>
        <v>-33500000</v>
      </c>
      <c r="T64" s="28">
        <f t="shared" si="38"/>
        <v>-33500000</v>
      </c>
      <c r="U64" s="28">
        <f t="shared" si="38"/>
        <v>-33500000</v>
      </c>
      <c r="V64" s="28">
        <f t="shared" si="38"/>
        <v>-33500000</v>
      </c>
      <c r="W64" s="28">
        <f t="shared" si="38"/>
        <v>-33500000</v>
      </c>
      <c r="X64" s="28">
        <f t="shared" si="38"/>
        <v>-33500000</v>
      </c>
      <c r="Y64" s="28">
        <f t="shared" si="38"/>
        <v>-33500000</v>
      </c>
      <c r="Z64" s="28">
        <f t="shared" si="38"/>
        <v>-33500000</v>
      </c>
      <c r="AA64" s="28">
        <f t="shared" si="38"/>
        <v>-33500000</v>
      </c>
      <c r="AB64" s="28">
        <f t="shared" si="38"/>
        <v>-33500000</v>
      </c>
      <c r="AC64" s="28">
        <f t="shared" si="38"/>
        <v>-33500000</v>
      </c>
      <c r="AD64" s="28">
        <f t="shared" si="38"/>
        <v>-33500000</v>
      </c>
      <c r="AE64" s="28">
        <f t="shared" si="38"/>
        <v>-33500000</v>
      </c>
      <c r="AF64" s="28">
        <f t="shared" si="38"/>
        <v>-33500000</v>
      </c>
      <c r="AG64" s="28">
        <f t="shared" si="38"/>
        <v>-33500000</v>
      </c>
      <c r="AH64" s="28">
        <f t="shared" si="38"/>
        <v>-33500000</v>
      </c>
      <c r="AI64" s="28">
        <f t="shared" si="38"/>
        <v>-33500000</v>
      </c>
      <c r="AJ64" s="28">
        <f t="shared" si="38"/>
        <v>-33500000</v>
      </c>
      <c r="AK64" s="28">
        <f t="shared" si="38"/>
        <v>-33500000</v>
      </c>
      <c r="AL64" s="28">
        <f t="shared" si="38"/>
        <v>-33500000</v>
      </c>
      <c r="AM64" s="28">
        <f t="shared" si="38"/>
        <v>-33500000</v>
      </c>
      <c r="AN64" s="28">
        <f t="shared" si="38"/>
        <v>-33500000</v>
      </c>
      <c r="AO64" s="28">
        <f t="shared" si="38"/>
        <v>-33500000</v>
      </c>
      <c r="AP64" s="28">
        <f t="shared" si="38"/>
        <v>-33500000</v>
      </c>
      <c r="AQ64" s="28">
        <f t="shared" si="38"/>
        <v>-33500000</v>
      </c>
      <c r="AR64" s="28">
        <f t="shared" si="38"/>
        <v>-33500000</v>
      </c>
      <c r="AS64" s="28">
        <f t="shared" si="38"/>
        <v>-33500000</v>
      </c>
      <c r="AT64" s="28">
        <f t="shared" si="38"/>
        <v>-33500000</v>
      </c>
      <c r="AU64" s="28">
        <f t="shared" si="38"/>
        <v>-33500000</v>
      </c>
      <c r="AV64" s="28">
        <f t="shared" si="38"/>
        <v>-33500000</v>
      </c>
      <c r="AW64" s="28">
        <f t="shared" si="38"/>
        <v>-33500000</v>
      </c>
      <c r="AX64" s="28">
        <f t="shared" si="38"/>
        <v>-33500000</v>
      </c>
      <c r="AY64" s="28">
        <f t="shared" si="38"/>
        <v>-33500000</v>
      </c>
      <c r="AZ64" s="28">
        <f t="shared" si="38"/>
        <v>-33500000</v>
      </c>
      <c r="BA64" s="28">
        <f t="shared" si="38"/>
        <v>-33500000</v>
      </c>
      <c r="BB64" s="28">
        <f t="shared" si="38"/>
        <v>-33500000</v>
      </c>
      <c r="BC64" s="28">
        <f t="shared" si="38"/>
        <v>-33500000</v>
      </c>
      <c r="BD64" s="28">
        <f t="shared" si="38"/>
        <v>-33500000</v>
      </c>
      <c r="BE64" s="28">
        <f t="shared" si="38"/>
        <v>-33500000</v>
      </c>
      <c r="BF64" s="28">
        <f t="shared" si="38"/>
        <v>-33500000</v>
      </c>
      <c r="BG64" s="28">
        <f t="shared" si="38"/>
        <v>-33500000</v>
      </c>
      <c r="BH64" s="28">
        <f t="shared" si="38"/>
        <v>-33500000</v>
      </c>
      <c r="BI64" s="28">
        <f t="shared" si="38"/>
        <v>-33500000</v>
      </c>
      <c r="BJ64" s="28">
        <f t="shared" si="38"/>
        <v>-33500000</v>
      </c>
      <c r="BK64" s="28">
        <f t="shared" si="38"/>
        <v>-33500000</v>
      </c>
    </row>
    <row r="65" spans="2:63" x14ac:dyDescent="0.25">
      <c r="B65" s="27" t="s">
        <v>38</v>
      </c>
      <c r="D65" s="28">
        <f>+D64+D63</f>
        <v>-66999999.999999881</v>
      </c>
      <c r="E65" s="28">
        <f t="shared" ref="E65:BK65" si="39">+E64+E63</f>
        <v>-66441666.666666552</v>
      </c>
      <c r="F65" s="28">
        <f t="shared" si="39"/>
        <v>-65883333.333333217</v>
      </c>
      <c r="G65" s="28">
        <f t="shared" si="39"/>
        <v>-65324999.999999888</v>
      </c>
      <c r="H65" s="28">
        <f t="shared" si="39"/>
        <v>-64766666.666666552</v>
      </c>
      <c r="I65" s="28">
        <f t="shared" si="39"/>
        <v>-64208333.333333224</v>
      </c>
      <c r="J65" s="28">
        <f t="shared" si="39"/>
        <v>-63649999.999999896</v>
      </c>
      <c r="K65" s="28">
        <f t="shared" si="39"/>
        <v>-63091666.66666656</v>
      </c>
      <c r="L65" s="28">
        <f t="shared" si="39"/>
        <v>-62533333.333333232</v>
      </c>
      <c r="M65" s="28">
        <f t="shared" si="39"/>
        <v>-61974999.999999896</v>
      </c>
      <c r="N65" s="28">
        <f t="shared" si="39"/>
        <v>-61416666.666666567</v>
      </c>
      <c r="O65" s="28">
        <f t="shared" si="39"/>
        <v>-60858333.333333239</v>
      </c>
      <c r="P65" s="28">
        <f t="shared" si="39"/>
        <v>-60299999.999999903</v>
      </c>
      <c r="Q65" s="28">
        <f t="shared" si="39"/>
        <v>-59741666.666666575</v>
      </c>
      <c r="R65" s="28">
        <f t="shared" si="39"/>
        <v>-59183333.333333239</v>
      </c>
      <c r="S65" s="28">
        <f t="shared" si="39"/>
        <v>-58624999.999999911</v>
      </c>
      <c r="T65" s="28">
        <f t="shared" si="39"/>
        <v>-58066666.666666582</v>
      </c>
      <c r="U65" s="28">
        <f t="shared" si="39"/>
        <v>-57508333.333333246</v>
      </c>
      <c r="V65" s="28">
        <f t="shared" si="39"/>
        <v>-56949999.999999918</v>
      </c>
      <c r="W65" s="28">
        <f t="shared" si="39"/>
        <v>-56391666.666666582</v>
      </c>
      <c r="X65" s="28">
        <f t="shared" si="39"/>
        <v>-55833333.333333254</v>
      </c>
      <c r="Y65" s="28">
        <f t="shared" si="39"/>
        <v>-55274999.999999925</v>
      </c>
      <c r="Z65" s="28">
        <f t="shared" si="39"/>
        <v>-54716666.66666659</v>
      </c>
      <c r="AA65" s="28">
        <f t="shared" si="39"/>
        <v>-54158333.333333261</v>
      </c>
      <c r="AB65" s="28">
        <f t="shared" si="39"/>
        <v>-53599999.999999925</v>
      </c>
      <c r="AC65" s="28">
        <f t="shared" si="39"/>
        <v>-53041666.666666597</v>
      </c>
      <c r="AD65" s="28">
        <f t="shared" si="39"/>
        <v>-52483333.333333269</v>
      </c>
      <c r="AE65" s="28">
        <f t="shared" si="39"/>
        <v>-51924999.999999933</v>
      </c>
      <c r="AF65" s="28">
        <f t="shared" si="39"/>
        <v>-51366666.666666605</v>
      </c>
      <c r="AG65" s="28">
        <f t="shared" si="39"/>
        <v>-50808333.333333269</v>
      </c>
      <c r="AH65" s="28">
        <f t="shared" si="39"/>
        <v>-50249999.99999994</v>
      </c>
      <c r="AI65" s="28">
        <f t="shared" si="39"/>
        <v>-49691666.666666612</v>
      </c>
      <c r="AJ65" s="28">
        <f t="shared" si="39"/>
        <v>-49133333.333333276</v>
      </c>
      <c r="AK65" s="28">
        <f t="shared" si="39"/>
        <v>-48574999.999999948</v>
      </c>
      <c r="AL65" s="28">
        <f t="shared" si="39"/>
        <v>-48016666.666666612</v>
      </c>
      <c r="AM65" s="28">
        <f t="shared" si="39"/>
        <v>-47458333.333333284</v>
      </c>
      <c r="AN65" s="28">
        <f t="shared" si="39"/>
        <v>-46899999.999999955</v>
      </c>
      <c r="AO65" s="28">
        <f t="shared" si="39"/>
        <v>-46341666.666666619</v>
      </c>
      <c r="AP65" s="28">
        <f t="shared" si="39"/>
        <v>-45783333.333333291</v>
      </c>
      <c r="AQ65" s="28">
        <f t="shared" si="39"/>
        <v>-45224999.999999955</v>
      </c>
      <c r="AR65" s="28">
        <f t="shared" si="39"/>
        <v>-44666666.666666627</v>
      </c>
      <c r="AS65" s="28">
        <f t="shared" si="39"/>
        <v>-44108333.333333299</v>
      </c>
      <c r="AT65" s="28">
        <f t="shared" si="39"/>
        <v>-43549999.999999963</v>
      </c>
      <c r="AU65" s="28">
        <f t="shared" si="39"/>
        <v>-42991666.666666634</v>
      </c>
      <c r="AV65" s="28">
        <f t="shared" si="39"/>
        <v>-42433333.333333299</v>
      </c>
      <c r="AW65" s="28">
        <f t="shared" si="39"/>
        <v>-41874999.99999997</v>
      </c>
      <c r="AX65" s="28">
        <f t="shared" si="39"/>
        <v>-41316666.666666642</v>
      </c>
      <c r="AY65" s="28">
        <f t="shared" si="39"/>
        <v>-40758333.333333306</v>
      </c>
      <c r="AZ65" s="28">
        <f t="shared" si="39"/>
        <v>-40199999.999999978</v>
      </c>
      <c r="BA65" s="28">
        <f t="shared" si="39"/>
        <v>-39641666.666666642</v>
      </c>
      <c r="BB65" s="28">
        <f t="shared" si="39"/>
        <v>-39083333.333333313</v>
      </c>
      <c r="BC65" s="28">
        <f t="shared" si="39"/>
        <v>-38524999.999999985</v>
      </c>
      <c r="BD65" s="28">
        <f t="shared" si="39"/>
        <v>-37966666.666666649</v>
      </c>
      <c r="BE65" s="28">
        <f t="shared" si="39"/>
        <v>-37408333.333333321</v>
      </c>
      <c r="BF65" s="28">
        <f t="shared" si="39"/>
        <v>-36849999.999999985</v>
      </c>
      <c r="BG65" s="28">
        <f t="shared" si="39"/>
        <v>-36291666.666666657</v>
      </c>
      <c r="BH65" s="28">
        <f t="shared" si="39"/>
        <v>-35733333.333333328</v>
      </c>
      <c r="BI65" s="28">
        <f t="shared" si="39"/>
        <v>-35174999.999999993</v>
      </c>
      <c r="BJ65" s="28">
        <f t="shared" si="39"/>
        <v>-34616666.666666664</v>
      </c>
      <c r="BK65" s="28">
        <f t="shared" si="39"/>
        <v>-34058333.333333328</v>
      </c>
    </row>
    <row r="66" spans="2:63" x14ac:dyDescent="0.25">
      <c r="B66" s="27" t="s">
        <v>39</v>
      </c>
      <c r="D66" s="28">
        <f>+SUM(D63:$BK63)+SUM(D64:$BK64)</f>
        <v>-3031749999.9999962</v>
      </c>
      <c r="E66" s="28">
        <f>+SUM(E63:$BK63)+SUM(E64:$BK64)</f>
        <v>-2964749999.9999967</v>
      </c>
      <c r="F66" s="28">
        <f>+SUM(F63:$BK63)+SUM(F64:$BK64)</f>
        <v>-2898308333.3333302</v>
      </c>
      <c r="G66" s="28">
        <f>+SUM(G63:$BK63)+SUM(G64:$BK64)</f>
        <v>-2832424999.9999971</v>
      </c>
      <c r="H66" s="28">
        <f>+SUM(H63:$BK63)+SUM(H64:$BK64)</f>
        <v>-2767099999.9999971</v>
      </c>
      <c r="I66" s="28">
        <f>+SUM(I63:$BK63)+SUM(I64:$BK64)</f>
        <v>-2702333333.3333302</v>
      </c>
      <c r="J66" s="28">
        <f>+SUM(J63:$BK63)+SUM(J64:$BK64)</f>
        <v>-2638124999.9999971</v>
      </c>
      <c r="K66" s="28">
        <f>+SUM(K63:$BK63)+SUM(K64:$BK64)</f>
        <v>-2574474999.9999971</v>
      </c>
      <c r="L66" s="28">
        <f>+SUM(L63:$BK63)+SUM(L64:$BK64)</f>
        <v>-2511383333.3333306</v>
      </c>
      <c r="M66" s="28">
        <f>+SUM(M63:$BK63)+SUM(M64:$BK64)</f>
        <v>-2448849999.9999971</v>
      </c>
      <c r="N66" s="28">
        <f>+SUM(N63:$BK63)+SUM(N64:$BK64)</f>
        <v>-2386874999.9999976</v>
      </c>
      <c r="O66" s="28">
        <f>+SUM(O63:$BK63)+SUM(O64:$BK64)</f>
        <v>-2325458333.3333311</v>
      </c>
      <c r="P66" s="28">
        <f>+SUM(P63:$BK63)+SUM(P64:$BK64)</f>
        <v>-2264599999.9999981</v>
      </c>
      <c r="Q66" s="28">
        <f>+SUM(Q63:$BK63)+SUM(Q64:$BK64)</f>
        <v>-2204299999.9999981</v>
      </c>
      <c r="R66" s="28">
        <f>+SUM(R63:$BK63)+SUM(R64:$BK64)</f>
        <v>-2144558333.3333313</v>
      </c>
      <c r="S66" s="28">
        <f>+SUM(S63:$BK63)+SUM(S64:$BK64)</f>
        <v>-2085374999.9999979</v>
      </c>
      <c r="T66" s="28">
        <f>+SUM(T63:$BK63)+SUM(T64:$BK64)</f>
        <v>-2026749999.9999981</v>
      </c>
      <c r="U66" s="28">
        <f>+SUM(U63:$BK63)+SUM(U64:$BK64)</f>
        <v>-1968683333.3333316</v>
      </c>
      <c r="V66" s="28">
        <f>+SUM(V63:$BK63)+SUM(V64:$BK64)</f>
        <v>-1911174999.9999983</v>
      </c>
      <c r="W66" s="28">
        <f>+SUM(W63:$BK63)+SUM(W64:$BK64)</f>
        <v>-1854224999.9999983</v>
      </c>
      <c r="X66" s="28">
        <f>+SUM(X63:$BK63)+SUM(X64:$BK64)</f>
        <v>-1797833333.3333318</v>
      </c>
      <c r="Y66" s="28">
        <f>+SUM(Y63:$BK63)+SUM(Y64:$BK64)</f>
        <v>-1741999999.9999986</v>
      </c>
      <c r="Z66" s="28">
        <f>+SUM(Z63:$BK63)+SUM(Z64:$BK64)</f>
        <v>-1686724999.9999986</v>
      </c>
      <c r="AA66" s="28">
        <f>+SUM(AA63:$BK63)+SUM(AA64:$BK64)</f>
        <v>-1632008333.3333318</v>
      </c>
      <c r="AB66" s="28">
        <f>+SUM(AB63:$BK63)+SUM(AB64:$BK64)</f>
        <v>-1577849999.9999988</v>
      </c>
      <c r="AC66" s="28">
        <f>+SUM(AC63:$BK63)+SUM(AC64:$BK64)</f>
        <v>-1524249999.9999988</v>
      </c>
      <c r="AD66" s="28">
        <f>+SUM(AD63:$BK63)+SUM(AD64:$BK64)</f>
        <v>-1471208333.3333323</v>
      </c>
      <c r="AE66" s="28">
        <f>+SUM(AE63:$BK63)+SUM(AE64:$BK64)</f>
        <v>-1418724999.9999988</v>
      </c>
      <c r="AF66" s="28">
        <f>+SUM(AF63:$BK63)+SUM(AF64:$BK64)</f>
        <v>-1366799999.999999</v>
      </c>
      <c r="AG66" s="28">
        <f>+SUM(AG63:$BK63)+SUM(AG64:$BK64)</f>
        <v>-1315433333.3333323</v>
      </c>
      <c r="AH66" s="28">
        <f>+SUM(AH63:$BK63)+SUM(AH64:$BK64)</f>
        <v>-1264624999.999999</v>
      </c>
      <c r="AI66" s="28">
        <f>+SUM(AI63:$BK63)+SUM(AI64:$BK64)</f>
        <v>-1214374999.999999</v>
      </c>
      <c r="AJ66" s="28">
        <f>+SUM(AJ63:$BK63)+SUM(AJ64:$BK64)</f>
        <v>-1164683333.3333325</v>
      </c>
      <c r="AK66" s="28">
        <f>+SUM(AK63:$BK63)+SUM(AK64:$BK64)</f>
        <v>-1115549999.9999993</v>
      </c>
      <c r="AL66" s="28">
        <f>+SUM(AL63:$BK63)+SUM(AL64:$BK64)</f>
        <v>-1066974999.9999993</v>
      </c>
      <c r="AM66" s="28">
        <f>+SUM(AM63:$BK63)+SUM(AM64:$BK64)</f>
        <v>-1018958333.3333327</v>
      </c>
      <c r="AN66" s="28">
        <f>+SUM(AN63:$BK63)+SUM(AN64:$BK64)</f>
        <v>-971499999.9999994</v>
      </c>
      <c r="AO66" s="28">
        <f>+SUM(AO63:$BK63)+SUM(AO64:$BK64)</f>
        <v>-924599999.99999952</v>
      </c>
      <c r="AP66" s="28">
        <f>+SUM(AP63:$BK63)+SUM(AP64:$BK64)</f>
        <v>-878258333.33333278</v>
      </c>
      <c r="AQ66" s="28">
        <f>+SUM(AQ63:$BK63)+SUM(AQ64:$BK64)</f>
        <v>-832474999.99999952</v>
      </c>
      <c r="AR66" s="28">
        <f>+SUM(AR63:$BK63)+SUM(AR64:$BK64)</f>
        <v>-787249999.99999952</v>
      </c>
      <c r="AS66" s="28">
        <f>+SUM(AS63:$BK63)+SUM(AS64:$BK64)</f>
        <v>-742583333.33333302</v>
      </c>
      <c r="AT66" s="28">
        <f>+SUM(AT63:$BK63)+SUM(AT64:$BK64)</f>
        <v>-698474999.99999964</v>
      </c>
      <c r="AU66" s="28">
        <f>+SUM(AU63:$BK63)+SUM(AU64:$BK64)</f>
        <v>-654924999.99999964</v>
      </c>
      <c r="AV66" s="28">
        <f>+SUM(AV63:$BK63)+SUM(AV64:$BK64)</f>
        <v>-611933333.33333302</v>
      </c>
      <c r="AW66" s="28">
        <f>+SUM(AW63:$BK63)+SUM(AW64:$BK64)</f>
        <v>-569499999.99999976</v>
      </c>
      <c r="AX66" s="28">
        <f>+SUM(AX63:$BK63)+SUM(AX64:$BK64)</f>
        <v>-527624999.99999976</v>
      </c>
      <c r="AY66" s="28">
        <f>+SUM(AY63:$BK63)+SUM(AY64:$BK64)</f>
        <v>-486308333.33333313</v>
      </c>
      <c r="AZ66" s="28">
        <f>+SUM(AZ63:$BK63)+SUM(AZ64:$BK64)</f>
        <v>-445549999.99999982</v>
      </c>
      <c r="BA66" s="28">
        <f>+SUM(BA63:$BK63)+SUM(BA64:$BK64)</f>
        <v>-405349999.99999988</v>
      </c>
      <c r="BB66" s="28">
        <f>+SUM(BB63:$BK63)+SUM(BB64:$BK64)</f>
        <v>-365708333.33333325</v>
      </c>
      <c r="BC66" s="28">
        <f>+SUM(BC63:$BK63)+SUM(BC64:$BK64)</f>
        <v>-326624999.99999988</v>
      </c>
      <c r="BD66" s="28">
        <f>+SUM(BD63:$BK63)+SUM(BD64:$BK64)</f>
        <v>-288099999.99999994</v>
      </c>
      <c r="BE66" s="28">
        <f>+SUM(BE63:$BK63)+SUM(BE64:$BK64)</f>
        <v>-250133333.33333328</v>
      </c>
      <c r="BF66" s="28">
        <f>+SUM(BF63:$BK63)+SUM(BF64:$BK64)</f>
        <v>-212724999.99999997</v>
      </c>
      <c r="BG66" s="28">
        <f>+SUM(BG63:$BK63)+SUM(BG64:$BK64)</f>
        <v>-175874999.99999997</v>
      </c>
      <c r="BH66" s="28">
        <f>+SUM(BH63:$BK63)+SUM(BH64:$BK64)</f>
        <v>-139583333.33333331</v>
      </c>
      <c r="BI66" s="28">
        <f>+SUM(BI63:$BK63)+SUM(BI64:$BK64)</f>
        <v>-103849999.99999999</v>
      </c>
      <c r="BJ66" s="28">
        <f>+SUM(BJ63:$BK63)+SUM(BJ64:$BK64)</f>
        <v>-68675000</v>
      </c>
      <c r="BK66" s="28">
        <f>+SUM(BK63:$BK63)+SUM(BK64:$BK64)</f>
        <v>-34058333.333333328</v>
      </c>
    </row>
    <row r="67" spans="2:63" x14ac:dyDescent="0.25">
      <c r="B67" s="27" t="s">
        <v>40</v>
      </c>
      <c r="D67" s="28">
        <f>+D66*$C$7/1000000</f>
        <v>-3638099.9999999958</v>
      </c>
      <c r="E67" s="28">
        <f t="shared" ref="E67:BK67" si="40">+E66*$C$7/1000000</f>
        <v>-3557699.9999999963</v>
      </c>
      <c r="F67" s="28">
        <f t="shared" si="40"/>
        <v>-3477969.9999999963</v>
      </c>
      <c r="G67" s="28">
        <f t="shared" si="40"/>
        <v>-3398909.9999999967</v>
      </c>
      <c r="H67" s="28">
        <f t="shared" si="40"/>
        <v>-3320519.9999999967</v>
      </c>
      <c r="I67" s="28">
        <f t="shared" si="40"/>
        <v>-3242799.9999999963</v>
      </c>
      <c r="J67" s="28">
        <f t="shared" si="40"/>
        <v>-3165749.9999999967</v>
      </c>
      <c r="K67" s="28">
        <f t="shared" si="40"/>
        <v>-3089369.9999999967</v>
      </c>
      <c r="L67" s="28">
        <f t="shared" si="40"/>
        <v>-3013659.9999999967</v>
      </c>
      <c r="M67" s="28">
        <f t="shared" si="40"/>
        <v>-2938619.9999999967</v>
      </c>
      <c r="N67" s="28">
        <f t="shared" si="40"/>
        <v>-2864249.9999999972</v>
      </c>
      <c r="O67" s="28">
        <f t="shared" si="40"/>
        <v>-2790549.9999999977</v>
      </c>
      <c r="P67" s="28">
        <f t="shared" si="40"/>
        <v>-2717519.9999999977</v>
      </c>
      <c r="Q67" s="28">
        <f t="shared" si="40"/>
        <v>-2645159.9999999977</v>
      </c>
      <c r="R67" s="28">
        <f t="shared" si="40"/>
        <v>-2573469.9999999977</v>
      </c>
      <c r="S67" s="28">
        <f t="shared" si="40"/>
        <v>-2502449.9999999977</v>
      </c>
      <c r="T67" s="28">
        <f t="shared" si="40"/>
        <v>-2432099.9999999977</v>
      </c>
      <c r="U67" s="28">
        <f t="shared" si="40"/>
        <v>-2362419.9999999981</v>
      </c>
      <c r="V67" s="28">
        <f t="shared" si="40"/>
        <v>-2293409.9999999981</v>
      </c>
      <c r="W67" s="28">
        <f t="shared" si="40"/>
        <v>-2225069.9999999981</v>
      </c>
      <c r="X67" s="28">
        <f t="shared" si="40"/>
        <v>-2157399.9999999981</v>
      </c>
      <c r="Y67" s="28">
        <f t="shared" si="40"/>
        <v>-2090399.9999999984</v>
      </c>
      <c r="Z67" s="28">
        <f t="shared" si="40"/>
        <v>-2024069.9999999984</v>
      </c>
      <c r="AA67" s="28">
        <f t="shared" si="40"/>
        <v>-1958409.9999999984</v>
      </c>
      <c r="AB67" s="28">
        <f t="shared" si="40"/>
        <v>-1893419.9999999986</v>
      </c>
      <c r="AC67" s="28">
        <f t="shared" si="40"/>
        <v>-1829099.9999999986</v>
      </c>
      <c r="AD67" s="28">
        <f t="shared" si="40"/>
        <v>-1765449.9999999988</v>
      </c>
      <c r="AE67" s="28">
        <f t="shared" si="40"/>
        <v>-1702469.9999999986</v>
      </c>
      <c r="AF67" s="28">
        <f t="shared" si="40"/>
        <v>-1640159.9999999988</v>
      </c>
      <c r="AG67" s="28">
        <f t="shared" si="40"/>
        <v>-1578519.9999999988</v>
      </c>
      <c r="AH67" s="28">
        <f t="shared" si="40"/>
        <v>-1517549.9999999988</v>
      </c>
      <c r="AI67" s="28">
        <f t="shared" si="40"/>
        <v>-1457249.9999999988</v>
      </c>
      <c r="AJ67" s="28">
        <f t="shared" si="40"/>
        <v>-1397619.9999999991</v>
      </c>
      <c r="AK67" s="28">
        <f t="shared" si="40"/>
        <v>-1338659.9999999991</v>
      </c>
      <c r="AL67" s="28">
        <f t="shared" si="40"/>
        <v>-1280369.9999999991</v>
      </c>
      <c r="AM67" s="28">
        <f t="shared" si="40"/>
        <v>-1222749.9999999993</v>
      </c>
      <c r="AN67" s="28">
        <f t="shared" si="40"/>
        <v>-1165799.9999999993</v>
      </c>
      <c r="AO67" s="28">
        <f t="shared" si="40"/>
        <v>-1109519.9999999995</v>
      </c>
      <c r="AP67" s="28">
        <f t="shared" si="40"/>
        <v>-1053909.9999999993</v>
      </c>
      <c r="AQ67" s="28">
        <f t="shared" si="40"/>
        <v>-998969.99999999942</v>
      </c>
      <c r="AR67" s="28">
        <f t="shared" si="40"/>
        <v>-944699.99999999942</v>
      </c>
      <c r="AS67" s="28">
        <f t="shared" si="40"/>
        <v>-891099.99999999965</v>
      </c>
      <c r="AT67" s="28">
        <f t="shared" si="40"/>
        <v>-838169.99999999953</v>
      </c>
      <c r="AU67" s="28">
        <f t="shared" si="40"/>
        <v>-785909.99999999953</v>
      </c>
      <c r="AV67" s="28">
        <f t="shared" si="40"/>
        <v>-734319.99999999965</v>
      </c>
      <c r="AW67" s="28">
        <f t="shared" si="40"/>
        <v>-683399.99999999977</v>
      </c>
      <c r="AX67" s="28">
        <f t="shared" si="40"/>
        <v>-633149.99999999977</v>
      </c>
      <c r="AY67" s="28">
        <f t="shared" si="40"/>
        <v>-583569.99999999977</v>
      </c>
      <c r="AZ67" s="28">
        <f t="shared" si="40"/>
        <v>-534659.99999999977</v>
      </c>
      <c r="BA67" s="28">
        <f t="shared" si="40"/>
        <v>-486419.99999999988</v>
      </c>
      <c r="BB67" s="28">
        <f t="shared" si="40"/>
        <v>-438849.99999999988</v>
      </c>
      <c r="BC67" s="28">
        <f t="shared" si="40"/>
        <v>-391949.99999999988</v>
      </c>
      <c r="BD67" s="28">
        <f t="shared" si="40"/>
        <v>-345719.99999999994</v>
      </c>
      <c r="BE67" s="28">
        <f t="shared" si="40"/>
        <v>-300159.99999999994</v>
      </c>
      <c r="BF67" s="28">
        <f t="shared" si="40"/>
        <v>-255269.99999999997</v>
      </c>
      <c r="BG67" s="28">
        <f t="shared" si="40"/>
        <v>-211049.99999999997</v>
      </c>
      <c r="BH67" s="28">
        <f t="shared" si="40"/>
        <v>-167499.99999999997</v>
      </c>
      <c r="BI67" s="28">
        <f t="shared" si="40"/>
        <v>-124619.99999999999</v>
      </c>
      <c r="BJ67" s="28">
        <f t="shared" si="40"/>
        <v>-82410</v>
      </c>
      <c r="BK67" s="28">
        <f t="shared" si="40"/>
        <v>-40869.999999999993</v>
      </c>
    </row>
    <row r="68" spans="2:63" ht="15.75" thickBot="1" x14ac:dyDescent="0.3">
      <c r="B68" s="48" t="s">
        <v>41</v>
      </c>
      <c r="C68" s="5">
        <f>+C62</f>
        <v>2010000000</v>
      </c>
      <c r="D68" s="28">
        <f t="shared" ref="D68:BK68" si="41">+D67+D65</f>
        <v>-70638099.999999881</v>
      </c>
      <c r="E68" s="28">
        <f t="shared" si="41"/>
        <v>-69999366.666666552</v>
      </c>
      <c r="F68" s="28">
        <f t="shared" si="41"/>
        <v>-69361303.333333209</v>
      </c>
      <c r="G68" s="28">
        <f t="shared" si="41"/>
        <v>-68723909.999999881</v>
      </c>
      <c r="H68" s="28">
        <f t="shared" si="41"/>
        <v>-68087186.666666552</v>
      </c>
      <c r="I68" s="28">
        <f t="shared" si="41"/>
        <v>-67451133.333333224</v>
      </c>
      <c r="J68" s="28">
        <f t="shared" si="41"/>
        <v>-66815749.999999896</v>
      </c>
      <c r="K68" s="28">
        <f t="shared" si="41"/>
        <v>-66181036.66666656</v>
      </c>
      <c r="L68" s="28">
        <f t="shared" si="41"/>
        <v>-65546993.333333232</v>
      </c>
      <c r="M68" s="28">
        <f t="shared" si="41"/>
        <v>-64913619.999999896</v>
      </c>
      <c r="N68" s="28">
        <f t="shared" si="41"/>
        <v>-64280916.666666567</v>
      </c>
      <c r="O68" s="28">
        <f t="shared" si="41"/>
        <v>-63648883.333333239</v>
      </c>
      <c r="P68" s="28">
        <f t="shared" si="41"/>
        <v>-63017519.999999903</v>
      </c>
      <c r="Q68" s="28">
        <f t="shared" si="41"/>
        <v>-62386826.666666575</v>
      </c>
      <c r="R68" s="28">
        <f t="shared" si="41"/>
        <v>-61756803.333333239</v>
      </c>
      <c r="S68" s="28">
        <f t="shared" si="41"/>
        <v>-61127449.999999911</v>
      </c>
      <c r="T68" s="28">
        <f t="shared" si="41"/>
        <v>-60498766.666666582</v>
      </c>
      <c r="U68" s="28">
        <f t="shared" si="41"/>
        <v>-59870753.333333246</v>
      </c>
      <c r="V68" s="28">
        <f t="shared" si="41"/>
        <v>-59243409.999999918</v>
      </c>
      <c r="W68" s="28">
        <f t="shared" si="41"/>
        <v>-58616736.666666582</v>
      </c>
      <c r="X68" s="28">
        <f t="shared" si="41"/>
        <v>-57990733.333333254</v>
      </c>
      <c r="Y68" s="28">
        <f t="shared" si="41"/>
        <v>-57365399.999999925</v>
      </c>
      <c r="Z68" s="28">
        <f t="shared" si="41"/>
        <v>-56740736.66666659</v>
      </c>
      <c r="AA68" s="28">
        <f t="shared" si="41"/>
        <v>-56116743.333333261</v>
      </c>
      <c r="AB68" s="28">
        <f t="shared" si="41"/>
        <v>-55493419.999999925</v>
      </c>
      <c r="AC68" s="28">
        <f t="shared" si="41"/>
        <v>-54870766.666666597</v>
      </c>
      <c r="AD68" s="28">
        <f t="shared" si="41"/>
        <v>-54248783.333333269</v>
      </c>
      <c r="AE68" s="28">
        <f t="shared" si="41"/>
        <v>-53627469.999999933</v>
      </c>
      <c r="AF68" s="28">
        <f t="shared" si="41"/>
        <v>-53006826.666666605</v>
      </c>
      <c r="AG68" s="28">
        <f t="shared" si="41"/>
        <v>-52386853.333333269</v>
      </c>
      <c r="AH68" s="28">
        <f t="shared" si="41"/>
        <v>-51767549.99999994</v>
      </c>
      <c r="AI68" s="28">
        <f t="shared" si="41"/>
        <v>-51148916.666666612</v>
      </c>
      <c r="AJ68" s="28">
        <f t="shared" si="41"/>
        <v>-50530953.333333276</v>
      </c>
      <c r="AK68" s="28">
        <f t="shared" si="41"/>
        <v>-49913659.999999948</v>
      </c>
      <c r="AL68" s="28">
        <f t="shared" si="41"/>
        <v>-49297036.666666612</v>
      </c>
      <c r="AM68" s="28">
        <f t="shared" si="41"/>
        <v>-48681083.333333284</v>
      </c>
      <c r="AN68" s="28">
        <f t="shared" si="41"/>
        <v>-48065799.999999955</v>
      </c>
      <c r="AO68" s="28">
        <f t="shared" si="41"/>
        <v>-47451186.666666619</v>
      </c>
      <c r="AP68" s="28">
        <f t="shared" si="41"/>
        <v>-46837243.333333291</v>
      </c>
      <c r="AQ68" s="28">
        <f t="shared" si="41"/>
        <v>-46223969.999999955</v>
      </c>
      <c r="AR68" s="28">
        <f t="shared" si="41"/>
        <v>-45611366.666666627</v>
      </c>
      <c r="AS68" s="28">
        <f t="shared" si="41"/>
        <v>-44999433.333333299</v>
      </c>
      <c r="AT68" s="28">
        <f t="shared" si="41"/>
        <v>-44388169.999999963</v>
      </c>
      <c r="AU68" s="28">
        <f t="shared" si="41"/>
        <v>-43777576.666666634</v>
      </c>
      <c r="AV68" s="28">
        <f t="shared" si="41"/>
        <v>-43167653.333333299</v>
      </c>
      <c r="AW68" s="28">
        <f t="shared" si="41"/>
        <v>-42558399.99999997</v>
      </c>
      <c r="AX68" s="28">
        <f t="shared" si="41"/>
        <v>-41949816.666666642</v>
      </c>
      <c r="AY68" s="28">
        <f t="shared" si="41"/>
        <v>-41341903.333333306</v>
      </c>
      <c r="AZ68" s="28">
        <f t="shared" si="41"/>
        <v>-40734659.999999978</v>
      </c>
      <c r="BA68" s="28">
        <f t="shared" si="41"/>
        <v>-40128086.666666642</v>
      </c>
      <c r="BB68" s="28">
        <f t="shared" si="41"/>
        <v>-39522183.333333313</v>
      </c>
      <c r="BC68" s="28">
        <f t="shared" si="41"/>
        <v>-38916949.999999985</v>
      </c>
      <c r="BD68" s="28">
        <f t="shared" si="41"/>
        <v>-38312386.666666649</v>
      </c>
      <c r="BE68" s="28">
        <f t="shared" si="41"/>
        <v>-37708493.333333321</v>
      </c>
      <c r="BF68" s="28">
        <f t="shared" si="41"/>
        <v>-37105269.999999985</v>
      </c>
      <c r="BG68" s="28">
        <f t="shared" si="41"/>
        <v>-36502716.666666657</v>
      </c>
      <c r="BH68" s="28">
        <f t="shared" si="41"/>
        <v>-35900833.333333328</v>
      </c>
      <c r="BI68" s="28">
        <f t="shared" si="41"/>
        <v>-35299619.999999993</v>
      </c>
      <c r="BJ68" s="28">
        <f t="shared" si="41"/>
        <v>-34699076.666666664</v>
      </c>
      <c r="BK68" s="28">
        <f t="shared" si="41"/>
        <v>-34099203.333333328</v>
      </c>
    </row>
    <row r="69" spans="2:63" ht="15.75" thickBot="1" x14ac:dyDescent="0.3">
      <c r="B69" s="51">
        <f>+(C69+1)^12-1</f>
        <v>0.24331325093900436</v>
      </c>
      <c r="C69" s="50">
        <f>+IRR(C68:BK68)</f>
        <v>1.8313997516608671E-2</v>
      </c>
    </row>
    <row r="71" spans="2:63" ht="18.75" hidden="1" outlineLevel="1" x14ac:dyDescent="0.3">
      <c r="B71" s="30" t="s">
        <v>67</v>
      </c>
      <c r="C71" s="29">
        <v>0</v>
      </c>
      <c r="D71" s="29">
        <v>1</v>
      </c>
      <c r="E71" s="29">
        <f>+D71+1</f>
        <v>2</v>
      </c>
      <c r="F71" s="29">
        <f t="shared" ref="F71:AM71" si="42">+E71+1</f>
        <v>3</v>
      </c>
      <c r="G71" s="29">
        <f t="shared" si="42"/>
        <v>4</v>
      </c>
      <c r="H71" s="29">
        <f t="shared" si="42"/>
        <v>5</v>
      </c>
      <c r="I71" s="29">
        <f t="shared" si="42"/>
        <v>6</v>
      </c>
      <c r="J71" s="29">
        <f t="shared" si="42"/>
        <v>7</v>
      </c>
      <c r="K71" s="29">
        <f t="shared" si="42"/>
        <v>8</v>
      </c>
      <c r="L71" s="29">
        <f t="shared" si="42"/>
        <v>9</v>
      </c>
      <c r="M71" s="29">
        <f t="shared" si="42"/>
        <v>10</v>
      </c>
      <c r="N71" s="29">
        <f t="shared" si="42"/>
        <v>11</v>
      </c>
      <c r="O71" s="29">
        <f t="shared" si="42"/>
        <v>12</v>
      </c>
      <c r="P71" s="29">
        <f t="shared" si="42"/>
        <v>13</v>
      </c>
      <c r="Q71" s="29">
        <f t="shared" si="42"/>
        <v>14</v>
      </c>
      <c r="R71" s="29">
        <f t="shared" si="42"/>
        <v>15</v>
      </c>
      <c r="S71" s="29">
        <f t="shared" si="42"/>
        <v>16</v>
      </c>
      <c r="T71" s="29">
        <f t="shared" si="42"/>
        <v>17</v>
      </c>
      <c r="U71" s="29">
        <f t="shared" si="42"/>
        <v>18</v>
      </c>
      <c r="V71" s="29">
        <f t="shared" si="42"/>
        <v>19</v>
      </c>
      <c r="W71" s="29">
        <f t="shared" si="42"/>
        <v>20</v>
      </c>
      <c r="X71" s="29">
        <f t="shared" si="42"/>
        <v>21</v>
      </c>
      <c r="Y71" s="29">
        <f t="shared" si="42"/>
        <v>22</v>
      </c>
      <c r="Z71" s="29">
        <f t="shared" si="42"/>
        <v>23</v>
      </c>
      <c r="AA71" s="29">
        <f t="shared" si="42"/>
        <v>24</v>
      </c>
      <c r="AB71" s="29">
        <f t="shared" si="42"/>
        <v>25</v>
      </c>
      <c r="AC71" s="29">
        <f t="shared" si="42"/>
        <v>26</v>
      </c>
      <c r="AD71" s="29">
        <f t="shared" si="42"/>
        <v>27</v>
      </c>
      <c r="AE71" s="29">
        <f t="shared" si="42"/>
        <v>28</v>
      </c>
      <c r="AF71" s="29">
        <f t="shared" si="42"/>
        <v>29</v>
      </c>
      <c r="AG71" s="29">
        <f t="shared" si="42"/>
        <v>30</v>
      </c>
      <c r="AH71" s="29">
        <f t="shared" si="42"/>
        <v>31</v>
      </c>
      <c r="AI71" s="29">
        <f t="shared" si="42"/>
        <v>32</v>
      </c>
      <c r="AJ71" s="29">
        <f t="shared" si="42"/>
        <v>33</v>
      </c>
      <c r="AK71" s="29">
        <f t="shared" si="42"/>
        <v>34</v>
      </c>
      <c r="AL71" s="29">
        <f t="shared" si="42"/>
        <v>35</v>
      </c>
      <c r="AM71" s="29">
        <f t="shared" si="42"/>
        <v>36</v>
      </c>
    </row>
    <row r="72" spans="2:63" hidden="1" outlineLevel="1" x14ac:dyDescent="0.25">
      <c r="B72" s="27" t="s">
        <v>60</v>
      </c>
      <c r="C72" s="5">
        <f>+C62</f>
        <v>2010000000</v>
      </c>
      <c r="D72" s="28">
        <f>+C72+D74</f>
        <v>1954166666.6666667</v>
      </c>
      <c r="E72" s="28">
        <f t="shared" ref="E72:AM72" si="43">+D72+E74</f>
        <v>1898333333.3333335</v>
      </c>
      <c r="F72" s="28">
        <f t="shared" si="43"/>
        <v>1842500000.0000002</v>
      </c>
      <c r="G72" s="28">
        <f t="shared" si="43"/>
        <v>1786666666.666667</v>
      </c>
      <c r="H72" s="28">
        <f t="shared" si="43"/>
        <v>1730833333.3333337</v>
      </c>
      <c r="I72" s="28">
        <f t="shared" si="43"/>
        <v>1675000000.0000005</v>
      </c>
      <c r="J72" s="28">
        <f t="shared" si="43"/>
        <v>1619166666.6666672</v>
      </c>
      <c r="K72" s="28">
        <f t="shared" si="43"/>
        <v>1563333333.333334</v>
      </c>
      <c r="L72" s="28">
        <f t="shared" si="43"/>
        <v>1507500000.0000007</v>
      </c>
      <c r="M72" s="28">
        <f t="shared" si="43"/>
        <v>1451666666.6666675</v>
      </c>
      <c r="N72" s="28">
        <f t="shared" si="43"/>
        <v>1395833333.3333342</v>
      </c>
      <c r="O72" s="28">
        <f t="shared" si="43"/>
        <v>1340000000.000001</v>
      </c>
      <c r="P72" s="28">
        <f t="shared" si="43"/>
        <v>1284166666.6666677</v>
      </c>
      <c r="Q72" s="28">
        <f t="shared" si="43"/>
        <v>1228333333.3333344</v>
      </c>
      <c r="R72" s="28">
        <f t="shared" si="43"/>
        <v>1172500000.0000012</v>
      </c>
      <c r="S72" s="28">
        <f t="shared" si="43"/>
        <v>1116666666.6666679</v>
      </c>
      <c r="T72" s="28">
        <f t="shared" si="43"/>
        <v>1060833333.3333346</v>
      </c>
      <c r="U72" s="28">
        <f t="shared" si="43"/>
        <v>1005000000.0000012</v>
      </c>
      <c r="V72" s="28">
        <f t="shared" si="43"/>
        <v>949166666.66666782</v>
      </c>
      <c r="W72" s="28">
        <f t="shared" si="43"/>
        <v>893333333.33333445</v>
      </c>
      <c r="X72" s="28">
        <f t="shared" si="43"/>
        <v>837500000.00000107</v>
      </c>
      <c r="Y72" s="28">
        <f t="shared" si="43"/>
        <v>781666666.6666677</v>
      </c>
      <c r="Z72" s="28">
        <f t="shared" si="43"/>
        <v>725833333.33333433</v>
      </c>
      <c r="AA72" s="28">
        <f t="shared" si="43"/>
        <v>670000000.00000095</v>
      </c>
      <c r="AB72" s="28">
        <f t="shared" si="43"/>
        <v>614166666.66666758</v>
      </c>
      <c r="AC72" s="28">
        <f t="shared" si="43"/>
        <v>558333333.33333421</v>
      </c>
      <c r="AD72" s="28">
        <f t="shared" si="43"/>
        <v>502500000.00000089</v>
      </c>
      <c r="AE72" s="28">
        <f t="shared" si="43"/>
        <v>446666666.66666758</v>
      </c>
      <c r="AF72" s="28">
        <f t="shared" si="43"/>
        <v>390833333.33333427</v>
      </c>
      <c r="AG72" s="28">
        <f t="shared" si="43"/>
        <v>335000000.00000095</v>
      </c>
      <c r="AH72" s="28">
        <f t="shared" si="43"/>
        <v>279166666.66666764</v>
      </c>
      <c r="AI72" s="28">
        <f t="shared" si="43"/>
        <v>223333333.3333343</v>
      </c>
      <c r="AJ72" s="28">
        <f t="shared" si="43"/>
        <v>167500000.00000095</v>
      </c>
      <c r="AK72" s="28">
        <f t="shared" si="43"/>
        <v>111666666.66666761</v>
      </c>
      <c r="AL72" s="28">
        <f t="shared" si="43"/>
        <v>55833333.333334275</v>
      </c>
      <c r="AM72" s="28">
        <f t="shared" si="43"/>
        <v>9.3877315521240234E-7</v>
      </c>
    </row>
    <row r="73" spans="2:63" hidden="1" outlineLevel="1" x14ac:dyDescent="0.25">
      <c r="B73" s="27" t="s">
        <v>37</v>
      </c>
      <c r="D73" s="28">
        <f t="shared" ref="D73:AM73" si="44">-C$72*$D$14</f>
        <v>-48575000.000000007</v>
      </c>
      <c r="E73" s="28">
        <f t="shared" si="44"/>
        <v>-47225694.444444455</v>
      </c>
      <c r="F73" s="28">
        <f t="shared" si="44"/>
        <v>-45876388.888888896</v>
      </c>
      <c r="G73" s="28">
        <f t="shared" si="44"/>
        <v>-44527083.333333343</v>
      </c>
      <c r="H73" s="28">
        <f t="shared" si="44"/>
        <v>-43177777.777777791</v>
      </c>
      <c r="I73" s="28">
        <f t="shared" si="44"/>
        <v>-41828472.222222239</v>
      </c>
      <c r="J73" s="28">
        <f t="shared" si="44"/>
        <v>-40479166.666666687</v>
      </c>
      <c r="K73" s="28">
        <f t="shared" si="44"/>
        <v>-39129861.111111127</v>
      </c>
      <c r="L73" s="28">
        <f t="shared" si="44"/>
        <v>-37780555.555555575</v>
      </c>
      <c r="M73" s="28">
        <f t="shared" si="44"/>
        <v>-36431250.000000022</v>
      </c>
      <c r="N73" s="28">
        <f t="shared" si="44"/>
        <v>-35081944.44444447</v>
      </c>
      <c r="O73" s="28">
        <f t="shared" si="44"/>
        <v>-33732638.888888918</v>
      </c>
      <c r="P73" s="28">
        <f t="shared" si="44"/>
        <v>-32383333.333333362</v>
      </c>
      <c r="Q73" s="28">
        <f t="shared" si="44"/>
        <v>-31034027.777777806</v>
      </c>
      <c r="R73" s="28">
        <f t="shared" si="44"/>
        <v>-29684722.222222254</v>
      </c>
      <c r="S73" s="28">
        <f t="shared" si="44"/>
        <v>-28335416.666666698</v>
      </c>
      <c r="T73" s="28">
        <f t="shared" si="44"/>
        <v>-26986111.111111145</v>
      </c>
      <c r="U73" s="28">
        <f t="shared" si="44"/>
        <v>-25636805.555555589</v>
      </c>
      <c r="V73" s="28">
        <f t="shared" si="44"/>
        <v>-24287500.000000034</v>
      </c>
      <c r="W73" s="28">
        <f t="shared" si="44"/>
        <v>-22938194.444444474</v>
      </c>
      <c r="X73" s="28">
        <f t="shared" si="44"/>
        <v>-21588888.888888918</v>
      </c>
      <c r="Y73" s="28">
        <f t="shared" si="44"/>
        <v>-20239583.333333362</v>
      </c>
      <c r="Z73" s="28">
        <f t="shared" si="44"/>
        <v>-18890277.777777806</v>
      </c>
      <c r="AA73" s="28">
        <f t="shared" si="44"/>
        <v>-17540972.22222225</v>
      </c>
      <c r="AB73" s="28">
        <f t="shared" si="44"/>
        <v>-16191666.666666692</v>
      </c>
      <c r="AC73" s="28">
        <f t="shared" si="44"/>
        <v>-14842361.111111134</v>
      </c>
      <c r="AD73" s="28">
        <f t="shared" si="44"/>
        <v>-13493055.555555578</v>
      </c>
      <c r="AE73" s="28">
        <f t="shared" si="44"/>
        <v>-12143750.000000022</v>
      </c>
      <c r="AF73" s="28">
        <f t="shared" si="44"/>
        <v>-10794444.444444468</v>
      </c>
      <c r="AG73" s="28">
        <f t="shared" si="44"/>
        <v>-9445138.8888889123</v>
      </c>
      <c r="AH73" s="28">
        <f t="shared" si="44"/>
        <v>-8095833.3333333572</v>
      </c>
      <c r="AI73" s="28">
        <f t="shared" si="44"/>
        <v>-6746527.7777778022</v>
      </c>
      <c r="AJ73" s="28">
        <f t="shared" si="44"/>
        <v>-5397222.2222222462</v>
      </c>
      <c r="AK73" s="28">
        <f t="shared" si="44"/>
        <v>-4047916.6666666903</v>
      </c>
      <c r="AL73" s="28">
        <f t="shared" si="44"/>
        <v>-2698611.1111111343</v>
      </c>
      <c r="AM73" s="28">
        <f t="shared" si="44"/>
        <v>-1349305.5555555786</v>
      </c>
    </row>
    <row r="74" spans="2:63" hidden="1" outlineLevel="1" x14ac:dyDescent="0.25">
      <c r="B74" s="27" t="s">
        <v>36</v>
      </c>
      <c r="D74" s="28">
        <f>-$C$72/36</f>
        <v>-55833333.333333336</v>
      </c>
      <c r="E74" s="28">
        <f t="shared" ref="E74:AM74" si="45">-$C$62/36</f>
        <v>-55833333.333333336</v>
      </c>
      <c r="F74" s="28">
        <f t="shared" si="45"/>
        <v>-55833333.333333336</v>
      </c>
      <c r="G74" s="28">
        <f t="shared" si="45"/>
        <v>-55833333.333333336</v>
      </c>
      <c r="H74" s="28">
        <f t="shared" si="45"/>
        <v>-55833333.333333336</v>
      </c>
      <c r="I74" s="28">
        <f t="shared" si="45"/>
        <v>-55833333.333333336</v>
      </c>
      <c r="J74" s="28">
        <f t="shared" si="45"/>
        <v>-55833333.333333336</v>
      </c>
      <c r="K74" s="28">
        <f t="shared" si="45"/>
        <v>-55833333.333333336</v>
      </c>
      <c r="L74" s="28">
        <f t="shared" si="45"/>
        <v>-55833333.333333336</v>
      </c>
      <c r="M74" s="28">
        <f t="shared" si="45"/>
        <v>-55833333.333333336</v>
      </c>
      <c r="N74" s="28">
        <f t="shared" si="45"/>
        <v>-55833333.333333336</v>
      </c>
      <c r="O74" s="28">
        <f t="shared" si="45"/>
        <v>-55833333.333333336</v>
      </c>
      <c r="P74" s="28">
        <f t="shared" si="45"/>
        <v>-55833333.333333336</v>
      </c>
      <c r="Q74" s="28">
        <f t="shared" si="45"/>
        <v>-55833333.333333336</v>
      </c>
      <c r="R74" s="28">
        <f t="shared" si="45"/>
        <v>-55833333.333333336</v>
      </c>
      <c r="S74" s="28">
        <f t="shared" si="45"/>
        <v>-55833333.333333336</v>
      </c>
      <c r="T74" s="28">
        <f t="shared" si="45"/>
        <v>-55833333.333333336</v>
      </c>
      <c r="U74" s="28">
        <f t="shared" si="45"/>
        <v>-55833333.333333336</v>
      </c>
      <c r="V74" s="28">
        <f t="shared" si="45"/>
        <v>-55833333.333333336</v>
      </c>
      <c r="W74" s="28">
        <f t="shared" si="45"/>
        <v>-55833333.333333336</v>
      </c>
      <c r="X74" s="28">
        <f t="shared" si="45"/>
        <v>-55833333.333333336</v>
      </c>
      <c r="Y74" s="28">
        <f t="shared" si="45"/>
        <v>-55833333.333333336</v>
      </c>
      <c r="Z74" s="28">
        <f t="shared" si="45"/>
        <v>-55833333.333333336</v>
      </c>
      <c r="AA74" s="28">
        <f t="shared" si="45"/>
        <v>-55833333.333333336</v>
      </c>
      <c r="AB74" s="28">
        <f t="shared" si="45"/>
        <v>-55833333.333333336</v>
      </c>
      <c r="AC74" s="28">
        <f t="shared" si="45"/>
        <v>-55833333.333333336</v>
      </c>
      <c r="AD74" s="28">
        <f t="shared" si="45"/>
        <v>-55833333.333333336</v>
      </c>
      <c r="AE74" s="28">
        <f t="shared" si="45"/>
        <v>-55833333.333333336</v>
      </c>
      <c r="AF74" s="28">
        <f t="shared" si="45"/>
        <v>-55833333.333333336</v>
      </c>
      <c r="AG74" s="28">
        <f t="shared" si="45"/>
        <v>-55833333.333333336</v>
      </c>
      <c r="AH74" s="28">
        <f t="shared" si="45"/>
        <v>-55833333.333333336</v>
      </c>
      <c r="AI74" s="28">
        <f t="shared" si="45"/>
        <v>-55833333.333333336</v>
      </c>
      <c r="AJ74" s="28">
        <f t="shared" si="45"/>
        <v>-55833333.333333336</v>
      </c>
      <c r="AK74" s="28">
        <f t="shared" si="45"/>
        <v>-55833333.333333336</v>
      </c>
      <c r="AL74" s="28">
        <f t="shared" si="45"/>
        <v>-55833333.333333336</v>
      </c>
      <c r="AM74" s="28">
        <f t="shared" si="45"/>
        <v>-55833333.333333336</v>
      </c>
    </row>
    <row r="75" spans="2:63" hidden="1" outlineLevel="1" x14ac:dyDescent="0.25">
      <c r="B75" s="27" t="s">
        <v>38</v>
      </c>
      <c r="D75" s="28">
        <f>+D74+D73</f>
        <v>-104408333.33333334</v>
      </c>
      <c r="E75" s="28">
        <f t="shared" ref="E75:AM75" si="46">+E74+E73</f>
        <v>-103059027.77777779</v>
      </c>
      <c r="F75" s="28">
        <f t="shared" si="46"/>
        <v>-101709722.22222224</v>
      </c>
      <c r="G75" s="28">
        <f t="shared" si="46"/>
        <v>-100360416.66666669</v>
      </c>
      <c r="H75" s="28">
        <f t="shared" si="46"/>
        <v>-99011111.111111134</v>
      </c>
      <c r="I75" s="28">
        <f t="shared" si="46"/>
        <v>-97661805.555555582</v>
      </c>
      <c r="J75" s="28">
        <f t="shared" si="46"/>
        <v>-96312500.00000003</v>
      </c>
      <c r="K75" s="28">
        <f t="shared" si="46"/>
        <v>-94963194.444444463</v>
      </c>
      <c r="L75" s="28">
        <f t="shared" si="46"/>
        <v>-93613888.88888891</v>
      </c>
      <c r="M75" s="28">
        <f t="shared" si="46"/>
        <v>-92264583.333333358</v>
      </c>
      <c r="N75" s="28">
        <f t="shared" si="46"/>
        <v>-90915277.777777806</v>
      </c>
      <c r="O75" s="28">
        <f t="shared" si="46"/>
        <v>-89565972.222222254</v>
      </c>
      <c r="P75" s="28">
        <f t="shared" si="46"/>
        <v>-88216666.666666701</v>
      </c>
      <c r="Q75" s="28">
        <f t="shared" si="46"/>
        <v>-86867361.111111134</v>
      </c>
      <c r="R75" s="28">
        <f t="shared" si="46"/>
        <v>-85518055.555555582</v>
      </c>
      <c r="S75" s="28">
        <f t="shared" si="46"/>
        <v>-84168750.00000003</v>
      </c>
      <c r="T75" s="28">
        <f t="shared" si="46"/>
        <v>-82819444.444444478</v>
      </c>
      <c r="U75" s="28">
        <f t="shared" si="46"/>
        <v>-81470138.888888925</v>
      </c>
      <c r="V75" s="28">
        <f t="shared" si="46"/>
        <v>-80120833.333333373</v>
      </c>
      <c r="W75" s="28">
        <f t="shared" si="46"/>
        <v>-78771527.777777806</v>
      </c>
      <c r="X75" s="28">
        <f t="shared" si="46"/>
        <v>-77422222.222222254</v>
      </c>
      <c r="Y75" s="28">
        <f t="shared" si="46"/>
        <v>-76072916.666666701</v>
      </c>
      <c r="Z75" s="28">
        <f t="shared" si="46"/>
        <v>-74723611.111111134</v>
      </c>
      <c r="AA75" s="28">
        <f t="shared" si="46"/>
        <v>-73374305.555555582</v>
      </c>
      <c r="AB75" s="28">
        <f t="shared" si="46"/>
        <v>-72025000.00000003</v>
      </c>
      <c r="AC75" s="28">
        <f t="shared" si="46"/>
        <v>-70675694.444444478</v>
      </c>
      <c r="AD75" s="28">
        <f t="shared" si="46"/>
        <v>-69326388.88888891</v>
      </c>
      <c r="AE75" s="28">
        <f t="shared" si="46"/>
        <v>-67977083.333333358</v>
      </c>
      <c r="AF75" s="28">
        <f t="shared" si="46"/>
        <v>-66627777.777777806</v>
      </c>
      <c r="AG75" s="28">
        <f t="shared" si="46"/>
        <v>-65278472.222222246</v>
      </c>
      <c r="AH75" s="28">
        <f t="shared" si="46"/>
        <v>-63929166.666666694</v>
      </c>
      <c r="AI75" s="28">
        <f t="shared" si="46"/>
        <v>-62579861.111111134</v>
      </c>
      <c r="AJ75" s="28">
        <f t="shared" si="46"/>
        <v>-61230555.555555582</v>
      </c>
      <c r="AK75" s="28">
        <f t="shared" si="46"/>
        <v>-59881250.00000003</v>
      </c>
      <c r="AL75" s="28">
        <f t="shared" si="46"/>
        <v>-58531944.44444447</v>
      </c>
      <c r="AM75" s="28">
        <f t="shared" si="46"/>
        <v>-57182638.888888918</v>
      </c>
    </row>
    <row r="76" spans="2:63" hidden="1" outlineLevel="1" x14ac:dyDescent="0.25">
      <c r="B76" s="27" t="s">
        <v>39</v>
      </c>
      <c r="D76" s="28">
        <f>+SUM(D73:$AM73)+SUM(D74:$AM74)</f>
        <v>-2908637500</v>
      </c>
      <c r="E76" s="28">
        <f>+SUM(E73:$AM73)+SUM(E74:$AM74)</f>
        <v>-2804229166.6666665</v>
      </c>
      <c r="F76" s="28">
        <f>+SUM(F73:$AM73)+SUM(F74:$AM74)</f>
        <v>-2701170138.8888888</v>
      </c>
      <c r="G76" s="28">
        <f>+SUM(G73:$AM73)+SUM(G74:$AM74)</f>
        <v>-2599460416.666667</v>
      </c>
      <c r="H76" s="28">
        <f>+SUM(H73:$AM73)+SUM(H74:$AM74)</f>
        <v>-2499100000</v>
      </c>
      <c r="I76" s="28">
        <f>+SUM(I73:$AM73)+SUM(I74:$AM74)</f>
        <v>-2400088888.8888893</v>
      </c>
      <c r="J76" s="28">
        <f>+SUM(J73:$AM73)+SUM(J74:$AM74)</f>
        <v>-2302427083.333334</v>
      </c>
      <c r="K76" s="28">
        <f>+SUM(K73:$AM73)+SUM(K74:$AM74)</f>
        <v>-2206114583.333334</v>
      </c>
      <c r="L76" s="28">
        <f>+SUM(L73:$AM73)+SUM(L74:$AM74)</f>
        <v>-2111151388.8888893</v>
      </c>
      <c r="M76" s="28">
        <f>+SUM(M73:$AM73)+SUM(M74:$AM74)</f>
        <v>-2017537500.0000005</v>
      </c>
      <c r="N76" s="28">
        <f>+SUM(N73:$AM73)+SUM(N74:$AM74)</f>
        <v>-1925272916.6666672</v>
      </c>
      <c r="O76" s="28">
        <f>+SUM(O73:$AM73)+SUM(O74:$AM74)</f>
        <v>-1834357638.8888896</v>
      </c>
      <c r="P76" s="28">
        <f>+SUM(P73:$AM73)+SUM(P74:$AM74)</f>
        <v>-1744791666.6666675</v>
      </c>
      <c r="Q76" s="28">
        <f>+SUM(Q73:$AM73)+SUM(Q74:$AM74)</f>
        <v>-1656575000.0000007</v>
      </c>
      <c r="R76" s="28">
        <f>+SUM(R73:$AM73)+SUM(R74:$AM74)</f>
        <v>-1569707638.8888898</v>
      </c>
      <c r="S76" s="28">
        <f>+SUM(S73:$AM73)+SUM(S74:$AM74)</f>
        <v>-1484189583.333334</v>
      </c>
      <c r="T76" s="28">
        <f>+SUM(T73:$AM73)+SUM(T74:$AM74)</f>
        <v>-1400020833.3333342</v>
      </c>
      <c r="U76" s="28">
        <f>+SUM(U73:$AM73)+SUM(U74:$AM74)</f>
        <v>-1317201388.8888896</v>
      </c>
      <c r="V76" s="28">
        <f>+SUM(V73:$AM73)+SUM(V74:$AM74)</f>
        <v>-1235731250.0000007</v>
      </c>
      <c r="W76" s="28">
        <f>+SUM(W73:$AM73)+SUM(W74:$AM74)</f>
        <v>-1155610416.6666672</v>
      </c>
      <c r="X76" s="28">
        <f>+SUM(X73:$AM73)+SUM(X74:$AM74)</f>
        <v>-1076838888.8888893</v>
      </c>
      <c r="Y76" s="28">
        <f>+SUM(Y73:$AM73)+SUM(Y74:$AM74)</f>
        <v>-999416666.6666671</v>
      </c>
      <c r="Z76" s="28">
        <f>+SUM(Z73:$AM73)+SUM(Z74:$AM74)</f>
        <v>-923343750.00000048</v>
      </c>
      <c r="AA76" s="28">
        <f>+SUM(AA73:$AM73)+SUM(AA74:$AM74)</f>
        <v>-848620138.88888919</v>
      </c>
      <c r="AB76" s="28">
        <f>+SUM(AB73:$AM73)+SUM(AB74:$AM74)</f>
        <v>-775245833.33333361</v>
      </c>
      <c r="AC76" s="28">
        <f>+SUM(AC73:$AM73)+SUM(AC74:$AM74)</f>
        <v>-703220833.33333349</v>
      </c>
      <c r="AD76" s="28">
        <f>+SUM(AD73:$AM73)+SUM(AD74:$AM74)</f>
        <v>-632545138.88888907</v>
      </c>
      <c r="AE76" s="28">
        <f>+SUM(AE73:$AM73)+SUM(AE74:$AM74)</f>
        <v>-563218750.00000012</v>
      </c>
      <c r="AF76" s="28">
        <f>+SUM(AF73:$AM73)+SUM(AF74:$AM74)</f>
        <v>-495241666.66666681</v>
      </c>
      <c r="AG76" s="28">
        <f>+SUM(AG73:$AM73)+SUM(AG74:$AM74)</f>
        <v>-428613888.88888901</v>
      </c>
      <c r="AH76" s="28">
        <f>+SUM(AH73:$AM73)+SUM(AH74:$AM74)</f>
        <v>-363335416.66666681</v>
      </c>
      <c r="AI76" s="28">
        <f>+SUM(AI73:$AM73)+SUM(AI74:$AM74)</f>
        <v>-299406250.00000012</v>
      </c>
      <c r="AJ76" s="28">
        <f>+SUM(AJ73:$AM73)+SUM(AJ74:$AM74)</f>
        <v>-236826388.88888898</v>
      </c>
      <c r="AK76" s="28">
        <f>+SUM(AK73:$AM73)+SUM(AK74:$AM74)</f>
        <v>-175595833.3333334</v>
      </c>
      <c r="AL76" s="28">
        <f>+SUM(AL73:$AM73)+SUM(AL74:$AM74)</f>
        <v>-115714583.33333339</v>
      </c>
      <c r="AM76" s="28">
        <f>+SUM(AM73:$AM73)+SUM(AM74:$AM74)</f>
        <v>-57182638.888888918</v>
      </c>
    </row>
    <row r="77" spans="2:63" hidden="1" outlineLevel="1" x14ac:dyDescent="0.25">
      <c r="B77" s="27" t="s">
        <v>40</v>
      </c>
      <c r="D77" s="28">
        <f>+D76*$C$7/1000000</f>
        <v>-3490365</v>
      </c>
      <c r="E77" s="28">
        <f t="shared" ref="E77:AM77" si="47">+E76*$C$7/1000000</f>
        <v>-3365075</v>
      </c>
      <c r="F77" s="28">
        <f t="shared" si="47"/>
        <v>-3241404.1666666665</v>
      </c>
      <c r="G77" s="28">
        <f t="shared" si="47"/>
        <v>-3119352.5000000005</v>
      </c>
      <c r="H77" s="28">
        <f t="shared" si="47"/>
        <v>-2998920</v>
      </c>
      <c r="I77" s="28">
        <f t="shared" si="47"/>
        <v>-2880106.666666667</v>
      </c>
      <c r="J77" s="28">
        <f t="shared" si="47"/>
        <v>-2762912.5000000009</v>
      </c>
      <c r="K77" s="28">
        <f t="shared" si="47"/>
        <v>-2647337.5000000009</v>
      </c>
      <c r="L77" s="28">
        <f t="shared" si="47"/>
        <v>-2533381.666666667</v>
      </c>
      <c r="M77" s="28">
        <f t="shared" si="47"/>
        <v>-2421045.0000000005</v>
      </c>
      <c r="N77" s="28">
        <f t="shared" si="47"/>
        <v>-2310327.5000000005</v>
      </c>
      <c r="O77" s="28">
        <f t="shared" si="47"/>
        <v>-2201229.1666666674</v>
      </c>
      <c r="P77" s="28">
        <f t="shared" si="47"/>
        <v>-2093750.0000000009</v>
      </c>
      <c r="Q77" s="28">
        <f t="shared" si="47"/>
        <v>-1987890.0000000009</v>
      </c>
      <c r="R77" s="28">
        <f t="shared" si="47"/>
        <v>-1883649.1666666677</v>
      </c>
      <c r="S77" s="28">
        <f t="shared" si="47"/>
        <v>-1781027.5000000007</v>
      </c>
      <c r="T77" s="28">
        <f t="shared" si="47"/>
        <v>-1680025.0000000009</v>
      </c>
      <c r="U77" s="28">
        <f t="shared" si="47"/>
        <v>-1580641.6666666674</v>
      </c>
      <c r="V77" s="28">
        <f t="shared" si="47"/>
        <v>-1482877.5000000009</v>
      </c>
      <c r="W77" s="28">
        <f t="shared" si="47"/>
        <v>-1386732.5000000007</v>
      </c>
      <c r="X77" s="28">
        <f t="shared" si="47"/>
        <v>-1292206.6666666672</v>
      </c>
      <c r="Y77" s="28">
        <f t="shared" si="47"/>
        <v>-1199300.0000000005</v>
      </c>
      <c r="Z77" s="28">
        <f t="shared" si="47"/>
        <v>-1108012.5000000005</v>
      </c>
      <c r="AA77" s="28">
        <f t="shared" si="47"/>
        <v>-1018344.166666667</v>
      </c>
      <c r="AB77" s="28">
        <f t="shared" si="47"/>
        <v>-930295.00000000035</v>
      </c>
      <c r="AC77" s="28">
        <f t="shared" si="47"/>
        <v>-843865.00000000023</v>
      </c>
      <c r="AD77" s="28">
        <f t="shared" si="47"/>
        <v>-759054.16666666686</v>
      </c>
      <c r="AE77" s="28">
        <f t="shared" si="47"/>
        <v>-675862.50000000012</v>
      </c>
      <c r="AF77" s="28">
        <f t="shared" si="47"/>
        <v>-594290.00000000012</v>
      </c>
      <c r="AG77" s="28">
        <f t="shared" si="47"/>
        <v>-514336.6666666668</v>
      </c>
      <c r="AH77" s="28">
        <f t="shared" si="47"/>
        <v>-436002.50000000017</v>
      </c>
      <c r="AI77" s="28">
        <f t="shared" si="47"/>
        <v>-359287.50000000012</v>
      </c>
      <c r="AJ77" s="28">
        <f t="shared" si="47"/>
        <v>-284191.6666666668</v>
      </c>
      <c r="AK77" s="28">
        <f t="shared" si="47"/>
        <v>-210715.00000000009</v>
      </c>
      <c r="AL77" s="28">
        <f t="shared" si="47"/>
        <v>-138857.50000000006</v>
      </c>
      <c r="AM77" s="28">
        <f t="shared" si="47"/>
        <v>-68619.166666666701</v>
      </c>
    </row>
    <row r="78" spans="2:63" hidden="1" outlineLevel="1" x14ac:dyDescent="0.25">
      <c r="B78" s="48" t="s">
        <v>41</v>
      </c>
      <c r="C78" s="5">
        <f>+C72</f>
        <v>2010000000</v>
      </c>
      <c r="D78" s="28">
        <f t="shared" ref="D78:AM78" si="48">+D77+D75</f>
        <v>-107898698.33333334</v>
      </c>
      <c r="E78" s="28">
        <f t="shared" si="48"/>
        <v>-106424102.77777779</v>
      </c>
      <c r="F78" s="28">
        <f t="shared" si="48"/>
        <v>-104951126.38888891</v>
      </c>
      <c r="G78" s="28">
        <f t="shared" si="48"/>
        <v>-103479769.16666669</v>
      </c>
      <c r="H78" s="28">
        <f t="shared" si="48"/>
        <v>-102010031.11111113</v>
      </c>
      <c r="I78" s="28">
        <f t="shared" si="48"/>
        <v>-100541912.22222225</v>
      </c>
      <c r="J78" s="28">
        <f t="shared" si="48"/>
        <v>-99075412.50000003</v>
      </c>
      <c r="K78" s="28">
        <f t="shared" si="48"/>
        <v>-97610531.944444463</v>
      </c>
      <c r="L78" s="28">
        <f t="shared" si="48"/>
        <v>-96147270.555555582</v>
      </c>
      <c r="M78" s="28">
        <f t="shared" si="48"/>
        <v>-94685628.333333358</v>
      </c>
      <c r="N78" s="28">
        <f t="shared" si="48"/>
        <v>-93225605.277777806</v>
      </c>
      <c r="O78" s="28">
        <f t="shared" si="48"/>
        <v>-91767201.388888925</v>
      </c>
      <c r="P78" s="28">
        <f t="shared" si="48"/>
        <v>-90310416.666666701</v>
      </c>
      <c r="Q78" s="28">
        <f t="shared" si="48"/>
        <v>-88855251.111111134</v>
      </c>
      <c r="R78" s="28">
        <f t="shared" si="48"/>
        <v>-87401704.722222254</v>
      </c>
      <c r="S78" s="28">
        <f t="shared" si="48"/>
        <v>-85949777.50000003</v>
      </c>
      <c r="T78" s="28">
        <f t="shared" si="48"/>
        <v>-84499469.444444478</v>
      </c>
      <c r="U78" s="28">
        <f t="shared" si="48"/>
        <v>-83050780.555555597</v>
      </c>
      <c r="V78" s="28">
        <f t="shared" si="48"/>
        <v>-81603710.833333373</v>
      </c>
      <c r="W78" s="28">
        <f t="shared" si="48"/>
        <v>-80158260.277777806</v>
      </c>
      <c r="X78" s="28">
        <f t="shared" si="48"/>
        <v>-78714428.888888925</v>
      </c>
      <c r="Y78" s="28">
        <f t="shared" si="48"/>
        <v>-77272216.666666701</v>
      </c>
      <c r="Z78" s="28">
        <f t="shared" si="48"/>
        <v>-75831623.611111134</v>
      </c>
      <c r="AA78" s="28">
        <f t="shared" si="48"/>
        <v>-74392649.722222254</v>
      </c>
      <c r="AB78" s="28">
        <f t="shared" si="48"/>
        <v>-72955295.00000003</v>
      </c>
      <c r="AC78" s="28">
        <f t="shared" si="48"/>
        <v>-71519559.444444478</v>
      </c>
      <c r="AD78" s="28">
        <f t="shared" si="48"/>
        <v>-70085443.055555582</v>
      </c>
      <c r="AE78" s="28">
        <f t="shared" si="48"/>
        <v>-68652945.833333358</v>
      </c>
      <c r="AF78" s="28">
        <f t="shared" si="48"/>
        <v>-67222067.777777806</v>
      </c>
      <c r="AG78" s="28">
        <f t="shared" si="48"/>
        <v>-65792808.88888891</v>
      </c>
      <c r="AH78" s="28">
        <f t="shared" si="48"/>
        <v>-64365169.166666694</v>
      </c>
      <c r="AI78" s="28">
        <f t="shared" si="48"/>
        <v>-62939148.611111134</v>
      </c>
      <c r="AJ78" s="28">
        <f t="shared" si="48"/>
        <v>-61514747.222222246</v>
      </c>
      <c r="AK78" s="28">
        <f t="shared" si="48"/>
        <v>-60091965.00000003</v>
      </c>
      <c r="AL78" s="28">
        <f t="shared" si="48"/>
        <v>-58670801.94444447</v>
      </c>
      <c r="AM78" s="28">
        <f t="shared" si="48"/>
        <v>-57251258.055555582</v>
      </c>
    </row>
    <row r="79" spans="2:63" ht="15.75" hidden="1" outlineLevel="1" thickBot="1" x14ac:dyDescent="0.3">
      <c r="B79" s="49">
        <f>+(C79+1)^12-1</f>
        <v>0.35689540319019386</v>
      </c>
      <c r="C79" s="50">
        <f>+IRR(C78:AM78)</f>
        <v>2.5759460053162542E-2</v>
      </c>
    </row>
    <row r="80" spans="2:63" hidden="1" outlineLevel="1" x14ac:dyDescent="0.25"/>
    <row r="81" spans="2:39" ht="18.75" hidden="1" outlineLevel="1" x14ac:dyDescent="0.3">
      <c r="B81" s="30" t="s">
        <v>66</v>
      </c>
      <c r="C81" s="29">
        <v>0</v>
      </c>
      <c r="D81" s="29">
        <v>1</v>
      </c>
      <c r="E81" s="29">
        <f>+D81+1</f>
        <v>2</v>
      </c>
      <c r="F81" s="29">
        <f t="shared" ref="F81:AM81" si="49">+E81+1</f>
        <v>3</v>
      </c>
      <c r="G81" s="29">
        <f t="shared" si="49"/>
        <v>4</v>
      </c>
      <c r="H81" s="29">
        <f t="shared" si="49"/>
        <v>5</v>
      </c>
      <c r="I81" s="29">
        <f t="shared" si="49"/>
        <v>6</v>
      </c>
      <c r="J81" s="29">
        <f t="shared" si="49"/>
        <v>7</v>
      </c>
      <c r="K81" s="29">
        <f t="shared" si="49"/>
        <v>8</v>
      </c>
      <c r="L81" s="29">
        <f t="shared" si="49"/>
        <v>9</v>
      </c>
      <c r="M81" s="29">
        <f t="shared" si="49"/>
        <v>10</v>
      </c>
      <c r="N81" s="29">
        <f t="shared" si="49"/>
        <v>11</v>
      </c>
      <c r="O81" s="29">
        <f t="shared" si="49"/>
        <v>12</v>
      </c>
      <c r="P81" s="29">
        <f t="shared" si="49"/>
        <v>13</v>
      </c>
      <c r="Q81" s="29">
        <f t="shared" si="49"/>
        <v>14</v>
      </c>
      <c r="R81" s="29">
        <f t="shared" si="49"/>
        <v>15</v>
      </c>
      <c r="S81" s="29">
        <f t="shared" si="49"/>
        <v>16</v>
      </c>
      <c r="T81" s="29">
        <f t="shared" si="49"/>
        <v>17</v>
      </c>
      <c r="U81" s="29">
        <f t="shared" si="49"/>
        <v>18</v>
      </c>
      <c r="V81" s="29">
        <f t="shared" si="49"/>
        <v>19</v>
      </c>
      <c r="W81" s="29">
        <f t="shared" si="49"/>
        <v>20</v>
      </c>
      <c r="X81" s="29">
        <f t="shared" si="49"/>
        <v>21</v>
      </c>
      <c r="Y81" s="29">
        <f t="shared" si="49"/>
        <v>22</v>
      </c>
      <c r="Z81" s="29">
        <f t="shared" si="49"/>
        <v>23</v>
      </c>
      <c r="AA81" s="29">
        <f t="shared" si="49"/>
        <v>24</v>
      </c>
      <c r="AB81" s="29">
        <f t="shared" si="49"/>
        <v>25</v>
      </c>
      <c r="AC81" s="29">
        <f t="shared" si="49"/>
        <v>26</v>
      </c>
      <c r="AD81" s="29">
        <f t="shared" si="49"/>
        <v>27</v>
      </c>
      <c r="AE81" s="29">
        <f t="shared" si="49"/>
        <v>28</v>
      </c>
      <c r="AF81" s="29">
        <f t="shared" si="49"/>
        <v>29</v>
      </c>
      <c r="AG81" s="29">
        <f t="shared" si="49"/>
        <v>30</v>
      </c>
      <c r="AH81" s="29">
        <f t="shared" si="49"/>
        <v>31</v>
      </c>
      <c r="AI81" s="29">
        <f t="shared" si="49"/>
        <v>32</v>
      </c>
      <c r="AJ81" s="29">
        <f t="shared" si="49"/>
        <v>33</v>
      </c>
      <c r="AK81" s="29">
        <f t="shared" si="49"/>
        <v>34</v>
      </c>
      <c r="AL81" s="29">
        <f t="shared" si="49"/>
        <v>35</v>
      </c>
      <c r="AM81" s="29">
        <f t="shared" si="49"/>
        <v>36</v>
      </c>
    </row>
    <row r="82" spans="2:39" ht="18.75" hidden="1" outlineLevel="2" x14ac:dyDescent="0.3">
      <c r="B82" s="30" t="s">
        <v>71</v>
      </c>
      <c r="C82" s="29" t="s">
        <v>34</v>
      </c>
      <c r="D82" s="29" t="s">
        <v>10</v>
      </c>
      <c r="E82" s="29" t="s">
        <v>11</v>
      </c>
      <c r="F82" s="29" t="s">
        <v>12</v>
      </c>
      <c r="G82" s="29" t="s">
        <v>13</v>
      </c>
      <c r="H82" s="29" t="s">
        <v>14</v>
      </c>
      <c r="I82" s="29" t="s">
        <v>15</v>
      </c>
      <c r="J82" s="29" t="s">
        <v>16</v>
      </c>
      <c r="K82" s="29" t="s">
        <v>17</v>
      </c>
      <c r="L82" s="29" t="s">
        <v>18</v>
      </c>
      <c r="M82" s="29" t="s">
        <v>19</v>
      </c>
      <c r="N82" s="29" t="s">
        <v>20</v>
      </c>
      <c r="O82" s="29" t="s">
        <v>21</v>
      </c>
      <c r="P82" s="29" t="s">
        <v>22</v>
      </c>
      <c r="Q82" s="29" t="s">
        <v>23</v>
      </c>
      <c r="R82" s="29" t="s">
        <v>24</v>
      </c>
      <c r="S82" s="29" t="s">
        <v>25</v>
      </c>
      <c r="T82" s="29" t="s">
        <v>26</v>
      </c>
      <c r="U82" s="29" t="s">
        <v>27</v>
      </c>
      <c r="V82" s="29" t="s">
        <v>28</v>
      </c>
      <c r="W82" s="29" t="s">
        <v>29</v>
      </c>
      <c r="X82" s="29" t="s">
        <v>30</v>
      </c>
      <c r="Y82" s="29" t="s">
        <v>31</v>
      </c>
      <c r="Z82" s="29" t="s">
        <v>32</v>
      </c>
      <c r="AA82" s="29" t="s">
        <v>33</v>
      </c>
      <c r="AB82" s="29" t="s">
        <v>42</v>
      </c>
      <c r="AC82" s="29" t="s">
        <v>43</v>
      </c>
      <c r="AD82" s="29" t="s">
        <v>44</v>
      </c>
      <c r="AE82" s="29" t="s">
        <v>45</v>
      </c>
      <c r="AF82" s="29" t="s">
        <v>46</v>
      </c>
      <c r="AG82" s="29" t="s">
        <v>47</v>
      </c>
      <c r="AH82" s="29" t="s">
        <v>48</v>
      </c>
      <c r="AI82" s="29" t="s">
        <v>49</v>
      </c>
      <c r="AJ82" s="29" t="s">
        <v>50</v>
      </c>
      <c r="AK82" s="29" t="s">
        <v>51</v>
      </c>
      <c r="AL82" s="29" t="s">
        <v>52</v>
      </c>
      <c r="AM82" s="29" t="s">
        <v>53</v>
      </c>
    </row>
    <row r="83" spans="2:39" hidden="1" outlineLevel="2" x14ac:dyDescent="0.25">
      <c r="B83" s="27" t="s">
        <v>54</v>
      </c>
      <c r="C83" s="28">
        <f>+C78</f>
        <v>2010000000</v>
      </c>
      <c r="D83" s="28">
        <f>+C83+D85</f>
        <v>1954166666.6666667</v>
      </c>
      <c r="E83" s="28">
        <f t="shared" ref="E83:AM83" si="50">+D83+E85</f>
        <v>1899884259.2592592</v>
      </c>
      <c r="F83" s="28">
        <f t="shared" si="50"/>
        <v>1847109696.5020576</v>
      </c>
      <c r="G83" s="28">
        <f t="shared" si="50"/>
        <v>1795801093.8214447</v>
      </c>
      <c r="H83" s="28">
        <f t="shared" si="50"/>
        <v>1745917730.1041825</v>
      </c>
      <c r="I83" s="28">
        <f t="shared" si="50"/>
        <v>1697420015.3790662</v>
      </c>
      <c r="J83" s="28">
        <f t="shared" si="50"/>
        <v>1650269459.3963144</v>
      </c>
      <c r="K83" s="28">
        <f t="shared" si="50"/>
        <v>1604428641.0797501</v>
      </c>
      <c r="L83" s="28">
        <f t="shared" si="50"/>
        <v>1559861178.8275347</v>
      </c>
      <c r="M83" s="28">
        <f t="shared" si="50"/>
        <v>1516531701.637881</v>
      </c>
      <c r="N83" s="28">
        <f t="shared" si="50"/>
        <v>1474405821.0368288</v>
      </c>
      <c r="O83" s="28">
        <f t="shared" si="50"/>
        <v>1433450103.7858057</v>
      </c>
      <c r="P83" s="28">
        <f t="shared" si="50"/>
        <v>1393632045.347311</v>
      </c>
      <c r="Q83" s="28">
        <f t="shared" si="50"/>
        <v>1354920044.0876634</v>
      </c>
      <c r="R83" s="28">
        <f t="shared" si="50"/>
        <v>1317283376.1963394</v>
      </c>
      <c r="S83" s="28">
        <f t="shared" si="50"/>
        <v>1280692171.3019967</v>
      </c>
      <c r="T83" s="28">
        <f t="shared" si="50"/>
        <v>1245117388.76583</v>
      </c>
      <c r="U83" s="28">
        <f t="shared" si="50"/>
        <v>1210530794.633446</v>
      </c>
      <c r="V83" s="28">
        <f t="shared" si="50"/>
        <v>1176904939.2269614</v>
      </c>
      <c r="W83" s="28">
        <f t="shared" si="50"/>
        <v>1144213135.3595457</v>
      </c>
      <c r="X83" s="28">
        <f t="shared" si="50"/>
        <v>1112429437.1551139</v>
      </c>
      <c r="Y83" s="28">
        <f t="shared" si="50"/>
        <v>1081528619.4563608</v>
      </c>
      <c r="Z83" s="28">
        <f t="shared" si="50"/>
        <v>1051486157.8047953</v>
      </c>
      <c r="AA83" s="28">
        <f t="shared" si="50"/>
        <v>1022278208.9768842</v>
      </c>
      <c r="AB83" s="28">
        <f t="shared" si="50"/>
        <v>993881592.06085968</v>
      </c>
      <c r="AC83" s="28">
        <f t="shared" si="50"/>
        <v>966273770.05916917</v>
      </c>
      <c r="AD83" s="28">
        <f t="shared" si="50"/>
        <v>939432832.00197005</v>
      </c>
      <c r="AE83" s="28">
        <f t="shared" si="50"/>
        <v>913337475.55747092</v>
      </c>
      <c r="AF83" s="28">
        <f t="shared" si="50"/>
        <v>887966990.125319</v>
      </c>
      <c r="AG83" s="28">
        <f t="shared" si="50"/>
        <v>863301240.39961565</v>
      </c>
      <c r="AH83" s="28">
        <f t="shared" si="50"/>
        <v>839320650.38851523</v>
      </c>
      <c r="AI83" s="28">
        <f t="shared" si="50"/>
        <v>816006187.8777231</v>
      </c>
      <c r="AJ83" s="28">
        <f t="shared" si="50"/>
        <v>793339349.32556415</v>
      </c>
      <c r="AK83" s="28">
        <f t="shared" si="50"/>
        <v>771302145.17763186</v>
      </c>
      <c r="AL83" s="28">
        <f t="shared" si="50"/>
        <v>749877085.58936429</v>
      </c>
      <c r="AM83" s="28">
        <f t="shared" si="50"/>
        <v>729047166.54521525</v>
      </c>
    </row>
    <row r="84" spans="2:39" hidden="1" outlineLevel="2" x14ac:dyDescent="0.25">
      <c r="B84" s="27" t="s">
        <v>37</v>
      </c>
      <c r="C84" s="27"/>
      <c r="D84" s="28">
        <f>-C83*$C$14</f>
        <v>-33499999.999999881</v>
      </c>
      <c r="E84" s="28">
        <f t="shared" ref="E84:AM84" si="51">-D83*$C$14</f>
        <v>-32569444.444444329</v>
      </c>
      <c r="F84" s="28">
        <f t="shared" si="51"/>
        <v>-31664737.654320873</v>
      </c>
      <c r="G84" s="28">
        <f t="shared" si="51"/>
        <v>-30785161.608367518</v>
      </c>
      <c r="H84" s="28">
        <f t="shared" si="51"/>
        <v>-29930018.230357308</v>
      </c>
      <c r="I84" s="28">
        <f t="shared" si="51"/>
        <v>-29098628.835069604</v>
      </c>
      <c r="J84" s="28">
        <f t="shared" si="51"/>
        <v>-28290333.589651003</v>
      </c>
      <c r="K84" s="28">
        <f t="shared" si="51"/>
        <v>-27504490.989938475</v>
      </c>
      <c r="L84" s="28">
        <f t="shared" si="51"/>
        <v>-26740477.351329073</v>
      </c>
      <c r="M84" s="28">
        <f t="shared" si="51"/>
        <v>-25997686.31379215</v>
      </c>
      <c r="N84" s="28">
        <f t="shared" si="51"/>
        <v>-25275528.360631261</v>
      </c>
      <c r="O84" s="28">
        <f t="shared" si="51"/>
        <v>-24573430.350613724</v>
      </c>
      <c r="P84" s="28">
        <f t="shared" si="51"/>
        <v>-23890835.063096676</v>
      </c>
      <c r="Q84" s="28">
        <f t="shared" si="51"/>
        <v>-23227200.755788434</v>
      </c>
      <c r="R84" s="28">
        <f t="shared" si="51"/>
        <v>-22582000.734794311</v>
      </c>
      <c r="S84" s="28">
        <f t="shared" si="51"/>
        <v>-21954722.936605576</v>
      </c>
      <c r="T84" s="28">
        <f t="shared" si="51"/>
        <v>-21344869.521699868</v>
      </c>
      <c r="U84" s="28">
        <f t="shared" si="51"/>
        <v>-20751956.479430426</v>
      </c>
      <c r="V84" s="28">
        <f t="shared" si="51"/>
        <v>-20175513.243890695</v>
      </c>
      <c r="W84" s="28">
        <f t="shared" si="51"/>
        <v>-19615082.320449285</v>
      </c>
      <c r="X84" s="28">
        <f t="shared" si="51"/>
        <v>-19070218.922659028</v>
      </c>
      <c r="Y84" s="28">
        <f t="shared" si="51"/>
        <v>-18540490.619251832</v>
      </c>
      <c r="Z84" s="28">
        <f t="shared" si="51"/>
        <v>-18025476.990939282</v>
      </c>
      <c r="AA84" s="28">
        <f t="shared" si="51"/>
        <v>-17524769.296746526</v>
      </c>
      <c r="AB84" s="28">
        <f t="shared" si="51"/>
        <v>-17037970.149614677</v>
      </c>
      <c r="AC84" s="28">
        <f t="shared" si="51"/>
        <v>-16564693.201014269</v>
      </c>
      <c r="AD84" s="28">
        <f t="shared" si="51"/>
        <v>-16104562.834319429</v>
      </c>
      <c r="AE84" s="28">
        <f t="shared" si="51"/>
        <v>-15657213.866699446</v>
      </c>
      <c r="AF84" s="28">
        <f t="shared" si="51"/>
        <v>-15222291.259291127</v>
      </c>
      <c r="AG84" s="28">
        <f t="shared" si="51"/>
        <v>-14799449.835421931</v>
      </c>
      <c r="AH84" s="28">
        <f t="shared" si="51"/>
        <v>-14388354.00666021</v>
      </c>
      <c r="AI84" s="28">
        <f t="shared" si="51"/>
        <v>-13988677.506475205</v>
      </c>
      <c r="AJ84" s="28">
        <f t="shared" si="51"/>
        <v>-13600103.131295336</v>
      </c>
      <c r="AK84" s="28">
        <f t="shared" si="51"/>
        <v>-13222322.488759356</v>
      </c>
      <c r="AL84" s="28">
        <f t="shared" si="51"/>
        <v>-12855035.752960484</v>
      </c>
      <c r="AM84" s="28">
        <f t="shared" si="51"/>
        <v>-12497951.426489361</v>
      </c>
    </row>
    <row r="85" spans="2:39" hidden="1" outlineLevel="2" x14ac:dyDescent="0.25">
      <c r="B85" s="27" t="s">
        <v>36</v>
      </c>
      <c r="C85" s="27"/>
      <c r="D85" s="28">
        <f>-C$95/$C$6</f>
        <v>-55833333.333333336</v>
      </c>
      <c r="E85" s="28">
        <f t="shared" ref="E85:AM85" si="52">-D$95/$C$6</f>
        <v>-54282407.40740741</v>
      </c>
      <c r="F85" s="28">
        <f t="shared" si="52"/>
        <v>-52774562.757201642</v>
      </c>
      <c r="G85" s="28">
        <f t="shared" si="52"/>
        <v>-51308602.680612713</v>
      </c>
      <c r="H85" s="28">
        <f t="shared" si="52"/>
        <v>-49883363.717262357</v>
      </c>
      <c r="I85" s="28">
        <f t="shared" si="52"/>
        <v>-48497714.725116178</v>
      </c>
      <c r="J85" s="28">
        <f t="shared" si="52"/>
        <v>-47150555.982751839</v>
      </c>
      <c r="K85" s="28">
        <f t="shared" si="52"/>
        <v>-45840818.316564292</v>
      </c>
      <c r="L85" s="28">
        <f t="shared" si="52"/>
        <v>-44567462.252215281</v>
      </c>
      <c r="M85" s="28">
        <f t="shared" si="52"/>
        <v>-43329477.189653739</v>
      </c>
      <c r="N85" s="28">
        <f t="shared" si="52"/>
        <v>-42125880.601052254</v>
      </c>
      <c r="O85" s="28">
        <f t="shared" si="52"/>
        <v>-40955717.251023024</v>
      </c>
      <c r="P85" s="28">
        <f t="shared" si="52"/>
        <v>-39818058.4384946</v>
      </c>
      <c r="Q85" s="28">
        <f t="shared" si="52"/>
        <v>-38712001.259647526</v>
      </c>
      <c r="R85" s="28">
        <f t="shared" si="52"/>
        <v>-37636667.891323984</v>
      </c>
      <c r="S85" s="28">
        <f t="shared" si="52"/>
        <v>-36591204.894342758</v>
      </c>
      <c r="T85" s="28">
        <f t="shared" si="52"/>
        <v>-35574782.536166579</v>
      </c>
      <c r="U85" s="28">
        <f t="shared" si="52"/>
        <v>-34586594.132384166</v>
      </c>
      <c r="V85" s="28">
        <f t="shared" si="52"/>
        <v>-33625855.406484611</v>
      </c>
      <c r="W85" s="28">
        <f t="shared" si="52"/>
        <v>-32691803.867415592</v>
      </c>
      <c r="X85" s="28">
        <f t="shared" si="52"/>
        <v>-31783698.204431824</v>
      </c>
      <c r="Y85" s="28">
        <f t="shared" si="52"/>
        <v>-30900817.698753163</v>
      </c>
      <c r="Z85" s="28">
        <f t="shared" si="52"/>
        <v>-30042461.651565578</v>
      </c>
      <c r="AA85" s="28">
        <f t="shared" si="52"/>
        <v>-29207948.827910978</v>
      </c>
      <c r="AB85" s="28">
        <f t="shared" si="52"/>
        <v>-28396616.916024562</v>
      </c>
      <c r="AC85" s="28">
        <f t="shared" si="52"/>
        <v>-27607822.001690548</v>
      </c>
      <c r="AD85" s="28">
        <f t="shared" si="52"/>
        <v>-26840938.057199143</v>
      </c>
      <c r="AE85" s="28">
        <f t="shared" si="52"/>
        <v>-26095356.444499169</v>
      </c>
      <c r="AF85" s="28">
        <f t="shared" si="52"/>
        <v>-25370485.43215197</v>
      </c>
      <c r="AG85" s="28">
        <f t="shared" si="52"/>
        <v>-24665749.725703306</v>
      </c>
      <c r="AH85" s="28">
        <f t="shared" si="52"/>
        <v>-23980590.011100434</v>
      </c>
      <c r="AI85" s="28">
        <f t="shared" si="52"/>
        <v>-23314462.510792091</v>
      </c>
      <c r="AJ85" s="28">
        <f t="shared" si="52"/>
        <v>-22666838.552158974</v>
      </c>
      <c r="AK85" s="28">
        <f t="shared" si="52"/>
        <v>-22037204.147932336</v>
      </c>
      <c r="AL85" s="28">
        <f t="shared" si="52"/>
        <v>-21425059.58826755</v>
      </c>
      <c r="AM85" s="28">
        <f t="shared" si="52"/>
        <v>-20829919.044149008</v>
      </c>
    </row>
    <row r="86" spans="2:39" hidden="1" outlineLevel="2" x14ac:dyDescent="0.25">
      <c r="B86" s="27" t="s">
        <v>38</v>
      </c>
      <c r="C86" s="27"/>
      <c r="D86" s="28">
        <f>+SUM(D84:D85)</f>
        <v>-89333333.333333224</v>
      </c>
      <c r="E86" s="28">
        <f>+SUM(E84:E85)</f>
        <v>-86851851.851851732</v>
      </c>
      <c r="F86" s="28">
        <f t="shared" ref="F86:AM86" si="53">+SUM(F84:F85)</f>
        <v>-84439300.411522508</v>
      </c>
      <c r="G86" s="28">
        <f t="shared" si="53"/>
        <v>-82093764.288980231</v>
      </c>
      <c r="H86" s="28">
        <f t="shared" si="53"/>
        <v>-79813381.947619662</v>
      </c>
      <c r="I86" s="28">
        <f t="shared" si="53"/>
        <v>-77596343.56018579</v>
      </c>
      <c r="J86" s="28">
        <f t="shared" si="53"/>
        <v>-75440889.572402835</v>
      </c>
      <c r="K86" s="28">
        <f t="shared" si="53"/>
        <v>-73345309.306502759</v>
      </c>
      <c r="L86" s="28">
        <f t="shared" si="53"/>
        <v>-71307939.603544354</v>
      </c>
      <c r="M86" s="28">
        <f t="shared" si="53"/>
        <v>-69327163.503445894</v>
      </c>
      <c r="N86" s="28">
        <f t="shared" si="53"/>
        <v>-67401408.961683512</v>
      </c>
      <c r="O86" s="28">
        <f t="shared" si="53"/>
        <v>-65529147.601636752</v>
      </c>
      <c r="P86" s="28">
        <f t="shared" si="53"/>
        <v>-63708893.50159128</v>
      </c>
      <c r="Q86" s="28">
        <f t="shared" si="53"/>
        <v>-61939202.015435964</v>
      </c>
      <c r="R86" s="28">
        <f t="shared" si="53"/>
        <v>-60218668.626118295</v>
      </c>
      <c r="S86" s="28">
        <f t="shared" si="53"/>
        <v>-58545927.830948338</v>
      </c>
      <c r="T86" s="28">
        <f t="shared" si="53"/>
        <v>-56919652.057866447</v>
      </c>
      <c r="U86" s="28">
        <f t="shared" si="53"/>
        <v>-55338550.611814588</v>
      </c>
      <c r="V86" s="28">
        <f t="shared" si="53"/>
        <v>-53801368.650375307</v>
      </c>
      <c r="W86" s="28">
        <f t="shared" si="53"/>
        <v>-52306886.187864877</v>
      </c>
      <c r="X86" s="28">
        <f t="shared" si="53"/>
        <v>-50853917.127090856</v>
      </c>
      <c r="Y86" s="28">
        <f t="shared" si="53"/>
        <v>-49441308.318004996</v>
      </c>
      <c r="Z86" s="28">
        <f t="shared" si="53"/>
        <v>-48067938.642504856</v>
      </c>
      <c r="AA86" s="28">
        <f t="shared" si="53"/>
        <v>-46732718.124657504</v>
      </c>
      <c r="AB86" s="28">
        <f t="shared" si="53"/>
        <v>-45434587.065639243</v>
      </c>
      <c r="AC86" s="28">
        <f t="shared" si="53"/>
        <v>-44172515.202704817</v>
      </c>
      <c r="AD86" s="28">
        <f t="shared" si="53"/>
        <v>-42945500.89151857</v>
      </c>
      <c r="AE86" s="28">
        <f t="shared" si="53"/>
        <v>-41752570.311198615</v>
      </c>
      <c r="AF86" s="28">
        <f t="shared" si="53"/>
        <v>-40592776.691443101</v>
      </c>
      <c r="AG86" s="28">
        <f t="shared" si="53"/>
        <v>-39465199.561125234</v>
      </c>
      <c r="AH86" s="28">
        <f t="shared" si="53"/>
        <v>-38368944.017760642</v>
      </c>
      <c r="AI86" s="28">
        <f t="shared" si="53"/>
        <v>-37303140.017267294</v>
      </c>
      <c r="AJ86" s="28">
        <f t="shared" si="53"/>
        <v>-36266941.683454312</v>
      </c>
      <c r="AK86" s="28">
        <f t="shared" si="53"/>
        <v>-35259526.636691689</v>
      </c>
      <c r="AL86" s="28">
        <f t="shared" si="53"/>
        <v>-34280095.341228038</v>
      </c>
      <c r="AM86" s="28">
        <f t="shared" si="53"/>
        <v>-33327870.470638368</v>
      </c>
    </row>
    <row r="87" spans="2:39" hidden="1" outlineLevel="2" x14ac:dyDescent="0.25">
      <c r="B87" s="55" t="s">
        <v>72</v>
      </c>
      <c r="C87" s="31"/>
      <c r="D87" s="54">
        <f>-$C$8</f>
        <v>-4.2828999999999999E-2</v>
      </c>
      <c r="E87" s="54">
        <f>+D87</f>
        <v>-4.2828999999999999E-2</v>
      </c>
      <c r="F87" s="54">
        <f t="shared" ref="F87:AM87" si="54">+E87</f>
        <v>-4.2828999999999999E-2</v>
      </c>
      <c r="G87" s="54">
        <f t="shared" si="54"/>
        <v>-4.2828999999999999E-2</v>
      </c>
      <c r="H87" s="54">
        <f t="shared" si="54"/>
        <v>-4.2828999999999999E-2</v>
      </c>
      <c r="I87" s="54">
        <f t="shared" si="54"/>
        <v>-4.2828999999999999E-2</v>
      </c>
      <c r="J87" s="54">
        <f t="shared" si="54"/>
        <v>-4.2828999999999999E-2</v>
      </c>
      <c r="K87" s="54">
        <f t="shared" si="54"/>
        <v>-4.2828999999999999E-2</v>
      </c>
      <c r="L87" s="54">
        <f t="shared" si="54"/>
        <v>-4.2828999999999999E-2</v>
      </c>
      <c r="M87" s="54">
        <f t="shared" si="54"/>
        <v>-4.2828999999999999E-2</v>
      </c>
      <c r="N87" s="54">
        <f t="shared" si="54"/>
        <v>-4.2828999999999999E-2</v>
      </c>
      <c r="O87" s="54">
        <f t="shared" si="54"/>
        <v>-4.2828999999999999E-2</v>
      </c>
      <c r="P87" s="54">
        <f t="shared" si="54"/>
        <v>-4.2828999999999999E-2</v>
      </c>
      <c r="Q87" s="54">
        <f t="shared" si="54"/>
        <v>-4.2828999999999999E-2</v>
      </c>
      <c r="R87" s="54">
        <f t="shared" si="54"/>
        <v>-4.2828999999999999E-2</v>
      </c>
      <c r="S87" s="54">
        <f t="shared" si="54"/>
        <v>-4.2828999999999999E-2</v>
      </c>
      <c r="T87" s="54">
        <f t="shared" si="54"/>
        <v>-4.2828999999999999E-2</v>
      </c>
      <c r="U87" s="54">
        <f t="shared" si="54"/>
        <v>-4.2828999999999999E-2</v>
      </c>
      <c r="V87" s="54">
        <f t="shared" si="54"/>
        <v>-4.2828999999999999E-2</v>
      </c>
      <c r="W87" s="54">
        <f t="shared" si="54"/>
        <v>-4.2828999999999999E-2</v>
      </c>
      <c r="X87" s="54">
        <f t="shared" si="54"/>
        <v>-4.2828999999999999E-2</v>
      </c>
      <c r="Y87" s="54">
        <f t="shared" si="54"/>
        <v>-4.2828999999999999E-2</v>
      </c>
      <c r="Z87" s="54">
        <f t="shared" si="54"/>
        <v>-4.2828999999999999E-2</v>
      </c>
      <c r="AA87" s="54">
        <f t="shared" si="54"/>
        <v>-4.2828999999999999E-2</v>
      </c>
      <c r="AB87" s="54">
        <f t="shared" si="54"/>
        <v>-4.2828999999999999E-2</v>
      </c>
      <c r="AC87" s="54">
        <f t="shared" si="54"/>
        <v>-4.2828999999999999E-2</v>
      </c>
      <c r="AD87" s="54">
        <f t="shared" si="54"/>
        <v>-4.2828999999999999E-2</v>
      </c>
      <c r="AE87" s="54">
        <f t="shared" si="54"/>
        <v>-4.2828999999999999E-2</v>
      </c>
      <c r="AF87" s="54">
        <f t="shared" si="54"/>
        <v>-4.2828999999999999E-2</v>
      </c>
      <c r="AG87" s="54">
        <f t="shared" si="54"/>
        <v>-4.2828999999999999E-2</v>
      </c>
      <c r="AH87" s="54">
        <f t="shared" si="54"/>
        <v>-4.2828999999999999E-2</v>
      </c>
      <c r="AI87" s="54">
        <f t="shared" si="54"/>
        <v>-4.2828999999999999E-2</v>
      </c>
      <c r="AJ87" s="54">
        <f t="shared" si="54"/>
        <v>-4.2828999999999999E-2</v>
      </c>
      <c r="AK87" s="54">
        <f t="shared" si="54"/>
        <v>-4.2828999999999999E-2</v>
      </c>
      <c r="AL87" s="54">
        <f t="shared" si="54"/>
        <v>-4.2828999999999999E-2</v>
      </c>
      <c r="AM87" s="54">
        <f t="shared" si="54"/>
        <v>-4.2828999999999999E-2</v>
      </c>
    </row>
    <row r="88" spans="2:39" hidden="1" outlineLevel="2" x14ac:dyDescent="0.25">
      <c r="B88" s="27" t="s">
        <v>39</v>
      </c>
      <c r="C88" s="27"/>
      <c r="D88" s="28">
        <f>+SUM(D84:$AM84)+SUM(D85:$AM85)+SUM(D87:$AM87)</f>
        <v>-2049524535.0694964</v>
      </c>
      <c r="E88" s="28">
        <f>+SUM(E84:$AM84)+SUM(E85:$AM85)+SUM(E87:$AM87)</f>
        <v>-1960191201.6933343</v>
      </c>
      <c r="F88" s="28">
        <f>+SUM(F84:$AM84)+SUM(F85:$AM85)+SUM(F87:$AM87)</f>
        <v>-1873339349.7986536</v>
      </c>
      <c r="G88" s="28">
        <f>+SUM(G84:$AM84)+SUM(G85:$AM85)+SUM(G87:$AM87)</f>
        <v>-1788900049.3443019</v>
      </c>
      <c r="H88" s="28">
        <f>+SUM(H84:$AM84)+SUM(H85:$AM85)+SUM(H87:$AM87)</f>
        <v>-1706806285.0124929</v>
      </c>
      <c r="I88" s="28">
        <f>+SUM(I84:$AM84)+SUM(I85:$AM85)+SUM(I87:$AM87)</f>
        <v>-1626992903.0220439</v>
      </c>
      <c r="J88" s="28">
        <f>+SUM(J84:$AM84)+SUM(J85:$AM85)+SUM(J87:$AM87)</f>
        <v>-1549396559.4190292</v>
      </c>
      <c r="K88" s="28">
        <f>+SUM(K84:$AM84)+SUM(K85:$AM85)+SUM(K87:$AM87)</f>
        <v>-1473955669.8037977</v>
      </c>
      <c r="L88" s="28">
        <f>+SUM(L84:$AM84)+SUM(L85:$AM85)+SUM(L87:$AM87)</f>
        <v>-1400610360.4544659</v>
      </c>
      <c r="M88" s="28">
        <f>+SUM(M84:$AM84)+SUM(M85:$AM85)+SUM(M87:$AM87)</f>
        <v>-1329302420.8080924</v>
      </c>
      <c r="N88" s="28">
        <f>+SUM(N84:$AM84)+SUM(N85:$AM85)+SUM(N87:$AM87)</f>
        <v>-1259975257.2618175</v>
      </c>
      <c r="O88" s="28">
        <f>+SUM(O84:$AM84)+SUM(O85:$AM85)+SUM(O87:$AM87)</f>
        <v>-1192573848.2573049</v>
      </c>
      <c r="P88" s="28">
        <f>+SUM(P84:$AM84)+SUM(P85:$AM85)+SUM(P87:$AM87)</f>
        <v>-1127044700.6128392</v>
      </c>
      <c r="Q88" s="28">
        <f>+SUM(Q84:$AM84)+SUM(Q85:$AM85)+SUM(Q87:$AM87)</f>
        <v>-1063335807.068419</v>
      </c>
      <c r="R88" s="28">
        <f>+SUM(R84:$AM84)+SUM(R85:$AM85)+SUM(R87:$AM87)</f>
        <v>-1001396605.010154</v>
      </c>
      <c r="S88" s="28">
        <f>+SUM(S84:$AM84)+SUM(S85:$AM85)+SUM(S87:$AM87)</f>
        <v>-941177936.34120679</v>
      </c>
      <c r="T88" s="28">
        <f>+SUM(T84:$AM84)+SUM(T85:$AM85)+SUM(T87:$AM87)</f>
        <v>-882632008.4674294</v>
      </c>
      <c r="U88" s="28">
        <f>+SUM(U84:$AM84)+SUM(U85:$AM85)+SUM(U87:$AM87)</f>
        <v>-825712356.36673391</v>
      </c>
      <c r="V88" s="28">
        <f>+SUM(V84:$AM84)+SUM(V85:$AM85)+SUM(V87:$AM87)</f>
        <v>-770373805.71209025</v>
      </c>
      <c r="W88" s="28">
        <f>+SUM(W84:$AM84)+SUM(W85:$AM85)+SUM(W87:$AM87)</f>
        <v>-716572437.01888597</v>
      </c>
      <c r="X88" s="28">
        <f>+SUM(X84:$AM84)+SUM(X85:$AM85)+SUM(X87:$AM87)</f>
        <v>-664265550.78819203</v>
      </c>
      <c r="Y88" s="28">
        <f>+SUM(Y84:$AM84)+SUM(Y85:$AM85)+SUM(Y87:$AM87)</f>
        <v>-613411633.61827219</v>
      </c>
      <c r="Z88" s="28">
        <f>+SUM(Z84:$AM84)+SUM(Z85:$AM85)+SUM(Z87:$AM87)</f>
        <v>-563970325.2574383</v>
      </c>
      <c r="AA88" s="28">
        <f>+SUM(AA84:$AM84)+SUM(AA85:$AM85)+SUM(AA87:$AM87)</f>
        <v>-515902386.57210439</v>
      </c>
      <c r="AB88" s="28">
        <f>+SUM(AB84:$AM84)+SUM(AB85:$AM85)+SUM(AB87:$AM87)</f>
        <v>-469169668.40461791</v>
      </c>
      <c r="AC88" s="28">
        <f>+SUM(AC84:$AM84)+SUM(AC85:$AM85)+SUM(AC87:$AM87)</f>
        <v>-423735081.29614967</v>
      </c>
      <c r="AD88" s="28">
        <f>+SUM(AD84:$AM84)+SUM(AD85:$AM85)+SUM(AD87:$AM87)</f>
        <v>-379562566.05061591</v>
      </c>
      <c r="AE88" s="28">
        <f>+SUM(AE84:$AM84)+SUM(AE85:$AM85)+SUM(AE87:$AM87)</f>
        <v>-336617065.11626828</v>
      </c>
      <c r="AF88" s="28">
        <f>+SUM(AF84:$AM84)+SUM(AF85:$AM85)+SUM(AF87:$AM87)</f>
        <v>-294864494.76224071</v>
      </c>
      <c r="AG88" s="28">
        <f>+SUM(AG84:$AM84)+SUM(AG85:$AM85)+SUM(AG87:$AM87)</f>
        <v>-254271718.02796859</v>
      </c>
      <c r="AH88" s="28">
        <f>+SUM(AH84:$AM84)+SUM(AH85:$AM85)+SUM(AH87:$AM87)</f>
        <v>-214806518.42401436</v>
      </c>
      <c r="AI88" s="28">
        <f>+SUM(AI84:$AM84)+SUM(AI85:$AM85)+SUM(AI87:$AM87)</f>
        <v>-176437574.36342472</v>
      </c>
      <c r="AJ88" s="28">
        <f>+SUM(AJ84:$AM84)+SUM(AJ85:$AM85)+SUM(AJ87:$AM87)</f>
        <v>-139134434.30332839</v>
      </c>
      <c r="AK88" s="28">
        <f>+SUM(AK84:$AM84)+SUM(AK85:$AM85)+SUM(AK87:$AM87)</f>
        <v>-102867492.5770451</v>
      </c>
      <c r="AL88" s="28">
        <f>+SUM(AL84:$AM84)+SUM(AL85:$AM85)+SUM(AL87:$AM87)</f>
        <v>-67607965.897524402</v>
      </c>
      <c r="AM88" s="28">
        <f>+SUM(AM84:$AM84)+SUM(AM85:$AM85)+SUM(AM87:$AM87)</f>
        <v>-33327870.513467368</v>
      </c>
    </row>
    <row r="89" spans="2:39" hidden="1" outlineLevel="2" x14ac:dyDescent="0.25">
      <c r="B89" s="27" t="s">
        <v>40</v>
      </c>
      <c r="C89" s="28"/>
      <c r="D89" s="28">
        <f t="shared" ref="D89:AM89" si="55">+D88*$C$7/1000000</f>
        <v>-2459429.4420833956</v>
      </c>
      <c r="E89" s="28">
        <f t="shared" si="55"/>
        <v>-2352229.442032001</v>
      </c>
      <c r="F89" s="28">
        <f t="shared" si="55"/>
        <v>-2248007.2197583844</v>
      </c>
      <c r="G89" s="28">
        <f t="shared" si="55"/>
        <v>-2146680.0592131624</v>
      </c>
      <c r="H89" s="28">
        <f t="shared" si="55"/>
        <v>-2048167.5420149914</v>
      </c>
      <c r="I89" s="28">
        <f t="shared" si="55"/>
        <v>-1952391.4836264527</v>
      </c>
      <c r="J89" s="28">
        <f t="shared" si="55"/>
        <v>-1859275.8713028349</v>
      </c>
      <c r="K89" s="28">
        <f t="shared" si="55"/>
        <v>-1768746.8037645575</v>
      </c>
      <c r="L89" s="28">
        <f t="shared" si="55"/>
        <v>-1680732.4325453592</v>
      </c>
      <c r="M89" s="28">
        <f t="shared" si="55"/>
        <v>-1595162.9049697109</v>
      </c>
      <c r="N89" s="28">
        <f t="shared" si="55"/>
        <v>-1511970.308714181</v>
      </c>
      <c r="O89" s="28">
        <f t="shared" si="55"/>
        <v>-1431088.6179087658</v>
      </c>
      <c r="P89" s="28">
        <f t="shared" si="55"/>
        <v>-1352453.6407354069</v>
      </c>
      <c r="Q89" s="28">
        <f t="shared" si="55"/>
        <v>-1276002.9684821027</v>
      </c>
      <c r="R89" s="28">
        <f t="shared" si="55"/>
        <v>-1201675.9260121847</v>
      </c>
      <c r="S89" s="28">
        <f t="shared" si="55"/>
        <v>-1129413.5236094482</v>
      </c>
      <c r="T89" s="28">
        <f t="shared" si="55"/>
        <v>-1059158.4101609152</v>
      </c>
      <c r="U89" s="28">
        <f t="shared" si="55"/>
        <v>-990854.82764008071</v>
      </c>
      <c r="V89" s="28">
        <f t="shared" si="55"/>
        <v>-924448.56685450824</v>
      </c>
      <c r="W89" s="28">
        <f t="shared" si="55"/>
        <v>-859886.92442266317</v>
      </c>
      <c r="X89" s="28">
        <f t="shared" si="55"/>
        <v>-797118.6609458304</v>
      </c>
      <c r="Y89" s="28">
        <f t="shared" si="55"/>
        <v>-736093.96034192666</v>
      </c>
      <c r="Z89" s="28">
        <f t="shared" si="55"/>
        <v>-676764.39030892588</v>
      </c>
      <c r="AA89" s="28">
        <f t="shared" si="55"/>
        <v>-619082.86388652527</v>
      </c>
      <c r="AB89" s="28">
        <f t="shared" si="55"/>
        <v>-563003.60208554147</v>
      </c>
      <c r="AC89" s="28">
        <f t="shared" si="55"/>
        <v>-508482.09755537956</v>
      </c>
      <c r="AD89" s="28">
        <f t="shared" si="55"/>
        <v>-455475.07926073909</v>
      </c>
      <c r="AE89" s="28">
        <f t="shared" si="55"/>
        <v>-403940.4781395219</v>
      </c>
      <c r="AF89" s="28">
        <f t="shared" si="55"/>
        <v>-353837.39371468883</v>
      </c>
      <c r="AG89" s="28">
        <f t="shared" si="55"/>
        <v>-305126.06163356232</v>
      </c>
      <c r="AH89" s="28">
        <f t="shared" si="55"/>
        <v>-257767.82210881723</v>
      </c>
      <c r="AI89" s="28">
        <f t="shared" si="55"/>
        <v>-211725.08923610966</v>
      </c>
      <c r="AJ89" s="28">
        <f t="shared" si="55"/>
        <v>-166961.32116399409</v>
      </c>
      <c r="AK89" s="28">
        <f t="shared" si="55"/>
        <v>-123440.99109245412</v>
      </c>
      <c r="AL89" s="28">
        <f t="shared" si="55"/>
        <v>-81129.559077029277</v>
      </c>
      <c r="AM89" s="28">
        <f t="shared" si="55"/>
        <v>-39993.444616160843</v>
      </c>
    </row>
    <row r="90" spans="2:39" hidden="1" outlineLevel="2" x14ac:dyDescent="0.25">
      <c r="B90" s="27" t="s">
        <v>41</v>
      </c>
      <c r="C90" s="28">
        <f>+C83</f>
        <v>2010000000</v>
      </c>
      <c r="D90" s="28">
        <f>+D89+D86+D87</f>
        <v>-91792762.81824562</v>
      </c>
      <c r="E90" s="28">
        <f t="shared" ref="E90:AL90" si="56">+E89+E86+E87</f>
        <v>-89204081.336712733</v>
      </c>
      <c r="F90" s="28">
        <f t="shared" si="56"/>
        <v>-86687307.674109906</v>
      </c>
      <c r="G90" s="28">
        <f t="shared" si="56"/>
        <v>-84240444.391022399</v>
      </c>
      <c r="H90" s="28">
        <f t="shared" si="56"/>
        <v>-81861549.532463655</v>
      </c>
      <c r="I90" s="28">
        <f t="shared" si="56"/>
        <v>-79548735.086641252</v>
      </c>
      <c r="J90" s="28">
        <f t="shared" si="56"/>
        <v>-77300165.48653467</v>
      </c>
      <c r="K90" s="28">
        <f t="shared" si="56"/>
        <v>-75114056.153096318</v>
      </c>
      <c r="L90" s="28">
        <f t="shared" si="56"/>
        <v>-72988672.078918725</v>
      </c>
      <c r="M90" s="28">
        <f t="shared" si="56"/>
        <v>-70922326.451244608</v>
      </c>
      <c r="N90" s="28">
        <f t="shared" si="56"/>
        <v>-68913379.3132267</v>
      </c>
      <c r="O90" s="28">
        <f t="shared" si="56"/>
        <v>-66960236.26237452</v>
      </c>
      <c r="P90" s="28">
        <f t="shared" si="56"/>
        <v>-65061347.18515569</v>
      </c>
      <c r="Q90" s="28">
        <f t="shared" si="56"/>
        <v>-63215205.026747063</v>
      </c>
      <c r="R90" s="28">
        <f t="shared" si="56"/>
        <v>-61420344.594959483</v>
      </c>
      <c r="S90" s="28">
        <f t="shared" si="56"/>
        <v>-59675341.397386782</v>
      </c>
      <c r="T90" s="28">
        <f t="shared" si="56"/>
        <v>-57978810.51085636</v>
      </c>
      <c r="U90" s="28">
        <f t="shared" si="56"/>
        <v>-56329405.482283667</v>
      </c>
      <c r="V90" s="28">
        <f t="shared" si="56"/>
        <v>-54725817.260058813</v>
      </c>
      <c r="W90" s="28">
        <f t="shared" si="56"/>
        <v>-53166773.155116543</v>
      </c>
      <c r="X90" s="28">
        <f t="shared" si="56"/>
        <v>-51651035.830865689</v>
      </c>
      <c r="Y90" s="28">
        <f t="shared" si="56"/>
        <v>-50177402.321175925</v>
      </c>
      <c r="Z90" s="28">
        <f t="shared" si="56"/>
        <v>-48744703.075642779</v>
      </c>
      <c r="AA90" s="28">
        <f t="shared" si="56"/>
        <v>-47351801.031373031</v>
      </c>
      <c r="AB90" s="28">
        <f t="shared" si="56"/>
        <v>-45997590.71055378</v>
      </c>
      <c r="AC90" s="28">
        <f t="shared" si="56"/>
        <v>-44680997.343089193</v>
      </c>
      <c r="AD90" s="28">
        <f t="shared" si="56"/>
        <v>-43400976.013608307</v>
      </c>
      <c r="AE90" s="28">
        <f t="shared" si="56"/>
        <v>-42156510.832167134</v>
      </c>
      <c r="AF90" s="28">
        <f t="shared" si="56"/>
        <v>-40946614.127986789</v>
      </c>
      <c r="AG90" s="28">
        <f t="shared" si="56"/>
        <v>-39770325.665587798</v>
      </c>
      <c r="AH90" s="28">
        <f t="shared" si="56"/>
        <v>-38626711.882698461</v>
      </c>
      <c r="AI90" s="28">
        <f t="shared" si="56"/>
        <v>-37514865.149332404</v>
      </c>
      <c r="AJ90" s="28">
        <f t="shared" si="56"/>
        <v>-36433903.047447309</v>
      </c>
      <c r="AK90" s="28">
        <f t="shared" si="56"/>
        <v>-35382967.67061314</v>
      </c>
      <c r="AL90" s="28">
        <f t="shared" si="56"/>
        <v>-34361224.943134069</v>
      </c>
      <c r="AM90" s="57">
        <f>+AM89+AM86+AM87-AM83</f>
        <v>-762415030.50329876</v>
      </c>
    </row>
    <row r="91" spans="2:39" ht="15.75" hidden="1" outlineLevel="2" thickBot="1" x14ac:dyDescent="0.3">
      <c r="B91" s="53">
        <f>+(C91+1)^12-1</f>
        <v>0.2321384424333488</v>
      </c>
      <c r="C91" s="50">
        <f>+IRR(C90:AM90)</f>
        <v>1.7548126419641319E-2</v>
      </c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</row>
    <row r="92" spans="2:39" hidden="1" outlineLevel="2" x14ac:dyDescent="0.25">
      <c r="C92" s="6"/>
    </row>
    <row r="93" spans="2:39" ht="18.75" hidden="1" outlineLevel="1" x14ac:dyDescent="0.3">
      <c r="B93" s="30" t="s">
        <v>67</v>
      </c>
      <c r="C93" s="29">
        <v>0</v>
      </c>
      <c r="D93" s="29">
        <v>1</v>
      </c>
      <c r="E93" s="29">
        <f>+D93+1</f>
        <v>2</v>
      </c>
      <c r="F93" s="29">
        <f t="shared" ref="F93:AM93" si="57">+E93+1</f>
        <v>3</v>
      </c>
      <c r="G93" s="29">
        <f t="shared" si="57"/>
        <v>4</v>
      </c>
      <c r="H93" s="29">
        <f t="shared" si="57"/>
        <v>5</v>
      </c>
      <c r="I93" s="29">
        <f t="shared" si="57"/>
        <v>6</v>
      </c>
      <c r="J93" s="29">
        <f t="shared" si="57"/>
        <v>7</v>
      </c>
      <c r="K93" s="29">
        <f t="shared" si="57"/>
        <v>8</v>
      </c>
      <c r="L93" s="29">
        <f t="shared" si="57"/>
        <v>9</v>
      </c>
      <c r="M93" s="29">
        <f t="shared" si="57"/>
        <v>10</v>
      </c>
      <c r="N93" s="29">
        <f t="shared" si="57"/>
        <v>11</v>
      </c>
      <c r="O93" s="29">
        <f t="shared" si="57"/>
        <v>12</v>
      </c>
      <c r="P93" s="29">
        <f t="shared" si="57"/>
        <v>13</v>
      </c>
      <c r="Q93" s="29">
        <f t="shared" si="57"/>
        <v>14</v>
      </c>
      <c r="R93" s="29">
        <f t="shared" si="57"/>
        <v>15</v>
      </c>
      <c r="S93" s="29">
        <f t="shared" si="57"/>
        <v>16</v>
      </c>
      <c r="T93" s="29">
        <f t="shared" si="57"/>
        <v>17</v>
      </c>
      <c r="U93" s="29">
        <f t="shared" si="57"/>
        <v>18</v>
      </c>
      <c r="V93" s="29">
        <f t="shared" si="57"/>
        <v>19</v>
      </c>
      <c r="W93" s="29">
        <f t="shared" si="57"/>
        <v>20</v>
      </c>
      <c r="X93" s="29">
        <f t="shared" si="57"/>
        <v>21</v>
      </c>
      <c r="Y93" s="29">
        <f t="shared" si="57"/>
        <v>22</v>
      </c>
      <c r="Z93" s="29">
        <f t="shared" si="57"/>
        <v>23</v>
      </c>
      <c r="AA93" s="29">
        <f t="shared" si="57"/>
        <v>24</v>
      </c>
      <c r="AB93" s="29">
        <f t="shared" si="57"/>
        <v>25</v>
      </c>
      <c r="AC93" s="29">
        <f t="shared" si="57"/>
        <v>26</v>
      </c>
      <c r="AD93" s="29">
        <f t="shared" si="57"/>
        <v>27</v>
      </c>
      <c r="AE93" s="29">
        <f t="shared" si="57"/>
        <v>28</v>
      </c>
      <c r="AF93" s="29">
        <f t="shared" si="57"/>
        <v>29</v>
      </c>
      <c r="AG93" s="29">
        <f t="shared" si="57"/>
        <v>30</v>
      </c>
      <c r="AH93" s="29">
        <f t="shared" si="57"/>
        <v>31</v>
      </c>
      <c r="AI93" s="29">
        <f t="shared" si="57"/>
        <v>32</v>
      </c>
      <c r="AJ93" s="29">
        <f t="shared" si="57"/>
        <v>33</v>
      </c>
      <c r="AK93" s="29">
        <f t="shared" si="57"/>
        <v>34</v>
      </c>
      <c r="AL93" s="29">
        <f t="shared" si="57"/>
        <v>35</v>
      </c>
      <c r="AM93" s="29">
        <f t="shared" si="57"/>
        <v>36</v>
      </c>
    </row>
    <row r="94" spans="2:39" ht="18.75" hidden="1" outlineLevel="1" x14ac:dyDescent="0.3">
      <c r="B94" s="30" t="s">
        <v>71</v>
      </c>
      <c r="C94" s="29" t="s">
        <v>34</v>
      </c>
      <c r="D94" s="29" t="s">
        <v>10</v>
      </c>
      <c r="E94" s="29" t="s">
        <v>11</v>
      </c>
      <c r="F94" s="29" t="s">
        <v>12</v>
      </c>
      <c r="G94" s="29" t="s">
        <v>13</v>
      </c>
      <c r="H94" s="29" t="s">
        <v>14</v>
      </c>
      <c r="I94" s="29" t="s">
        <v>15</v>
      </c>
      <c r="J94" s="29" t="s">
        <v>16</v>
      </c>
      <c r="K94" s="29" t="s">
        <v>17</v>
      </c>
      <c r="L94" s="29" t="s">
        <v>18</v>
      </c>
      <c r="M94" s="29" t="s">
        <v>19</v>
      </c>
      <c r="N94" s="29" t="s">
        <v>20</v>
      </c>
      <c r="O94" s="29" t="s">
        <v>21</v>
      </c>
      <c r="P94" s="29" t="s">
        <v>22</v>
      </c>
      <c r="Q94" s="29" t="s">
        <v>23</v>
      </c>
      <c r="R94" s="29" t="s">
        <v>24</v>
      </c>
      <c r="S94" s="29" t="s">
        <v>25</v>
      </c>
      <c r="T94" s="29" t="s">
        <v>26</v>
      </c>
      <c r="U94" s="29" t="s">
        <v>27</v>
      </c>
      <c r="V94" s="29" t="s">
        <v>28</v>
      </c>
      <c r="W94" s="29" t="s">
        <v>29</v>
      </c>
      <c r="X94" s="29" t="s">
        <v>30</v>
      </c>
      <c r="Y94" s="29" t="s">
        <v>31</v>
      </c>
      <c r="Z94" s="29" t="s">
        <v>32</v>
      </c>
      <c r="AA94" s="29" t="s">
        <v>33</v>
      </c>
      <c r="AB94" s="29" t="s">
        <v>42</v>
      </c>
      <c r="AC94" s="29" t="s">
        <v>43</v>
      </c>
      <c r="AD94" s="29" t="s">
        <v>44</v>
      </c>
      <c r="AE94" s="29" t="s">
        <v>45</v>
      </c>
      <c r="AF94" s="29" t="s">
        <v>46</v>
      </c>
      <c r="AG94" s="29" t="s">
        <v>47</v>
      </c>
      <c r="AH94" s="29" t="s">
        <v>48</v>
      </c>
      <c r="AI94" s="29" t="s">
        <v>49</v>
      </c>
      <c r="AJ94" s="29" t="s">
        <v>50</v>
      </c>
      <c r="AK94" s="29" t="s">
        <v>51</v>
      </c>
      <c r="AL94" s="29" t="s">
        <v>52</v>
      </c>
      <c r="AM94" s="29" t="s">
        <v>53</v>
      </c>
    </row>
    <row r="95" spans="2:39" hidden="1" outlineLevel="2" x14ac:dyDescent="0.25">
      <c r="B95" s="27" t="s">
        <v>54</v>
      </c>
      <c r="C95" s="28">
        <f>+C90</f>
        <v>2010000000</v>
      </c>
      <c r="D95" s="28">
        <f>+C95+D97</f>
        <v>1954166666.6666667</v>
      </c>
      <c r="E95" s="28">
        <f t="shared" ref="E95:AM95" si="58">+D95+E97</f>
        <v>1899884259.2592592</v>
      </c>
      <c r="F95" s="28">
        <f t="shared" si="58"/>
        <v>1847109696.5020576</v>
      </c>
      <c r="G95" s="28">
        <f t="shared" si="58"/>
        <v>1795801093.8214447</v>
      </c>
      <c r="H95" s="28">
        <f t="shared" si="58"/>
        <v>1745917730.1041825</v>
      </c>
      <c r="I95" s="28">
        <f t="shared" si="58"/>
        <v>1697420015.3790662</v>
      </c>
      <c r="J95" s="28">
        <f t="shared" si="58"/>
        <v>1650269459.3963144</v>
      </c>
      <c r="K95" s="28">
        <f t="shared" si="58"/>
        <v>1604428641.0797501</v>
      </c>
      <c r="L95" s="28">
        <f t="shared" si="58"/>
        <v>1559861178.8275347</v>
      </c>
      <c r="M95" s="28">
        <f t="shared" si="58"/>
        <v>1516531701.637881</v>
      </c>
      <c r="N95" s="28">
        <f t="shared" si="58"/>
        <v>1474405821.0368288</v>
      </c>
      <c r="O95" s="28">
        <f t="shared" si="58"/>
        <v>1433450103.7858057</v>
      </c>
      <c r="P95" s="28">
        <f t="shared" si="58"/>
        <v>1393632045.347311</v>
      </c>
      <c r="Q95" s="28">
        <f t="shared" si="58"/>
        <v>1354920044.0876634</v>
      </c>
      <c r="R95" s="28">
        <f t="shared" si="58"/>
        <v>1317283376.1963394</v>
      </c>
      <c r="S95" s="28">
        <f t="shared" si="58"/>
        <v>1280692171.3019967</v>
      </c>
      <c r="T95" s="28">
        <f t="shared" si="58"/>
        <v>1245117388.76583</v>
      </c>
      <c r="U95" s="28">
        <f t="shared" si="58"/>
        <v>1210530794.633446</v>
      </c>
      <c r="V95" s="28">
        <f t="shared" si="58"/>
        <v>1176904939.2269614</v>
      </c>
      <c r="W95" s="28">
        <f t="shared" si="58"/>
        <v>1144213135.3595457</v>
      </c>
      <c r="X95" s="28">
        <f t="shared" si="58"/>
        <v>1112429437.1551139</v>
      </c>
      <c r="Y95" s="28">
        <f t="shared" si="58"/>
        <v>1081528619.4563608</v>
      </c>
      <c r="Z95" s="28">
        <f t="shared" si="58"/>
        <v>1051486157.8047953</v>
      </c>
      <c r="AA95" s="28">
        <f t="shared" si="58"/>
        <v>1022278208.9768842</v>
      </c>
      <c r="AB95" s="28">
        <f t="shared" si="58"/>
        <v>993881592.06085968</v>
      </c>
      <c r="AC95" s="28">
        <f t="shared" si="58"/>
        <v>966273770.05916917</v>
      </c>
      <c r="AD95" s="28">
        <f t="shared" si="58"/>
        <v>939432832.00197005</v>
      </c>
      <c r="AE95" s="28">
        <f t="shared" si="58"/>
        <v>913337475.55747092</v>
      </c>
      <c r="AF95" s="28">
        <f t="shared" si="58"/>
        <v>887966990.125319</v>
      </c>
      <c r="AG95" s="28">
        <f t="shared" si="58"/>
        <v>863301240.39961565</v>
      </c>
      <c r="AH95" s="28">
        <f t="shared" si="58"/>
        <v>839320650.38851523</v>
      </c>
      <c r="AI95" s="28">
        <f t="shared" si="58"/>
        <v>816006187.8777231</v>
      </c>
      <c r="AJ95" s="28">
        <f t="shared" si="58"/>
        <v>793339349.32556415</v>
      </c>
      <c r="AK95" s="28">
        <f t="shared" si="58"/>
        <v>771302145.17763186</v>
      </c>
      <c r="AL95" s="28">
        <f t="shared" si="58"/>
        <v>749877085.58936429</v>
      </c>
      <c r="AM95" s="28">
        <f t="shared" si="58"/>
        <v>729047166.54521525</v>
      </c>
    </row>
    <row r="96" spans="2:39" hidden="1" outlineLevel="2" x14ac:dyDescent="0.25">
      <c r="B96" s="27" t="s">
        <v>37</v>
      </c>
      <c r="C96" s="27"/>
      <c r="D96" s="28">
        <f>-C95*$D$14</f>
        <v>-48575000.000000007</v>
      </c>
      <c r="E96" s="28">
        <f t="shared" ref="E96:AM96" si="59">-D95*$D$14</f>
        <v>-47225694.444444455</v>
      </c>
      <c r="F96" s="28">
        <f t="shared" si="59"/>
        <v>-45913869.59876544</v>
      </c>
      <c r="G96" s="28">
        <f t="shared" si="59"/>
        <v>-44638484.332133062</v>
      </c>
      <c r="H96" s="28">
        <f t="shared" si="59"/>
        <v>-43398526.434018254</v>
      </c>
      <c r="I96" s="28">
        <f t="shared" si="59"/>
        <v>-42193011.810851082</v>
      </c>
      <c r="J96" s="28">
        <f t="shared" si="59"/>
        <v>-41020983.704994105</v>
      </c>
      <c r="K96" s="28">
        <f t="shared" si="59"/>
        <v>-39881511.935410939</v>
      </c>
      <c r="L96" s="28">
        <f t="shared" si="59"/>
        <v>-38773692.1594273</v>
      </c>
      <c r="M96" s="28">
        <f t="shared" si="59"/>
        <v>-37696645.154998757</v>
      </c>
      <c r="N96" s="28">
        <f t="shared" si="59"/>
        <v>-36649516.122915462</v>
      </c>
      <c r="O96" s="28">
        <f t="shared" si="59"/>
        <v>-35631474.008390032</v>
      </c>
      <c r="P96" s="28">
        <f t="shared" si="59"/>
        <v>-34641710.841490306</v>
      </c>
      <c r="Q96" s="28">
        <f t="shared" si="59"/>
        <v>-33679441.095893353</v>
      </c>
      <c r="R96" s="28">
        <f t="shared" si="59"/>
        <v>-32743901.065451872</v>
      </c>
      <c r="S96" s="28">
        <f t="shared" si="59"/>
        <v>-31834348.258078206</v>
      </c>
      <c r="T96" s="28">
        <f t="shared" si="59"/>
        <v>-30950060.806464925</v>
      </c>
      <c r="U96" s="28">
        <f t="shared" si="59"/>
        <v>-30090336.895174231</v>
      </c>
      <c r="V96" s="28">
        <f t="shared" si="59"/>
        <v>-29254494.203641616</v>
      </c>
      <c r="W96" s="28">
        <f t="shared" si="59"/>
        <v>-28441869.364651568</v>
      </c>
      <c r="X96" s="28">
        <f t="shared" si="59"/>
        <v>-27651817.437855691</v>
      </c>
      <c r="Y96" s="28">
        <f t="shared" si="59"/>
        <v>-26883711.397915255</v>
      </c>
      <c r="Z96" s="28">
        <f t="shared" si="59"/>
        <v>-26136941.636862054</v>
      </c>
      <c r="AA96" s="28">
        <f t="shared" si="59"/>
        <v>-25410915.480282556</v>
      </c>
      <c r="AB96" s="28">
        <f t="shared" si="59"/>
        <v>-24705056.716941372</v>
      </c>
      <c r="AC96" s="28">
        <f t="shared" si="59"/>
        <v>-24018805.141470779</v>
      </c>
      <c r="AD96" s="28">
        <f t="shared" si="59"/>
        <v>-23351616.109763257</v>
      </c>
      <c r="AE96" s="28">
        <f t="shared" si="59"/>
        <v>-22702960.106714278</v>
      </c>
      <c r="AF96" s="28">
        <f t="shared" si="59"/>
        <v>-22072322.325972218</v>
      </c>
      <c r="AG96" s="28">
        <f t="shared" si="59"/>
        <v>-21459202.261361878</v>
      </c>
      <c r="AH96" s="28">
        <f t="shared" si="59"/>
        <v>-20863113.30965738</v>
      </c>
      <c r="AI96" s="28">
        <f t="shared" si="59"/>
        <v>-20283582.384389121</v>
      </c>
      <c r="AJ96" s="28">
        <f t="shared" si="59"/>
        <v>-19720149.54037831</v>
      </c>
      <c r="AK96" s="28">
        <f t="shared" si="59"/>
        <v>-19172367.608701136</v>
      </c>
      <c r="AL96" s="28">
        <f t="shared" si="59"/>
        <v>-18639801.841792773</v>
      </c>
      <c r="AM96" s="28">
        <f t="shared" si="59"/>
        <v>-18122029.56840964</v>
      </c>
    </row>
    <row r="97" spans="1:39" hidden="1" outlineLevel="2" x14ac:dyDescent="0.25">
      <c r="B97" s="27" t="s">
        <v>36</v>
      </c>
      <c r="C97" s="27"/>
      <c r="D97" s="28">
        <f>-C$95/$C$6</f>
        <v>-55833333.333333336</v>
      </c>
      <c r="E97" s="28">
        <f t="shared" ref="E97:AM97" si="60">-D$95/$C$6</f>
        <v>-54282407.40740741</v>
      </c>
      <c r="F97" s="28">
        <f t="shared" si="60"/>
        <v>-52774562.757201642</v>
      </c>
      <c r="G97" s="28">
        <f t="shared" si="60"/>
        <v>-51308602.680612713</v>
      </c>
      <c r="H97" s="28">
        <f t="shared" si="60"/>
        <v>-49883363.717262357</v>
      </c>
      <c r="I97" s="28">
        <f t="shared" si="60"/>
        <v>-48497714.725116178</v>
      </c>
      <c r="J97" s="28">
        <f t="shared" si="60"/>
        <v>-47150555.982751839</v>
      </c>
      <c r="K97" s="28">
        <f t="shared" si="60"/>
        <v>-45840818.316564292</v>
      </c>
      <c r="L97" s="28">
        <f t="shared" si="60"/>
        <v>-44567462.252215281</v>
      </c>
      <c r="M97" s="28">
        <f t="shared" si="60"/>
        <v>-43329477.189653739</v>
      </c>
      <c r="N97" s="28">
        <f t="shared" si="60"/>
        <v>-42125880.601052254</v>
      </c>
      <c r="O97" s="28">
        <f t="shared" si="60"/>
        <v>-40955717.251023024</v>
      </c>
      <c r="P97" s="28">
        <f t="shared" si="60"/>
        <v>-39818058.4384946</v>
      </c>
      <c r="Q97" s="28">
        <f t="shared" si="60"/>
        <v>-38712001.259647526</v>
      </c>
      <c r="R97" s="28">
        <f t="shared" si="60"/>
        <v>-37636667.891323984</v>
      </c>
      <c r="S97" s="28">
        <f t="shared" si="60"/>
        <v>-36591204.894342758</v>
      </c>
      <c r="T97" s="28">
        <f t="shared" si="60"/>
        <v>-35574782.536166579</v>
      </c>
      <c r="U97" s="28">
        <f t="shared" si="60"/>
        <v>-34586594.132384166</v>
      </c>
      <c r="V97" s="28">
        <f t="shared" si="60"/>
        <v>-33625855.406484611</v>
      </c>
      <c r="W97" s="28">
        <f t="shared" si="60"/>
        <v>-32691803.867415592</v>
      </c>
      <c r="X97" s="28">
        <f t="shared" si="60"/>
        <v>-31783698.204431824</v>
      </c>
      <c r="Y97" s="28">
        <f t="shared" si="60"/>
        <v>-30900817.698753163</v>
      </c>
      <c r="Z97" s="28">
        <f t="shared" si="60"/>
        <v>-30042461.651565578</v>
      </c>
      <c r="AA97" s="28">
        <f t="shared" si="60"/>
        <v>-29207948.827910978</v>
      </c>
      <c r="AB97" s="28">
        <f t="shared" si="60"/>
        <v>-28396616.916024562</v>
      </c>
      <c r="AC97" s="28">
        <f t="shared" si="60"/>
        <v>-27607822.001690548</v>
      </c>
      <c r="AD97" s="28">
        <f t="shared" si="60"/>
        <v>-26840938.057199143</v>
      </c>
      <c r="AE97" s="28">
        <f t="shared" si="60"/>
        <v>-26095356.444499169</v>
      </c>
      <c r="AF97" s="28">
        <f t="shared" si="60"/>
        <v>-25370485.43215197</v>
      </c>
      <c r="AG97" s="28">
        <f t="shared" si="60"/>
        <v>-24665749.725703306</v>
      </c>
      <c r="AH97" s="28">
        <f t="shared" si="60"/>
        <v>-23980590.011100434</v>
      </c>
      <c r="AI97" s="28">
        <f t="shared" si="60"/>
        <v>-23314462.510792091</v>
      </c>
      <c r="AJ97" s="28">
        <f t="shared" si="60"/>
        <v>-22666838.552158974</v>
      </c>
      <c r="AK97" s="28">
        <f t="shared" si="60"/>
        <v>-22037204.147932336</v>
      </c>
      <c r="AL97" s="28">
        <f t="shared" si="60"/>
        <v>-21425059.58826755</v>
      </c>
      <c r="AM97" s="28">
        <f t="shared" si="60"/>
        <v>-20829919.044149008</v>
      </c>
    </row>
    <row r="98" spans="1:39" hidden="1" outlineLevel="2" x14ac:dyDescent="0.25">
      <c r="B98" s="27" t="s">
        <v>38</v>
      </c>
      <c r="C98" s="27"/>
      <c r="D98" s="28">
        <f>+SUM(D96:D97)</f>
        <v>-104408333.33333334</v>
      </c>
      <c r="E98" s="28">
        <f>+SUM(E96:E97)</f>
        <v>-101508101.85185187</v>
      </c>
      <c r="F98" s="28">
        <f t="shared" ref="F98:AM98" si="61">+SUM(F96:F97)</f>
        <v>-98688432.355967075</v>
      </c>
      <c r="G98" s="28">
        <f t="shared" si="61"/>
        <v>-95947087.012745768</v>
      </c>
      <c r="H98" s="28">
        <f t="shared" si="61"/>
        <v>-93281890.151280612</v>
      </c>
      <c r="I98" s="28">
        <f t="shared" si="61"/>
        <v>-90690726.535967261</v>
      </c>
      <c r="J98" s="28">
        <f t="shared" si="61"/>
        <v>-88171539.687745944</v>
      </c>
      <c r="K98" s="28">
        <f t="shared" si="61"/>
        <v>-85722330.251975238</v>
      </c>
      <c r="L98" s="28">
        <f t="shared" si="61"/>
        <v>-83341154.411642581</v>
      </c>
      <c r="M98" s="28">
        <f t="shared" si="61"/>
        <v>-81026122.344652504</v>
      </c>
      <c r="N98" s="28">
        <f t="shared" si="61"/>
        <v>-78775396.723967716</v>
      </c>
      <c r="O98" s="28">
        <f t="shared" si="61"/>
        <v>-76587191.259413064</v>
      </c>
      <c r="P98" s="28">
        <f t="shared" si="61"/>
        <v>-74459769.279984906</v>
      </c>
      <c r="Q98" s="28">
        <f t="shared" si="61"/>
        <v>-72391442.355540872</v>
      </c>
      <c r="R98" s="28">
        <f t="shared" si="61"/>
        <v>-70380568.956775859</v>
      </c>
      <c r="S98" s="28">
        <f t="shared" si="61"/>
        <v>-68425553.152420968</v>
      </c>
      <c r="T98" s="28">
        <f t="shared" si="61"/>
        <v>-66524843.342631504</v>
      </c>
      <c r="U98" s="28">
        <f t="shared" si="61"/>
        <v>-64676931.027558401</v>
      </c>
      <c r="V98" s="28">
        <f t="shared" si="61"/>
        <v>-62880349.610126227</v>
      </c>
      <c r="W98" s="28">
        <f t="shared" si="61"/>
        <v>-61133673.23206716</v>
      </c>
      <c r="X98" s="28">
        <f t="shared" si="61"/>
        <v>-59435515.642287515</v>
      </c>
      <c r="Y98" s="28">
        <f t="shared" si="61"/>
        <v>-57784529.096668422</v>
      </c>
      <c r="Z98" s="28">
        <f t="shared" si="61"/>
        <v>-56179403.288427636</v>
      </c>
      <c r="AA98" s="28">
        <f t="shared" si="61"/>
        <v>-54618864.308193535</v>
      </c>
      <c r="AB98" s="28">
        <f t="shared" si="61"/>
        <v>-53101673.632965937</v>
      </c>
      <c r="AC98" s="28">
        <f t="shared" si="61"/>
        <v>-51626627.143161327</v>
      </c>
      <c r="AD98" s="28">
        <f t="shared" si="61"/>
        <v>-50192554.1669624</v>
      </c>
      <c r="AE98" s="28">
        <f t="shared" si="61"/>
        <v>-48798316.551213443</v>
      </c>
      <c r="AF98" s="28">
        <f t="shared" si="61"/>
        <v>-47442807.758124188</v>
      </c>
      <c r="AG98" s="28">
        <f t="shared" si="61"/>
        <v>-46124951.987065181</v>
      </c>
      <c r="AH98" s="28">
        <f t="shared" si="61"/>
        <v>-44843703.320757814</v>
      </c>
      <c r="AI98" s="28">
        <f t="shared" si="61"/>
        <v>-43598044.895181209</v>
      </c>
      <c r="AJ98" s="28">
        <f t="shared" si="61"/>
        <v>-42386988.092537284</v>
      </c>
      <c r="AK98" s="28">
        <f t="shared" si="61"/>
        <v>-41209571.756633475</v>
      </c>
      <c r="AL98" s="28">
        <f t="shared" si="61"/>
        <v>-40064861.430060327</v>
      </c>
      <c r="AM98" s="28">
        <f t="shared" si="61"/>
        <v>-38951948.612558648</v>
      </c>
    </row>
    <row r="99" spans="1:39" hidden="1" outlineLevel="2" x14ac:dyDescent="0.25">
      <c r="B99" s="55" t="s">
        <v>72</v>
      </c>
      <c r="C99" s="31"/>
      <c r="D99" s="54">
        <f>+D87</f>
        <v>-4.2828999999999999E-2</v>
      </c>
      <c r="E99" s="54">
        <f>+D99</f>
        <v>-4.2828999999999999E-2</v>
      </c>
      <c r="F99" s="54">
        <f t="shared" ref="F99:AM99" si="62">+E99</f>
        <v>-4.2828999999999999E-2</v>
      </c>
      <c r="G99" s="54">
        <f t="shared" si="62"/>
        <v>-4.2828999999999999E-2</v>
      </c>
      <c r="H99" s="54">
        <f t="shared" si="62"/>
        <v>-4.2828999999999999E-2</v>
      </c>
      <c r="I99" s="54">
        <f t="shared" si="62"/>
        <v>-4.2828999999999999E-2</v>
      </c>
      <c r="J99" s="54">
        <f t="shared" si="62"/>
        <v>-4.2828999999999999E-2</v>
      </c>
      <c r="K99" s="54">
        <f t="shared" si="62"/>
        <v>-4.2828999999999999E-2</v>
      </c>
      <c r="L99" s="54">
        <f t="shared" si="62"/>
        <v>-4.2828999999999999E-2</v>
      </c>
      <c r="M99" s="54">
        <f t="shared" si="62"/>
        <v>-4.2828999999999999E-2</v>
      </c>
      <c r="N99" s="54">
        <f t="shared" si="62"/>
        <v>-4.2828999999999999E-2</v>
      </c>
      <c r="O99" s="54">
        <f t="shared" si="62"/>
        <v>-4.2828999999999999E-2</v>
      </c>
      <c r="P99" s="54">
        <f t="shared" si="62"/>
        <v>-4.2828999999999999E-2</v>
      </c>
      <c r="Q99" s="54">
        <f t="shared" si="62"/>
        <v>-4.2828999999999999E-2</v>
      </c>
      <c r="R99" s="54">
        <f t="shared" si="62"/>
        <v>-4.2828999999999999E-2</v>
      </c>
      <c r="S99" s="54">
        <f t="shared" si="62"/>
        <v>-4.2828999999999999E-2</v>
      </c>
      <c r="T99" s="54">
        <f t="shared" si="62"/>
        <v>-4.2828999999999999E-2</v>
      </c>
      <c r="U99" s="54">
        <f t="shared" si="62"/>
        <v>-4.2828999999999999E-2</v>
      </c>
      <c r="V99" s="54">
        <f t="shared" si="62"/>
        <v>-4.2828999999999999E-2</v>
      </c>
      <c r="W99" s="54">
        <f t="shared" si="62"/>
        <v>-4.2828999999999999E-2</v>
      </c>
      <c r="X99" s="54">
        <f t="shared" si="62"/>
        <v>-4.2828999999999999E-2</v>
      </c>
      <c r="Y99" s="54">
        <f t="shared" si="62"/>
        <v>-4.2828999999999999E-2</v>
      </c>
      <c r="Z99" s="54">
        <f t="shared" si="62"/>
        <v>-4.2828999999999999E-2</v>
      </c>
      <c r="AA99" s="54">
        <f t="shared" si="62"/>
        <v>-4.2828999999999999E-2</v>
      </c>
      <c r="AB99" s="54">
        <f t="shared" si="62"/>
        <v>-4.2828999999999999E-2</v>
      </c>
      <c r="AC99" s="54">
        <f t="shared" si="62"/>
        <v>-4.2828999999999999E-2</v>
      </c>
      <c r="AD99" s="54">
        <f t="shared" si="62"/>
        <v>-4.2828999999999999E-2</v>
      </c>
      <c r="AE99" s="54">
        <f t="shared" si="62"/>
        <v>-4.2828999999999999E-2</v>
      </c>
      <c r="AF99" s="54">
        <f t="shared" si="62"/>
        <v>-4.2828999999999999E-2</v>
      </c>
      <c r="AG99" s="54">
        <f t="shared" si="62"/>
        <v>-4.2828999999999999E-2</v>
      </c>
      <c r="AH99" s="54">
        <f t="shared" si="62"/>
        <v>-4.2828999999999999E-2</v>
      </c>
      <c r="AI99" s="54">
        <f t="shared" si="62"/>
        <v>-4.2828999999999999E-2</v>
      </c>
      <c r="AJ99" s="54">
        <f t="shared" si="62"/>
        <v>-4.2828999999999999E-2</v>
      </c>
      <c r="AK99" s="54">
        <f t="shared" si="62"/>
        <v>-4.2828999999999999E-2</v>
      </c>
      <c r="AL99" s="54">
        <f t="shared" si="62"/>
        <v>-4.2828999999999999E-2</v>
      </c>
      <c r="AM99" s="54">
        <f t="shared" si="62"/>
        <v>-4.2828999999999999E-2</v>
      </c>
    </row>
    <row r="100" spans="1:39" hidden="1" outlineLevel="2" x14ac:dyDescent="0.25">
      <c r="B100" s="27" t="s">
        <v>39</v>
      </c>
      <c r="C100" s="27"/>
      <c r="D100" s="28">
        <f>+SUM(D96:$AM96)+SUM(D97:$AM97)+SUM(D99:$AM99)</f>
        <v>-2395381800.1022911</v>
      </c>
      <c r="E100" s="28">
        <f>+SUM(E96:$AM96)+SUM(E97:$AM97)+SUM(E99:$AM99)</f>
        <v>-2290973466.7261286</v>
      </c>
      <c r="F100" s="28">
        <f>+SUM(F96:$AM96)+SUM(F97:$AM97)+SUM(F99:$AM99)</f>
        <v>-2189465364.8314476</v>
      </c>
      <c r="G100" s="28">
        <f>+SUM(G96:$AM96)+SUM(G97:$AM97)+SUM(G99:$AM99)</f>
        <v>-2090776932.4326518</v>
      </c>
      <c r="H100" s="28">
        <f>+SUM(H96:$AM96)+SUM(H97:$AM97)+SUM(H99:$AM99)</f>
        <v>-1994829845.3770769</v>
      </c>
      <c r="I100" s="28">
        <f>+SUM(I96:$AM96)+SUM(I97:$AM97)+SUM(I99:$AM99)</f>
        <v>-1901547955.1829674</v>
      </c>
      <c r="J100" s="28">
        <f>+SUM(J96:$AM96)+SUM(J97:$AM97)+SUM(J99:$AM99)</f>
        <v>-1810857228.604171</v>
      </c>
      <c r="K100" s="28">
        <f>+SUM(K96:$AM96)+SUM(K97:$AM97)+SUM(K99:$AM99)</f>
        <v>-1722685688.8735962</v>
      </c>
      <c r="L100" s="28">
        <f>+SUM(L96:$AM96)+SUM(L97:$AM97)+SUM(L99:$AM99)</f>
        <v>-1636963358.5787921</v>
      </c>
      <c r="M100" s="28">
        <f>+SUM(M96:$AM96)+SUM(M97:$AM97)+SUM(M99:$AM99)</f>
        <v>-1553622204.1243205</v>
      </c>
      <c r="N100" s="28">
        <f>+SUM(N96:$AM96)+SUM(N97:$AM97)+SUM(N99:$AM99)</f>
        <v>-1472596081.7368388</v>
      </c>
      <c r="O100" s="28">
        <f>+SUM(O96:$AM96)+SUM(O97:$AM97)+SUM(O99:$AM99)</f>
        <v>-1393820684.9700422</v>
      </c>
      <c r="P100" s="28">
        <f>+SUM(P96:$AM96)+SUM(P97:$AM97)+SUM(P99:$AM99)</f>
        <v>-1317233493.6678002</v>
      </c>
      <c r="Q100" s="28">
        <f>+SUM(Q96:$AM96)+SUM(Q97:$AM97)+SUM(Q99:$AM99)</f>
        <v>-1242773724.3449864</v>
      </c>
      <c r="R100" s="28">
        <f>+SUM(R96:$AM96)+SUM(R97:$AM97)+SUM(R99:$AM99)</f>
        <v>-1170382281.9466164</v>
      </c>
      <c r="S100" s="28">
        <f>+SUM(S96:$AM96)+SUM(S97:$AM97)+SUM(S99:$AM99)</f>
        <v>-1100001712.9470117</v>
      </c>
      <c r="T100" s="28">
        <f>+SUM(T96:$AM96)+SUM(T97:$AM97)+SUM(T99:$AM99)</f>
        <v>-1031576159.7517617</v>
      </c>
      <c r="U100" s="28">
        <f>+SUM(U96:$AM96)+SUM(U97:$AM97)+SUM(U99:$AM99)</f>
        <v>-965051316.36630106</v>
      </c>
      <c r="V100" s="28">
        <f>+SUM(V96:$AM96)+SUM(V97:$AM97)+SUM(V99:$AM99)</f>
        <v>-900374385.2959137</v>
      </c>
      <c r="W100" s="28">
        <f>+SUM(W96:$AM96)+SUM(W97:$AM97)+SUM(W99:$AM99)</f>
        <v>-837494035.64295852</v>
      </c>
      <c r="X100" s="28">
        <f>+SUM(X96:$AM96)+SUM(X97:$AM97)+SUM(X99:$AM99)</f>
        <v>-776360362.36806226</v>
      </c>
      <c r="Y100" s="28">
        <f>+SUM(Y96:$AM96)+SUM(Y97:$AM97)+SUM(Y99:$AM99)</f>
        <v>-716924846.68294561</v>
      </c>
      <c r="Z100" s="28">
        <f>+SUM(Z96:$AM96)+SUM(Z97:$AM97)+SUM(Z99:$AM99)</f>
        <v>-659140317.54344845</v>
      </c>
      <c r="AA100" s="28">
        <f>+SUM(AA96:$AM96)+SUM(AA97:$AM97)+SUM(AA99:$AM99)</f>
        <v>-602960914.21219182</v>
      </c>
      <c r="AB100" s="28">
        <f>+SUM(AB96:$AM96)+SUM(AB97:$AM97)+SUM(AB99:$AM99)</f>
        <v>-548342049.8611691</v>
      </c>
      <c r="AC100" s="28">
        <f>+SUM(AC96:$AM96)+SUM(AC97:$AM97)+SUM(AC99:$AM99)</f>
        <v>-495240376.18537432</v>
      </c>
      <c r="AD100" s="28">
        <f>+SUM(AD96:$AM96)+SUM(AD97:$AM97)+SUM(AD99:$AM99)</f>
        <v>-443613748.99938405</v>
      </c>
      <c r="AE100" s="28">
        <f>+SUM(AE96:$AM96)+SUM(AE97:$AM97)+SUM(AE99:$AM99)</f>
        <v>-393421194.7895925</v>
      </c>
      <c r="AF100" s="28">
        <f>+SUM(AF96:$AM96)+SUM(AF97:$AM97)+SUM(AF99:$AM99)</f>
        <v>-344622878.19555014</v>
      </c>
      <c r="AG100" s="28">
        <f>+SUM(AG96:$AM96)+SUM(AG97:$AM97)+SUM(AG99:$AM99)</f>
        <v>-297180070.39459693</v>
      </c>
      <c r="AH100" s="28">
        <f>+SUM(AH96:$AM96)+SUM(AH97:$AM97)+SUM(AH99:$AM99)</f>
        <v>-251055118.36470276</v>
      </c>
      <c r="AI100" s="28">
        <f>+SUM(AI96:$AM96)+SUM(AI97:$AM97)+SUM(AI99:$AM99)</f>
        <v>-206211415.00111598</v>
      </c>
      <c r="AJ100" s="28">
        <f>+SUM(AJ96:$AM96)+SUM(AJ97:$AM97)+SUM(AJ99:$AM99)</f>
        <v>-162613370.06310573</v>
      </c>
      <c r="AK100" s="28">
        <f>+SUM(AK96:$AM96)+SUM(AK97:$AM97)+SUM(AK99:$AM99)</f>
        <v>-120226381.92773946</v>
      </c>
      <c r="AL100" s="28">
        <f>+SUM(AL96:$AM96)+SUM(AL97:$AM97)+SUM(AL99:$AM99)</f>
        <v>-79016810.128276974</v>
      </c>
      <c r="AM100" s="28">
        <f>+SUM(AM96:$AM96)+SUM(AM97:$AM97)+SUM(AM99:$AM99)</f>
        <v>-38951948.655387647</v>
      </c>
    </row>
    <row r="101" spans="1:39" hidden="1" outlineLevel="2" x14ac:dyDescent="0.25">
      <c r="B101" s="27" t="s">
        <v>40</v>
      </c>
      <c r="C101" s="28"/>
      <c r="D101" s="28">
        <f t="shared" ref="D101:AM101" si="63">+D100*$C$7/1000000</f>
        <v>-2874458.1601227494</v>
      </c>
      <c r="E101" s="28">
        <f t="shared" si="63"/>
        <v>-2749168.1600713544</v>
      </c>
      <c r="F101" s="28">
        <f t="shared" si="63"/>
        <v>-2627358.4377977373</v>
      </c>
      <c r="G101" s="28">
        <f t="shared" si="63"/>
        <v>-2508932.3189191823</v>
      </c>
      <c r="H101" s="28">
        <f t="shared" si="63"/>
        <v>-2393795.8144524922</v>
      </c>
      <c r="I101" s="28">
        <f t="shared" si="63"/>
        <v>-2281857.5462195612</v>
      </c>
      <c r="J101" s="28">
        <f t="shared" si="63"/>
        <v>-2173028.6743250052</v>
      </c>
      <c r="K101" s="28">
        <f t="shared" si="63"/>
        <v>-2067222.8266483154</v>
      </c>
      <c r="L101" s="28">
        <f t="shared" si="63"/>
        <v>-1964356.0302945506</v>
      </c>
      <c r="M101" s="28">
        <f t="shared" si="63"/>
        <v>-1864346.6449491845</v>
      </c>
      <c r="N101" s="28">
        <f t="shared" si="63"/>
        <v>-1767115.2980842066</v>
      </c>
      <c r="O101" s="28">
        <f t="shared" si="63"/>
        <v>-1672584.8219640509</v>
      </c>
      <c r="P101" s="28">
        <f t="shared" si="63"/>
        <v>-1580680.19240136</v>
      </c>
      <c r="Q101" s="28">
        <f t="shared" si="63"/>
        <v>-1491328.4692139837</v>
      </c>
      <c r="R101" s="28">
        <f t="shared" si="63"/>
        <v>-1404458.7383359396</v>
      </c>
      <c r="S101" s="28">
        <f t="shared" si="63"/>
        <v>-1320002.055536414</v>
      </c>
      <c r="T101" s="28">
        <f t="shared" si="63"/>
        <v>-1237891.3917021139</v>
      </c>
      <c r="U101" s="28">
        <f t="shared" si="63"/>
        <v>-1158061.5796395612</v>
      </c>
      <c r="V101" s="28">
        <f t="shared" si="63"/>
        <v>-1080449.2623550964</v>
      </c>
      <c r="W101" s="28">
        <f t="shared" si="63"/>
        <v>-1004992.8427715502</v>
      </c>
      <c r="X101" s="28">
        <f t="shared" si="63"/>
        <v>-931632.43484167464</v>
      </c>
      <c r="Y101" s="28">
        <f t="shared" si="63"/>
        <v>-860309.81601953483</v>
      </c>
      <c r="Z101" s="28">
        <f t="shared" si="63"/>
        <v>-790968.38105213817</v>
      </c>
      <c r="AA101" s="28">
        <f t="shared" si="63"/>
        <v>-723553.09705463017</v>
      </c>
      <c r="AB101" s="28">
        <f t="shared" si="63"/>
        <v>-658010.459833403</v>
      </c>
      <c r="AC101" s="28">
        <f t="shared" si="63"/>
        <v>-594288.4514224492</v>
      </c>
      <c r="AD101" s="28">
        <f t="shared" si="63"/>
        <v>-532336.49879926082</v>
      </c>
      <c r="AE101" s="28">
        <f t="shared" si="63"/>
        <v>-472105.43374751101</v>
      </c>
      <c r="AF101" s="28">
        <f t="shared" si="63"/>
        <v>-413547.45383466018</v>
      </c>
      <c r="AG101" s="28">
        <f t="shared" si="63"/>
        <v>-356616.08447351627</v>
      </c>
      <c r="AH101" s="28">
        <f t="shared" si="63"/>
        <v>-301266.14203764329</v>
      </c>
      <c r="AI101" s="28">
        <f t="shared" si="63"/>
        <v>-247453.69800133916</v>
      </c>
      <c r="AJ101" s="28">
        <f t="shared" si="63"/>
        <v>-195136.04407572688</v>
      </c>
      <c r="AK101" s="28">
        <f t="shared" si="63"/>
        <v>-144271.65831328736</v>
      </c>
      <c r="AL101" s="28">
        <f t="shared" si="63"/>
        <v>-94820.172153932377</v>
      </c>
      <c r="AM101" s="28">
        <f t="shared" si="63"/>
        <v>-46742.338386465177</v>
      </c>
    </row>
    <row r="102" spans="1:39" hidden="1" outlineLevel="2" x14ac:dyDescent="0.25">
      <c r="B102" s="27" t="s">
        <v>41</v>
      </c>
      <c r="C102" s="28">
        <f>+C95</f>
        <v>2010000000</v>
      </c>
      <c r="D102" s="28">
        <f>+D101+D98+D99</f>
        <v>-107282791.5362851</v>
      </c>
      <c r="E102" s="28">
        <f t="shared" ref="E102:AL102" si="64">+E101+E98+E99</f>
        <v>-104257270.05475223</v>
      </c>
      <c r="F102" s="28">
        <f t="shared" si="64"/>
        <v>-101315790.83659382</v>
      </c>
      <c r="G102" s="28">
        <f t="shared" si="64"/>
        <v>-98456019.374493957</v>
      </c>
      <c r="H102" s="28">
        <f t="shared" si="64"/>
        <v>-95675686.008562118</v>
      </c>
      <c r="I102" s="28">
        <f t="shared" si="64"/>
        <v>-92972584.125015825</v>
      </c>
      <c r="J102" s="28">
        <f t="shared" si="64"/>
        <v>-90344568.404899955</v>
      </c>
      <c r="K102" s="28">
        <f t="shared" si="64"/>
        <v>-87789553.121452555</v>
      </c>
      <c r="L102" s="28">
        <f t="shared" si="64"/>
        <v>-85305510.484766141</v>
      </c>
      <c r="M102" s="28">
        <f t="shared" si="64"/>
        <v>-82890469.032430694</v>
      </c>
      <c r="N102" s="28">
        <f t="shared" si="64"/>
        <v>-80542512.064880922</v>
      </c>
      <c r="O102" s="28">
        <f t="shared" si="64"/>
        <v>-78259776.124206126</v>
      </c>
      <c r="P102" s="28">
        <f t="shared" si="64"/>
        <v>-76040449.515215278</v>
      </c>
      <c r="Q102" s="28">
        <f t="shared" si="64"/>
        <v>-73882770.867583856</v>
      </c>
      <c r="R102" s="28">
        <f t="shared" si="64"/>
        <v>-71785027.737940803</v>
      </c>
      <c r="S102" s="28">
        <f t="shared" si="64"/>
        <v>-69745555.250786394</v>
      </c>
      <c r="T102" s="28">
        <f t="shared" si="64"/>
        <v>-67762734.777162626</v>
      </c>
      <c r="U102" s="28">
        <f t="shared" si="64"/>
        <v>-65834992.650026962</v>
      </c>
      <c r="V102" s="28">
        <f t="shared" si="64"/>
        <v>-63960798.915310323</v>
      </c>
      <c r="W102" s="28">
        <f t="shared" si="64"/>
        <v>-62138666.117667712</v>
      </c>
      <c r="X102" s="28">
        <f t="shared" si="64"/>
        <v>-60367148.119958192</v>
      </c>
      <c r="Y102" s="28">
        <f t="shared" si="64"/>
        <v>-58644838.955516957</v>
      </c>
      <c r="Z102" s="28">
        <f t="shared" si="64"/>
        <v>-56970371.712308772</v>
      </c>
      <c r="AA102" s="28">
        <f t="shared" si="64"/>
        <v>-55342417.448077165</v>
      </c>
      <c r="AB102" s="28">
        <f t="shared" si="64"/>
        <v>-53759684.135628343</v>
      </c>
      <c r="AC102" s="28">
        <f t="shared" si="64"/>
        <v>-52220915.637412779</v>
      </c>
      <c r="AD102" s="28">
        <f t="shared" si="64"/>
        <v>-50724890.708590664</v>
      </c>
      <c r="AE102" s="28">
        <f t="shared" si="64"/>
        <v>-49270422.02778995</v>
      </c>
      <c r="AF102" s="28">
        <f t="shared" si="64"/>
        <v>-47856355.254787847</v>
      </c>
      <c r="AG102" s="28">
        <f t="shared" si="64"/>
        <v>-46481568.114367694</v>
      </c>
      <c r="AH102" s="28">
        <f t="shared" si="64"/>
        <v>-45144969.505624458</v>
      </c>
      <c r="AI102" s="28">
        <f t="shared" si="64"/>
        <v>-43845498.636011548</v>
      </c>
      <c r="AJ102" s="28">
        <f t="shared" si="64"/>
        <v>-42582124.179442011</v>
      </c>
      <c r="AK102" s="28">
        <f t="shared" si="64"/>
        <v>-41353843.457775764</v>
      </c>
      <c r="AL102" s="28">
        <f t="shared" si="64"/>
        <v>-40159681.645043261</v>
      </c>
      <c r="AM102" s="57">
        <f>+AM101+AM98+AM99-AM95</f>
        <v>-768045857.53898931</v>
      </c>
    </row>
    <row r="103" spans="1:39" ht="15.75" hidden="1" outlineLevel="1" thickBot="1" x14ac:dyDescent="0.3">
      <c r="B103" s="53">
        <f>+(C103+1)^12-1</f>
        <v>0.34839073511895458</v>
      </c>
      <c r="C103" s="50">
        <f>+IRR(C102:AM102)</f>
        <v>2.5222148595335003E-2</v>
      </c>
    </row>
    <row r="104" spans="1:39" collapsed="1" x14ac:dyDescent="0.25"/>
    <row r="105" spans="1:39" hidden="1" x14ac:dyDescent="0.25"/>
    <row r="106" spans="1:39" hidden="1" x14ac:dyDescent="0.25"/>
    <row r="107" spans="1:39" hidden="1" x14ac:dyDescent="0.25"/>
    <row r="108" spans="1:39" hidden="1" x14ac:dyDescent="0.25"/>
    <row r="109" spans="1:39" hidden="1" x14ac:dyDescent="0.25"/>
    <row r="111" spans="1:39" ht="18.75" x14ac:dyDescent="0.3">
      <c r="A111">
        <v>12</v>
      </c>
      <c r="B111" s="30" t="s">
        <v>66</v>
      </c>
      <c r="C111" s="29">
        <v>0</v>
      </c>
      <c r="D111" s="29">
        <v>1</v>
      </c>
      <c r="E111" s="29">
        <f>+D111+1</f>
        <v>2</v>
      </c>
      <c r="F111" s="29">
        <f t="shared" ref="F111:O111" si="65">+E111+1</f>
        <v>3</v>
      </c>
      <c r="G111" s="29">
        <f t="shared" si="65"/>
        <v>4</v>
      </c>
      <c r="H111" s="29">
        <f t="shared" si="65"/>
        <v>5</v>
      </c>
      <c r="I111" s="29">
        <f t="shared" si="65"/>
        <v>6</v>
      </c>
      <c r="J111" s="29">
        <f t="shared" si="65"/>
        <v>7</v>
      </c>
      <c r="K111" s="29">
        <f t="shared" si="65"/>
        <v>8</v>
      </c>
      <c r="L111" s="29">
        <f t="shared" si="65"/>
        <v>9</v>
      </c>
      <c r="M111" s="29">
        <f t="shared" si="65"/>
        <v>10</v>
      </c>
      <c r="N111" s="29">
        <f t="shared" si="65"/>
        <v>11</v>
      </c>
      <c r="O111" s="29">
        <f t="shared" si="65"/>
        <v>12</v>
      </c>
    </row>
    <row r="112" spans="1:39" x14ac:dyDescent="0.25">
      <c r="B112" s="27" t="s">
        <v>60</v>
      </c>
      <c r="C112" s="5">
        <f>+$C$5</f>
        <v>2010000000</v>
      </c>
      <c r="D112" s="28">
        <f>+C112+D114</f>
        <v>1842500000</v>
      </c>
      <c r="E112" s="28">
        <f>+D112+E114</f>
        <v>1675000000</v>
      </c>
      <c r="F112" s="28">
        <f>+E112+F114</f>
        <v>1507500000</v>
      </c>
      <c r="G112" s="28">
        <f>+F112+G114</f>
        <v>1340000000</v>
      </c>
      <c r="H112" s="28">
        <f t="shared" ref="H112:O112" si="66">+G112+H114</f>
        <v>1172500000</v>
      </c>
      <c r="I112" s="28">
        <f t="shared" si="66"/>
        <v>1005000000</v>
      </c>
      <c r="J112" s="28">
        <f t="shared" si="66"/>
        <v>837500000</v>
      </c>
      <c r="K112" s="28">
        <f t="shared" si="66"/>
        <v>670000000</v>
      </c>
      <c r="L112" s="28">
        <f t="shared" si="66"/>
        <v>502500000</v>
      </c>
      <c r="M112" s="28">
        <f t="shared" si="66"/>
        <v>335000000</v>
      </c>
      <c r="N112" s="28">
        <f t="shared" si="66"/>
        <v>167500000</v>
      </c>
      <c r="O112" s="28">
        <f t="shared" si="66"/>
        <v>0</v>
      </c>
    </row>
    <row r="113" spans="1:27" x14ac:dyDescent="0.25">
      <c r="B113" s="27" t="s">
        <v>37</v>
      </c>
      <c r="D113" s="28">
        <f>-C$112*$C$14</f>
        <v>-33499999.999999881</v>
      </c>
      <c r="E113" s="28">
        <f>-D$112*$C$14</f>
        <v>-30708333.333333224</v>
      </c>
      <c r="F113" s="28">
        <f>-E$112*$C$14</f>
        <v>-27916666.666666567</v>
      </c>
      <c r="G113" s="28">
        <f t="shared" ref="G113:O113" si="67">-F$112*$C$14</f>
        <v>-25124999.999999911</v>
      </c>
      <c r="H113" s="28">
        <f t="shared" si="67"/>
        <v>-22333333.333333254</v>
      </c>
      <c r="I113" s="28">
        <f t="shared" si="67"/>
        <v>-19541666.666666597</v>
      </c>
      <c r="J113" s="28">
        <f t="shared" si="67"/>
        <v>-16749999.99999994</v>
      </c>
      <c r="K113" s="28">
        <f t="shared" si="67"/>
        <v>-13958333.333333284</v>
      </c>
      <c r="L113" s="28">
        <f t="shared" si="67"/>
        <v>-11166666.666666627</v>
      </c>
      <c r="M113" s="28">
        <f t="shared" si="67"/>
        <v>-8374999.9999999702</v>
      </c>
      <c r="N113" s="28">
        <f t="shared" si="67"/>
        <v>-5583333.3333333135</v>
      </c>
      <c r="O113" s="28">
        <f t="shared" si="67"/>
        <v>-2791666.6666666567</v>
      </c>
    </row>
    <row r="114" spans="1:27" x14ac:dyDescent="0.25">
      <c r="B114" s="27" t="s">
        <v>36</v>
      </c>
      <c r="D114" s="28">
        <f>-$C$112/$A111</f>
        <v>-167500000</v>
      </c>
      <c r="E114" s="28">
        <f t="shared" ref="E114:O114" si="68">-$C$112/$A111</f>
        <v>-167500000</v>
      </c>
      <c r="F114" s="28">
        <f t="shared" si="68"/>
        <v>-167500000</v>
      </c>
      <c r="G114" s="28">
        <f t="shared" si="68"/>
        <v>-167500000</v>
      </c>
      <c r="H114" s="28">
        <f t="shared" si="68"/>
        <v>-167500000</v>
      </c>
      <c r="I114" s="28">
        <f t="shared" si="68"/>
        <v>-167500000</v>
      </c>
      <c r="J114" s="28">
        <f t="shared" si="68"/>
        <v>-167500000</v>
      </c>
      <c r="K114" s="28">
        <f t="shared" si="68"/>
        <v>-167500000</v>
      </c>
      <c r="L114" s="28">
        <f t="shared" si="68"/>
        <v>-167500000</v>
      </c>
      <c r="M114" s="28">
        <f t="shared" si="68"/>
        <v>-167500000</v>
      </c>
      <c r="N114" s="28">
        <f t="shared" si="68"/>
        <v>-167500000</v>
      </c>
      <c r="O114" s="28">
        <f t="shared" si="68"/>
        <v>-167500000</v>
      </c>
    </row>
    <row r="115" spans="1:27" x14ac:dyDescent="0.25">
      <c r="B115" s="27" t="s">
        <v>38</v>
      </c>
      <c r="D115" s="28">
        <f>+D114+D113</f>
        <v>-200999999.99999988</v>
      </c>
      <c r="E115" s="28">
        <f t="shared" ref="E115:O115" si="69">+E114+E113</f>
        <v>-198208333.33333322</v>
      </c>
      <c r="F115" s="28">
        <f t="shared" si="69"/>
        <v>-195416666.66666657</v>
      </c>
      <c r="G115" s="28">
        <f t="shared" si="69"/>
        <v>-192624999.99999991</v>
      </c>
      <c r="H115" s="28">
        <f t="shared" si="69"/>
        <v>-189833333.33333325</v>
      </c>
      <c r="I115" s="28">
        <f t="shared" si="69"/>
        <v>-187041666.6666666</v>
      </c>
      <c r="J115" s="28">
        <f t="shared" si="69"/>
        <v>-184249999.99999994</v>
      </c>
      <c r="K115" s="28">
        <f t="shared" si="69"/>
        <v>-181458333.33333328</v>
      </c>
      <c r="L115" s="28">
        <f t="shared" si="69"/>
        <v>-178666666.66666663</v>
      </c>
      <c r="M115" s="28">
        <f t="shared" si="69"/>
        <v>-175874999.99999997</v>
      </c>
      <c r="N115" s="28">
        <f t="shared" si="69"/>
        <v>-173083333.33333331</v>
      </c>
      <c r="O115" s="28">
        <f t="shared" si="69"/>
        <v>-170291666.66666666</v>
      </c>
    </row>
    <row r="116" spans="1:27" x14ac:dyDescent="0.25">
      <c r="B116" s="27" t="s">
        <v>39</v>
      </c>
      <c r="D116" s="28">
        <f>+SUM(D113:$O113)+SUM(D114:$O114)</f>
        <v>-2227749999.999999</v>
      </c>
      <c r="E116" s="28">
        <f>+SUM(E113:$O113)+SUM(E114:$O114)</f>
        <v>-2026749999.9999993</v>
      </c>
      <c r="F116" s="28">
        <f>+SUM(F113:$O113)+SUM(F114:$O114)</f>
        <v>-1828541666.666666</v>
      </c>
      <c r="G116" s="28">
        <f>+SUM(G113:$O113)+SUM(G114:$O114)</f>
        <v>-1633124999.9999995</v>
      </c>
      <c r="H116" s="28">
        <f>+SUM(H113:$O113)+SUM(H114:$O114)</f>
        <v>-1440499999.9999995</v>
      </c>
      <c r="I116" s="28">
        <f>+SUM(I113:$O113)+SUM(I114:$O114)</f>
        <v>-1250666666.6666665</v>
      </c>
      <c r="J116" s="28">
        <f>+SUM(J113:$O113)+SUM(J114:$O114)</f>
        <v>-1063624999.9999998</v>
      </c>
      <c r="K116" s="28">
        <f>+SUM(K113:$O113)+SUM(K114:$O114)</f>
        <v>-879374999.99999988</v>
      </c>
      <c r="L116" s="28">
        <f>+SUM(L113:$O113)+SUM(L114:$O114)</f>
        <v>-697916666.66666651</v>
      </c>
      <c r="M116" s="28">
        <f>+SUM(M113:$O113)+SUM(M114:$O114)</f>
        <v>-519249999.99999994</v>
      </c>
      <c r="N116" s="28">
        <f>+SUM(N113:$O113)+SUM(N114:$O114)</f>
        <v>-343375000</v>
      </c>
      <c r="O116" s="28">
        <f>+SUM(O113:$O113)+SUM(O114:$O114)</f>
        <v>-170291666.66666666</v>
      </c>
    </row>
    <row r="117" spans="1:27" x14ac:dyDescent="0.25">
      <c r="B117" s="27" t="s">
        <v>40</v>
      </c>
      <c r="D117" s="28">
        <f>+D116*$C$7/1000000</f>
        <v>-2673299.9999999991</v>
      </c>
      <c r="E117" s="28">
        <f t="shared" ref="E117:N117" si="70">+E116*$C$7/1000000</f>
        <v>-2432099.9999999991</v>
      </c>
      <c r="F117" s="28">
        <f t="shared" si="70"/>
        <v>-2194249.9999999991</v>
      </c>
      <c r="G117" s="28">
        <f t="shared" si="70"/>
        <v>-1959749.9999999995</v>
      </c>
      <c r="H117" s="28">
        <f t="shared" si="70"/>
        <v>-1728599.9999999995</v>
      </c>
      <c r="I117" s="28">
        <f t="shared" si="70"/>
        <v>-1500799.9999999998</v>
      </c>
      <c r="J117" s="28">
        <f t="shared" si="70"/>
        <v>-1276349.9999999998</v>
      </c>
      <c r="K117" s="28">
        <f t="shared" si="70"/>
        <v>-1055249.9999999998</v>
      </c>
      <c r="L117" s="28">
        <f t="shared" si="70"/>
        <v>-837499.99999999977</v>
      </c>
      <c r="M117" s="28">
        <f t="shared" si="70"/>
        <v>-623099.99999999988</v>
      </c>
      <c r="N117" s="28">
        <f t="shared" si="70"/>
        <v>-412050</v>
      </c>
      <c r="O117" s="28">
        <f>+O116*$C$7/1000000</f>
        <v>-204350</v>
      </c>
    </row>
    <row r="118" spans="1:27" ht="15.75" thickBot="1" x14ac:dyDescent="0.3">
      <c r="B118" s="48" t="s">
        <v>41</v>
      </c>
      <c r="C118" s="5">
        <f>+$C$5</f>
        <v>2010000000</v>
      </c>
      <c r="D118" s="28">
        <f>+D117+D115</f>
        <v>-203673299.99999988</v>
      </c>
      <c r="E118" s="28">
        <f t="shared" ref="E118:O118" si="71">+E117+E115</f>
        <v>-200640433.33333322</v>
      </c>
      <c r="F118" s="28">
        <f t="shared" si="71"/>
        <v>-197610916.66666657</v>
      </c>
      <c r="G118" s="28">
        <f t="shared" si="71"/>
        <v>-194584749.99999991</v>
      </c>
      <c r="H118" s="28">
        <f t="shared" si="71"/>
        <v>-191561933.33333325</v>
      </c>
      <c r="I118" s="28">
        <f t="shared" si="71"/>
        <v>-188542466.6666666</v>
      </c>
      <c r="J118" s="28">
        <f t="shared" si="71"/>
        <v>-185526349.99999994</v>
      </c>
      <c r="K118" s="28">
        <f t="shared" si="71"/>
        <v>-182513583.33333328</v>
      </c>
      <c r="L118" s="28">
        <f t="shared" si="71"/>
        <v>-179504166.66666663</v>
      </c>
      <c r="M118" s="28">
        <f t="shared" si="71"/>
        <v>-176498099.99999997</v>
      </c>
      <c r="N118" s="28">
        <f t="shared" si="71"/>
        <v>-173495383.33333331</v>
      </c>
      <c r="O118" s="28">
        <f t="shared" si="71"/>
        <v>-170496016.66666666</v>
      </c>
    </row>
    <row r="119" spans="1:27" ht="15.75" thickBot="1" x14ac:dyDescent="0.3">
      <c r="B119" s="51">
        <f>+(C119+1)^12-1</f>
        <v>0.23815847964133319</v>
      </c>
      <c r="C119" s="50">
        <f>+IRR(C118:O118)</f>
        <v>1.7961500066771441E-2</v>
      </c>
    </row>
    <row r="120" spans="1:27" x14ac:dyDescent="0.25">
      <c r="B120" s="1" t="s">
        <v>104</v>
      </c>
      <c r="C120" s="1" t="s">
        <v>105</v>
      </c>
    </row>
    <row r="121" spans="1:27" ht="18.75" x14ac:dyDescent="0.3">
      <c r="A121">
        <v>24</v>
      </c>
      <c r="B121" s="30" t="s">
        <v>66</v>
      </c>
      <c r="C121" s="29">
        <v>0</v>
      </c>
      <c r="D121" s="29">
        <v>1</v>
      </c>
      <c r="E121" s="29">
        <f>+D121+1</f>
        <v>2</v>
      </c>
      <c r="F121" s="29">
        <f t="shared" ref="F121:AA121" si="72">+E121+1</f>
        <v>3</v>
      </c>
      <c r="G121" s="29">
        <f t="shared" si="72"/>
        <v>4</v>
      </c>
      <c r="H121" s="29">
        <f t="shared" si="72"/>
        <v>5</v>
      </c>
      <c r="I121" s="29">
        <f t="shared" si="72"/>
        <v>6</v>
      </c>
      <c r="J121" s="29">
        <f t="shared" si="72"/>
        <v>7</v>
      </c>
      <c r="K121" s="29">
        <f t="shared" si="72"/>
        <v>8</v>
      </c>
      <c r="L121" s="29">
        <f t="shared" si="72"/>
        <v>9</v>
      </c>
      <c r="M121" s="29">
        <f t="shared" si="72"/>
        <v>10</v>
      </c>
      <c r="N121" s="29">
        <f t="shared" si="72"/>
        <v>11</v>
      </c>
      <c r="O121" s="29">
        <f t="shared" si="72"/>
        <v>12</v>
      </c>
      <c r="P121" s="29">
        <f t="shared" si="72"/>
        <v>13</v>
      </c>
      <c r="Q121" s="29">
        <f t="shared" si="72"/>
        <v>14</v>
      </c>
      <c r="R121" s="29">
        <f t="shared" si="72"/>
        <v>15</v>
      </c>
      <c r="S121" s="29">
        <f t="shared" si="72"/>
        <v>16</v>
      </c>
      <c r="T121" s="29">
        <f t="shared" si="72"/>
        <v>17</v>
      </c>
      <c r="U121" s="29">
        <f t="shared" si="72"/>
        <v>18</v>
      </c>
      <c r="V121" s="29">
        <f t="shared" si="72"/>
        <v>19</v>
      </c>
      <c r="W121" s="29">
        <f t="shared" si="72"/>
        <v>20</v>
      </c>
      <c r="X121" s="29">
        <f t="shared" si="72"/>
        <v>21</v>
      </c>
      <c r="Y121" s="29">
        <f t="shared" si="72"/>
        <v>22</v>
      </c>
      <c r="Z121" s="29">
        <f t="shared" si="72"/>
        <v>23</v>
      </c>
      <c r="AA121" s="29">
        <f t="shared" si="72"/>
        <v>24</v>
      </c>
    </row>
    <row r="122" spans="1:27" x14ac:dyDescent="0.25">
      <c r="B122" s="27" t="s">
        <v>60</v>
      </c>
      <c r="C122" s="5">
        <f>+$C$5</f>
        <v>2010000000</v>
      </c>
      <c r="D122" s="28">
        <f>+C122+D124</f>
        <v>1926250000</v>
      </c>
      <c r="E122" s="28">
        <f>+D122+E124</f>
        <v>1842500000</v>
      </c>
      <c r="F122" s="28">
        <f>+E122+F124</f>
        <v>1758750000</v>
      </c>
      <c r="G122" s="28">
        <f>+F122+G124</f>
        <v>1675000000</v>
      </c>
      <c r="H122" s="28">
        <f t="shared" ref="H122:Z122" si="73">+G122+H124</f>
        <v>1591250000</v>
      </c>
      <c r="I122" s="28">
        <f t="shared" si="73"/>
        <v>1507500000</v>
      </c>
      <c r="J122" s="28">
        <f t="shared" si="73"/>
        <v>1423750000</v>
      </c>
      <c r="K122" s="28">
        <f t="shared" si="73"/>
        <v>1340000000</v>
      </c>
      <c r="L122" s="28">
        <f t="shared" si="73"/>
        <v>1256250000</v>
      </c>
      <c r="M122" s="28">
        <f t="shared" si="73"/>
        <v>1172500000</v>
      </c>
      <c r="N122" s="28">
        <f t="shared" si="73"/>
        <v>1088750000</v>
      </c>
      <c r="O122" s="28">
        <f t="shared" si="73"/>
        <v>1005000000</v>
      </c>
      <c r="P122" s="28">
        <f t="shared" si="73"/>
        <v>921250000</v>
      </c>
      <c r="Q122" s="28">
        <f t="shared" si="73"/>
        <v>837500000</v>
      </c>
      <c r="R122" s="28">
        <f t="shared" si="73"/>
        <v>753750000</v>
      </c>
      <c r="S122" s="28">
        <f t="shared" si="73"/>
        <v>670000000</v>
      </c>
      <c r="T122" s="28">
        <f t="shared" si="73"/>
        <v>586250000</v>
      </c>
      <c r="U122" s="28">
        <f t="shared" si="73"/>
        <v>502500000</v>
      </c>
      <c r="V122" s="28">
        <f t="shared" si="73"/>
        <v>418750000</v>
      </c>
      <c r="W122" s="28">
        <f t="shared" si="73"/>
        <v>335000000</v>
      </c>
      <c r="X122" s="28">
        <f t="shared" si="73"/>
        <v>251250000</v>
      </c>
      <c r="Y122" s="28">
        <f t="shared" si="73"/>
        <v>167500000</v>
      </c>
      <c r="Z122" s="28">
        <f t="shared" si="73"/>
        <v>83750000</v>
      </c>
      <c r="AA122" s="28">
        <f>+Z122+AA124</f>
        <v>0</v>
      </c>
    </row>
    <row r="123" spans="1:27" x14ac:dyDescent="0.25">
      <c r="B123" s="27" t="s">
        <v>37</v>
      </c>
      <c r="D123" s="28">
        <f>-C$122*$C$14</f>
        <v>-33499999.999999881</v>
      </c>
      <c r="E123" s="28">
        <f>-D$122*$C$14</f>
        <v>-32104166.666666552</v>
      </c>
      <c r="F123" s="28">
        <f>-E$122*$C$14</f>
        <v>-30708333.333333224</v>
      </c>
      <c r="G123" s="28">
        <f t="shared" ref="G123:Z123" si="74">-F$122*$C$14</f>
        <v>-29312499.999999896</v>
      </c>
      <c r="H123" s="28">
        <f t="shared" si="74"/>
        <v>-27916666.666666567</v>
      </c>
      <c r="I123" s="28">
        <f t="shared" si="74"/>
        <v>-26520833.333333239</v>
      </c>
      <c r="J123" s="28">
        <f t="shared" si="74"/>
        <v>-25124999.999999911</v>
      </c>
      <c r="K123" s="28">
        <f t="shared" si="74"/>
        <v>-23729166.666666582</v>
      </c>
      <c r="L123" s="28">
        <f t="shared" si="74"/>
        <v>-22333333.333333254</v>
      </c>
      <c r="M123" s="28">
        <f t="shared" si="74"/>
        <v>-20937499.999999925</v>
      </c>
      <c r="N123" s="28">
        <f t="shared" si="74"/>
        <v>-19541666.666666597</v>
      </c>
      <c r="O123" s="28">
        <f t="shared" si="74"/>
        <v>-18145833.333333269</v>
      </c>
      <c r="P123" s="28">
        <f t="shared" si="74"/>
        <v>-16749999.99999994</v>
      </c>
      <c r="Q123" s="28">
        <f t="shared" si="74"/>
        <v>-15354166.666666612</v>
      </c>
      <c r="R123" s="28">
        <f t="shared" si="74"/>
        <v>-13958333.333333284</v>
      </c>
      <c r="S123" s="28">
        <f t="shared" si="74"/>
        <v>-12562499.999999955</v>
      </c>
      <c r="T123" s="28">
        <f t="shared" si="74"/>
        <v>-11166666.666666627</v>
      </c>
      <c r="U123" s="28">
        <f t="shared" si="74"/>
        <v>-9770833.3333332986</v>
      </c>
      <c r="V123" s="28">
        <f t="shared" si="74"/>
        <v>-8374999.9999999702</v>
      </c>
      <c r="W123" s="28">
        <f t="shared" si="74"/>
        <v>-6979166.6666666418</v>
      </c>
      <c r="X123" s="28">
        <f t="shared" si="74"/>
        <v>-5583333.3333333135</v>
      </c>
      <c r="Y123" s="28">
        <f t="shared" si="74"/>
        <v>-4187499.9999999851</v>
      </c>
      <c r="Z123" s="28">
        <f t="shared" si="74"/>
        <v>-2791666.6666666567</v>
      </c>
      <c r="AA123" s="28">
        <f>-Z$122*$C$14</f>
        <v>-1395833.3333333284</v>
      </c>
    </row>
    <row r="124" spans="1:27" x14ac:dyDescent="0.25">
      <c r="B124" s="27" t="s">
        <v>36</v>
      </c>
      <c r="D124" s="28">
        <f>-$C$122/$A121</f>
        <v>-83750000</v>
      </c>
      <c r="E124" s="28">
        <f t="shared" ref="E124:AA124" si="75">-$C$122/$A121</f>
        <v>-83750000</v>
      </c>
      <c r="F124" s="28">
        <f t="shared" si="75"/>
        <v>-83750000</v>
      </c>
      <c r="G124" s="28">
        <f t="shared" si="75"/>
        <v>-83750000</v>
      </c>
      <c r="H124" s="28">
        <f t="shared" si="75"/>
        <v>-83750000</v>
      </c>
      <c r="I124" s="28">
        <f t="shared" si="75"/>
        <v>-83750000</v>
      </c>
      <c r="J124" s="28">
        <f t="shared" si="75"/>
        <v>-83750000</v>
      </c>
      <c r="K124" s="28">
        <f t="shared" si="75"/>
        <v>-83750000</v>
      </c>
      <c r="L124" s="28">
        <f t="shared" si="75"/>
        <v>-83750000</v>
      </c>
      <c r="M124" s="28">
        <f t="shared" si="75"/>
        <v>-83750000</v>
      </c>
      <c r="N124" s="28">
        <f t="shared" si="75"/>
        <v>-83750000</v>
      </c>
      <c r="O124" s="28">
        <f t="shared" si="75"/>
        <v>-83750000</v>
      </c>
      <c r="P124" s="28">
        <f t="shared" si="75"/>
        <v>-83750000</v>
      </c>
      <c r="Q124" s="28">
        <f t="shared" si="75"/>
        <v>-83750000</v>
      </c>
      <c r="R124" s="28">
        <f t="shared" si="75"/>
        <v>-83750000</v>
      </c>
      <c r="S124" s="28">
        <f t="shared" si="75"/>
        <v>-83750000</v>
      </c>
      <c r="T124" s="28">
        <f t="shared" si="75"/>
        <v>-83750000</v>
      </c>
      <c r="U124" s="28">
        <f t="shared" si="75"/>
        <v>-83750000</v>
      </c>
      <c r="V124" s="28">
        <f t="shared" si="75"/>
        <v>-83750000</v>
      </c>
      <c r="W124" s="28">
        <f t="shared" si="75"/>
        <v>-83750000</v>
      </c>
      <c r="X124" s="28">
        <f t="shared" si="75"/>
        <v>-83750000</v>
      </c>
      <c r="Y124" s="28">
        <f t="shared" si="75"/>
        <v>-83750000</v>
      </c>
      <c r="Z124" s="28">
        <f t="shared" si="75"/>
        <v>-83750000</v>
      </c>
      <c r="AA124" s="28">
        <f t="shared" si="75"/>
        <v>-83750000</v>
      </c>
    </row>
    <row r="125" spans="1:27" x14ac:dyDescent="0.25">
      <c r="B125" s="27" t="s">
        <v>38</v>
      </c>
      <c r="D125" s="28">
        <f>+D124+D123</f>
        <v>-117249999.99999988</v>
      </c>
      <c r="E125" s="28">
        <f t="shared" ref="E125:AA125" si="76">+E124+E123</f>
        <v>-115854166.66666655</v>
      </c>
      <c r="F125" s="28">
        <f t="shared" si="76"/>
        <v>-114458333.33333322</v>
      </c>
      <c r="G125" s="28">
        <f t="shared" si="76"/>
        <v>-113062499.9999999</v>
      </c>
      <c r="H125" s="28">
        <f t="shared" si="76"/>
        <v>-111666666.66666657</v>
      </c>
      <c r="I125" s="28">
        <f t="shared" si="76"/>
        <v>-110270833.33333324</v>
      </c>
      <c r="J125" s="28">
        <f t="shared" si="76"/>
        <v>-108874999.99999991</v>
      </c>
      <c r="K125" s="28">
        <f t="shared" si="76"/>
        <v>-107479166.66666658</v>
      </c>
      <c r="L125" s="28">
        <f t="shared" si="76"/>
        <v>-106083333.33333325</v>
      </c>
      <c r="M125" s="28">
        <f t="shared" si="76"/>
        <v>-104687499.99999993</v>
      </c>
      <c r="N125" s="28">
        <f t="shared" si="76"/>
        <v>-103291666.6666666</v>
      </c>
      <c r="O125" s="28">
        <f t="shared" si="76"/>
        <v>-101895833.33333327</v>
      </c>
      <c r="P125" s="28">
        <f t="shared" si="76"/>
        <v>-100499999.99999994</v>
      </c>
      <c r="Q125" s="28">
        <f t="shared" si="76"/>
        <v>-99104166.666666612</v>
      </c>
      <c r="R125" s="28">
        <f t="shared" si="76"/>
        <v>-97708333.333333284</v>
      </c>
      <c r="S125" s="28">
        <f t="shared" si="76"/>
        <v>-96312499.999999955</v>
      </c>
      <c r="T125" s="28">
        <f t="shared" si="76"/>
        <v>-94916666.666666627</v>
      </c>
      <c r="U125" s="28">
        <f t="shared" si="76"/>
        <v>-93520833.333333299</v>
      </c>
      <c r="V125" s="28">
        <f t="shared" si="76"/>
        <v>-92124999.99999997</v>
      </c>
      <c r="W125" s="28">
        <f t="shared" si="76"/>
        <v>-90729166.666666642</v>
      </c>
      <c r="X125" s="28">
        <f t="shared" si="76"/>
        <v>-89333333.333333313</v>
      </c>
      <c r="Y125" s="28">
        <f t="shared" si="76"/>
        <v>-87937499.999999985</v>
      </c>
      <c r="Z125" s="28">
        <f t="shared" si="76"/>
        <v>-86541666.666666657</v>
      </c>
      <c r="AA125" s="28">
        <f t="shared" si="76"/>
        <v>-85145833.333333328</v>
      </c>
    </row>
    <row r="126" spans="1:27" x14ac:dyDescent="0.25">
      <c r="B126" s="27" t="s">
        <v>39</v>
      </c>
      <c r="D126" s="28">
        <f>+SUM(D123:$AA123)+SUM(D124:$AA124)</f>
        <v>-2428749999.9999986</v>
      </c>
      <c r="E126" s="28">
        <f>+SUM(E123:$AA123)+SUM(E124:$AA124)</f>
        <v>-2311499999.9999986</v>
      </c>
      <c r="F126" s="28">
        <f>+SUM(F123:$AA123)+SUM(F124:$AA124)</f>
        <v>-2195645833.3333321</v>
      </c>
      <c r="G126" s="28">
        <f>+SUM(G123:$AA123)+SUM(G124:$AA124)</f>
        <v>-2081187499.999999</v>
      </c>
      <c r="H126" s="28">
        <f>+SUM(H123:$AA123)+SUM(H124:$AA124)</f>
        <v>-1968124999.999999</v>
      </c>
      <c r="I126" s="28">
        <f>+SUM(I123:$AA123)+SUM(I124:$AA124)</f>
        <v>-1856458333.3333325</v>
      </c>
      <c r="J126" s="28">
        <f>+SUM(J123:$AA123)+SUM(J124:$AA124)</f>
        <v>-1746187499.9999993</v>
      </c>
      <c r="K126" s="28">
        <f>+SUM(K123:$AA123)+SUM(K124:$AA124)</f>
        <v>-1637312499.9999993</v>
      </c>
      <c r="L126" s="28">
        <f>+SUM(L123:$AA123)+SUM(L124:$AA124)</f>
        <v>-1529833333.3333328</v>
      </c>
      <c r="M126" s="28">
        <f>+SUM(M123:$AA123)+SUM(M124:$AA124)</f>
        <v>-1423749999.9999995</v>
      </c>
      <c r="N126" s="28">
        <f>+SUM(N123:$AA123)+SUM(N124:$AA124)</f>
        <v>-1319062499.9999995</v>
      </c>
      <c r="O126" s="28">
        <f>+SUM(O123:$AA123)+SUM(O124:$AA124)</f>
        <v>-1215770833.3333328</v>
      </c>
      <c r="P126" s="28">
        <f>+SUM(P123:$AA123)+SUM(P124:$AA124)</f>
        <v>-1113874999.9999995</v>
      </c>
      <c r="Q126" s="28">
        <f>+SUM(Q123:$AA123)+SUM(Q124:$AA124)</f>
        <v>-1013374999.9999996</v>
      </c>
      <c r="R126" s="28">
        <f>+SUM(R123:$AA123)+SUM(R124:$AA124)</f>
        <v>-914270833.33333302</v>
      </c>
      <c r="S126" s="28">
        <f>+SUM(S123:$AA123)+SUM(S124:$AA124)</f>
        <v>-816562499.99999976</v>
      </c>
      <c r="T126" s="28">
        <f>+SUM(T123:$AA123)+SUM(T124:$AA124)</f>
        <v>-720249999.99999976</v>
      </c>
      <c r="U126" s="28">
        <f>+SUM(U123:$AA123)+SUM(U124:$AA124)</f>
        <v>-625333333.33333325</v>
      </c>
      <c r="V126" s="28">
        <f>+SUM(V123:$AA123)+SUM(V124:$AA124)</f>
        <v>-531812499.99999988</v>
      </c>
      <c r="W126" s="28">
        <f>+SUM(W123:$AA123)+SUM(W124:$AA124)</f>
        <v>-439687499.99999994</v>
      </c>
      <c r="X126" s="28">
        <f>+SUM(X123:$AA123)+SUM(X124:$AA124)</f>
        <v>-348958333.33333325</v>
      </c>
      <c r="Y126" s="28">
        <f>+SUM(Y123:$AA123)+SUM(Y124:$AA124)</f>
        <v>-259624999.99999997</v>
      </c>
      <c r="Z126" s="28">
        <f>+SUM(Z123:$AA123)+SUM(Z124:$AA124)</f>
        <v>-171687500</v>
      </c>
      <c r="AA126" s="28">
        <f>+SUM(AA123:$AA123)+SUM(AA124:$AA124)</f>
        <v>-85145833.333333328</v>
      </c>
    </row>
    <row r="127" spans="1:27" x14ac:dyDescent="0.25">
      <c r="B127" s="27" t="s">
        <v>40</v>
      </c>
      <c r="D127" s="28">
        <f>+D126*$C$7/1000000</f>
        <v>-2914499.9999999981</v>
      </c>
      <c r="E127" s="28">
        <f t="shared" ref="E127:AA127" si="77">+E126*$C$7/1000000</f>
        <v>-2773799.9999999981</v>
      </c>
      <c r="F127" s="28">
        <f t="shared" si="77"/>
        <v>-2634774.9999999986</v>
      </c>
      <c r="G127" s="28">
        <f t="shared" si="77"/>
        <v>-2497424.9999999991</v>
      </c>
      <c r="H127" s="28">
        <f t="shared" si="77"/>
        <v>-2361749.9999999991</v>
      </c>
      <c r="I127" s="28">
        <f t="shared" si="77"/>
        <v>-2227749.9999999991</v>
      </c>
      <c r="J127" s="28">
        <f t="shared" si="77"/>
        <v>-2095424.9999999991</v>
      </c>
      <c r="K127" s="28">
        <f t="shared" si="77"/>
        <v>-1964774.9999999991</v>
      </c>
      <c r="L127" s="28">
        <f t="shared" si="77"/>
        <v>-1835799.9999999993</v>
      </c>
      <c r="M127" s="28">
        <f t="shared" si="77"/>
        <v>-1708499.9999999995</v>
      </c>
      <c r="N127" s="28">
        <f t="shared" si="77"/>
        <v>-1582874.9999999995</v>
      </c>
      <c r="O127" s="28">
        <f t="shared" si="77"/>
        <v>-1458924.9999999993</v>
      </c>
      <c r="P127" s="28">
        <f t="shared" si="77"/>
        <v>-1336649.9999999995</v>
      </c>
      <c r="Q127" s="28">
        <f t="shared" si="77"/>
        <v>-1216049.9999999995</v>
      </c>
      <c r="R127" s="28">
        <f t="shared" si="77"/>
        <v>-1097124.9999999995</v>
      </c>
      <c r="S127" s="28">
        <f t="shared" si="77"/>
        <v>-979874.99999999977</v>
      </c>
      <c r="T127" s="28">
        <f t="shared" si="77"/>
        <v>-864299.99999999977</v>
      </c>
      <c r="U127" s="28">
        <f t="shared" si="77"/>
        <v>-750399.99999999988</v>
      </c>
      <c r="V127" s="28">
        <f t="shared" si="77"/>
        <v>-638174.99999999988</v>
      </c>
      <c r="W127" s="28">
        <f t="shared" si="77"/>
        <v>-527624.99999999988</v>
      </c>
      <c r="X127" s="28">
        <f t="shared" si="77"/>
        <v>-418749.99999999988</v>
      </c>
      <c r="Y127" s="28">
        <f t="shared" si="77"/>
        <v>-311549.99999999994</v>
      </c>
      <c r="Z127" s="28">
        <f t="shared" si="77"/>
        <v>-206025</v>
      </c>
      <c r="AA127" s="28">
        <f t="shared" si="77"/>
        <v>-102175</v>
      </c>
    </row>
    <row r="128" spans="1:27" ht="15.75" thickBot="1" x14ac:dyDescent="0.3">
      <c r="B128" s="48" t="s">
        <v>41</v>
      </c>
      <c r="C128" s="5">
        <f>+$C$5</f>
        <v>2010000000</v>
      </c>
      <c r="D128" s="28">
        <f>+D127+D125</f>
        <v>-120164499.99999988</v>
      </c>
      <c r="E128" s="28">
        <f t="shared" ref="E128:AA128" si="78">+E127+E125</f>
        <v>-118627966.66666655</v>
      </c>
      <c r="F128" s="28">
        <f t="shared" si="78"/>
        <v>-117093108.33333322</v>
      </c>
      <c r="G128" s="28">
        <f t="shared" si="78"/>
        <v>-115559924.9999999</v>
      </c>
      <c r="H128" s="28">
        <f t="shared" si="78"/>
        <v>-114028416.66666657</v>
      </c>
      <c r="I128" s="28">
        <f t="shared" si="78"/>
        <v>-112498583.33333324</v>
      </c>
      <c r="J128" s="28">
        <f t="shared" si="78"/>
        <v>-110970424.99999991</v>
      </c>
      <c r="K128" s="28">
        <f t="shared" si="78"/>
        <v>-109443941.66666658</v>
      </c>
      <c r="L128" s="28">
        <f t="shared" si="78"/>
        <v>-107919133.33333325</v>
      </c>
      <c r="M128" s="28">
        <f t="shared" si="78"/>
        <v>-106395999.99999993</v>
      </c>
      <c r="N128" s="28">
        <f t="shared" si="78"/>
        <v>-104874541.6666666</v>
      </c>
      <c r="O128" s="28">
        <f t="shared" si="78"/>
        <v>-103354758.33333327</v>
      </c>
      <c r="P128" s="28">
        <f t="shared" si="78"/>
        <v>-101836649.99999994</v>
      </c>
      <c r="Q128" s="28">
        <f t="shared" si="78"/>
        <v>-100320216.66666661</v>
      </c>
      <c r="R128" s="28">
        <f t="shared" si="78"/>
        <v>-98805458.333333284</v>
      </c>
      <c r="S128" s="28">
        <f t="shared" si="78"/>
        <v>-97292374.999999955</v>
      </c>
      <c r="T128" s="28">
        <f t="shared" si="78"/>
        <v>-95780966.666666627</v>
      </c>
      <c r="U128" s="28">
        <f t="shared" si="78"/>
        <v>-94271233.333333299</v>
      </c>
      <c r="V128" s="28">
        <f t="shared" si="78"/>
        <v>-92763174.99999997</v>
      </c>
      <c r="W128" s="28">
        <f t="shared" si="78"/>
        <v>-91256791.666666642</v>
      </c>
      <c r="X128" s="28">
        <f t="shared" si="78"/>
        <v>-89752083.333333313</v>
      </c>
      <c r="Y128" s="28">
        <f t="shared" si="78"/>
        <v>-88249049.999999985</v>
      </c>
      <c r="Z128" s="28">
        <f t="shared" si="78"/>
        <v>-86747691.666666657</v>
      </c>
      <c r="AA128" s="28">
        <f t="shared" si="78"/>
        <v>-85248008.333333328</v>
      </c>
    </row>
    <row r="129" spans="1:87" ht="15.75" thickBot="1" x14ac:dyDescent="0.3">
      <c r="B129" s="51">
        <f>+(C129+1)^12-1</f>
        <v>0.23938891175855326</v>
      </c>
      <c r="C129" s="50">
        <f>+IRR(C128:AA128)</f>
        <v>1.8045762462045145E-2</v>
      </c>
    </row>
    <row r="131" spans="1:87" ht="18.75" x14ac:dyDescent="0.3">
      <c r="A131">
        <v>36</v>
      </c>
      <c r="B131" s="30" t="s">
        <v>66</v>
      </c>
      <c r="C131" s="29">
        <v>0</v>
      </c>
      <c r="D131" s="29">
        <v>1</v>
      </c>
      <c r="E131" s="29">
        <f>+D131+1</f>
        <v>2</v>
      </c>
      <c r="F131" s="29">
        <f t="shared" ref="F131:AM131" si="79">+E131+1</f>
        <v>3</v>
      </c>
      <c r="G131" s="29">
        <f t="shared" si="79"/>
        <v>4</v>
      </c>
      <c r="H131" s="29">
        <f t="shared" si="79"/>
        <v>5</v>
      </c>
      <c r="I131" s="29">
        <f t="shared" si="79"/>
        <v>6</v>
      </c>
      <c r="J131" s="29">
        <f t="shared" si="79"/>
        <v>7</v>
      </c>
      <c r="K131" s="29">
        <f t="shared" si="79"/>
        <v>8</v>
      </c>
      <c r="L131" s="29">
        <f t="shared" si="79"/>
        <v>9</v>
      </c>
      <c r="M131" s="29">
        <f t="shared" si="79"/>
        <v>10</v>
      </c>
      <c r="N131" s="29">
        <f t="shared" si="79"/>
        <v>11</v>
      </c>
      <c r="O131" s="29">
        <f t="shared" si="79"/>
        <v>12</v>
      </c>
      <c r="P131" s="29">
        <f t="shared" si="79"/>
        <v>13</v>
      </c>
      <c r="Q131" s="29">
        <f t="shared" si="79"/>
        <v>14</v>
      </c>
      <c r="R131" s="29">
        <f t="shared" si="79"/>
        <v>15</v>
      </c>
      <c r="S131" s="29">
        <f t="shared" si="79"/>
        <v>16</v>
      </c>
      <c r="T131" s="29">
        <f t="shared" si="79"/>
        <v>17</v>
      </c>
      <c r="U131" s="29">
        <f t="shared" si="79"/>
        <v>18</v>
      </c>
      <c r="V131" s="29">
        <f t="shared" si="79"/>
        <v>19</v>
      </c>
      <c r="W131" s="29">
        <f t="shared" si="79"/>
        <v>20</v>
      </c>
      <c r="X131" s="29">
        <f t="shared" si="79"/>
        <v>21</v>
      </c>
      <c r="Y131" s="29">
        <f t="shared" si="79"/>
        <v>22</v>
      </c>
      <c r="Z131" s="29">
        <f t="shared" si="79"/>
        <v>23</v>
      </c>
      <c r="AA131" s="29">
        <f t="shared" si="79"/>
        <v>24</v>
      </c>
      <c r="AB131" s="29">
        <f t="shared" si="79"/>
        <v>25</v>
      </c>
      <c r="AC131" s="29">
        <f t="shared" si="79"/>
        <v>26</v>
      </c>
      <c r="AD131" s="29">
        <f t="shared" si="79"/>
        <v>27</v>
      </c>
      <c r="AE131" s="29">
        <f t="shared" si="79"/>
        <v>28</v>
      </c>
      <c r="AF131" s="29">
        <f t="shared" si="79"/>
        <v>29</v>
      </c>
      <c r="AG131" s="29">
        <f t="shared" si="79"/>
        <v>30</v>
      </c>
      <c r="AH131" s="29">
        <f t="shared" si="79"/>
        <v>31</v>
      </c>
      <c r="AI131" s="29">
        <f t="shared" si="79"/>
        <v>32</v>
      </c>
      <c r="AJ131" s="29">
        <f t="shared" si="79"/>
        <v>33</v>
      </c>
      <c r="AK131" s="29">
        <f t="shared" si="79"/>
        <v>34</v>
      </c>
      <c r="AL131" s="29">
        <f t="shared" si="79"/>
        <v>35</v>
      </c>
      <c r="AM131" s="29">
        <f t="shared" si="79"/>
        <v>36</v>
      </c>
    </row>
    <row r="132" spans="1:87" x14ac:dyDescent="0.25">
      <c r="B132" s="27" t="s">
        <v>60</v>
      </c>
      <c r="C132" s="5">
        <f>+$C$5</f>
        <v>2010000000</v>
      </c>
      <c r="D132" s="28">
        <f>+C132+D134</f>
        <v>1954166666.6666667</v>
      </c>
      <c r="E132" s="28">
        <f t="shared" ref="E132:AM132" si="80">+D132+E134</f>
        <v>1898333333.3333335</v>
      </c>
      <c r="F132" s="28">
        <f t="shared" si="80"/>
        <v>1842500000.0000002</v>
      </c>
      <c r="G132" s="28">
        <f t="shared" si="80"/>
        <v>1786666666.666667</v>
      </c>
      <c r="H132" s="28">
        <f t="shared" si="80"/>
        <v>1730833333.3333337</v>
      </c>
      <c r="I132" s="28">
        <f t="shared" si="80"/>
        <v>1675000000.0000005</v>
      </c>
      <c r="J132" s="28">
        <f t="shared" si="80"/>
        <v>1619166666.6666672</v>
      </c>
      <c r="K132" s="28">
        <f t="shared" si="80"/>
        <v>1563333333.333334</v>
      </c>
      <c r="L132" s="28">
        <f t="shared" si="80"/>
        <v>1507500000.0000007</v>
      </c>
      <c r="M132" s="28">
        <f t="shared" si="80"/>
        <v>1451666666.6666675</v>
      </c>
      <c r="N132" s="28">
        <f t="shared" si="80"/>
        <v>1395833333.3333342</v>
      </c>
      <c r="O132" s="28">
        <f t="shared" si="80"/>
        <v>1340000000.000001</v>
      </c>
      <c r="P132" s="28">
        <f t="shared" si="80"/>
        <v>1284166666.6666677</v>
      </c>
      <c r="Q132" s="28">
        <f t="shared" si="80"/>
        <v>1228333333.3333344</v>
      </c>
      <c r="R132" s="28">
        <f t="shared" si="80"/>
        <v>1172500000.0000012</v>
      </c>
      <c r="S132" s="28">
        <f t="shared" si="80"/>
        <v>1116666666.6666679</v>
      </c>
      <c r="T132" s="28">
        <f t="shared" si="80"/>
        <v>1060833333.3333346</v>
      </c>
      <c r="U132" s="28">
        <f t="shared" si="80"/>
        <v>1005000000.0000012</v>
      </c>
      <c r="V132" s="28">
        <f t="shared" si="80"/>
        <v>949166666.66666782</v>
      </c>
      <c r="W132" s="28">
        <f t="shared" si="80"/>
        <v>893333333.33333445</v>
      </c>
      <c r="X132" s="28">
        <f t="shared" si="80"/>
        <v>837500000.00000107</v>
      </c>
      <c r="Y132" s="28">
        <f t="shared" si="80"/>
        <v>781666666.6666677</v>
      </c>
      <c r="Z132" s="28">
        <f t="shared" si="80"/>
        <v>725833333.33333433</v>
      </c>
      <c r="AA132" s="28">
        <f t="shared" si="80"/>
        <v>670000000.00000095</v>
      </c>
      <c r="AB132" s="28">
        <f t="shared" si="80"/>
        <v>614166666.66666758</v>
      </c>
      <c r="AC132" s="28">
        <f t="shared" si="80"/>
        <v>558333333.33333421</v>
      </c>
      <c r="AD132" s="28">
        <f t="shared" si="80"/>
        <v>502500000.00000089</v>
      </c>
      <c r="AE132" s="28">
        <f t="shared" si="80"/>
        <v>446666666.66666758</v>
      </c>
      <c r="AF132" s="28">
        <f t="shared" si="80"/>
        <v>390833333.33333427</v>
      </c>
      <c r="AG132" s="28">
        <f t="shared" si="80"/>
        <v>335000000.00000095</v>
      </c>
      <c r="AH132" s="28">
        <f t="shared" si="80"/>
        <v>279166666.66666764</v>
      </c>
      <c r="AI132" s="28">
        <f t="shared" si="80"/>
        <v>223333333.3333343</v>
      </c>
      <c r="AJ132" s="28">
        <f t="shared" si="80"/>
        <v>167500000.00000095</v>
      </c>
      <c r="AK132" s="28">
        <f t="shared" si="80"/>
        <v>111666666.66666761</v>
      </c>
      <c r="AL132" s="28">
        <f t="shared" si="80"/>
        <v>55833333.333334275</v>
      </c>
      <c r="AM132" s="28">
        <f t="shared" si="80"/>
        <v>9.3877315521240234E-7</v>
      </c>
    </row>
    <row r="133" spans="1:87" x14ac:dyDescent="0.25">
      <c r="B133" s="27" t="s">
        <v>37</v>
      </c>
      <c r="D133" s="28">
        <f>-C$132*$C$14</f>
        <v>-33499999.999999881</v>
      </c>
      <c r="E133" s="28">
        <f>-D$132*$C$14</f>
        <v>-32569444.444444329</v>
      </c>
      <c r="F133" s="28">
        <f>-E$132*$C$14</f>
        <v>-31638888.88888878</v>
      </c>
      <c r="G133" s="28">
        <f t="shared" ref="G133:AL133" si="81">-F$132*$C$14</f>
        <v>-30708333.333333228</v>
      </c>
      <c r="H133" s="28">
        <f t="shared" si="81"/>
        <v>-29777777.777777676</v>
      </c>
      <c r="I133" s="28">
        <f t="shared" si="81"/>
        <v>-28847222.222222127</v>
      </c>
      <c r="J133" s="28">
        <f t="shared" si="81"/>
        <v>-27916666.666666575</v>
      </c>
      <c r="K133" s="28">
        <f t="shared" si="81"/>
        <v>-26986111.111111026</v>
      </c>
      <c r="L133" s="28">
        <f t="shared" si="81"/>
        <v>-26055555.555555474</v>
      </c>
      <c r="M133" s="28">
        <f t="shared" si="81"/>
        <v>-25124999.999999922</v>
      </c>
      <c r="N133" s="28">
        <f t="shared" si="81"/>
        <v>-24194444.444444373</v>
      </c>
      <c r="O133" s="28">
        <f t="shared" si="81"/>
        <v>-23263888.888888821</v>
      </c>
      <c r="P133" s="28">
        <f t="shared" si="81"/>
        <v>-22333333.333333269</v>
      </c>
      <c r="Q133" s="28">
        <f t="shared" si="81"/>
        <v>-21402777.77777772</v>
      </c>
      <c r="R133" s="28">
        <f t="shared" si="81"/>
        <v>-20472222.222222168</v>
      </c>
      <c r="S133" s="28">
        <f t="shared" si="81"/>
        <v>-19541666.666666616</v>
      </c>
      <c r="T133" s="28">
        <f t="shared" si="81"/>
        <v>-18611111.111111067</v>
      </c>
      <c r="U133" s="28">
        <f t="shared" si="81"/>
        <v>-17680555.555555515</v>
      </c>
      <c r="V133" s="28">
        <f t="shared" si="81"/>
        <v>-16749999.999999961</v>
      </c>
      <c r="W133" s="28">
        <f t="shared" si="81"/>
        <v>-15819444.444444407</v>
      </c>
      <c r="X133" s="28">
        <f t="shared" si="81"/>
        <v>-14888888.888888855</v>
      </c>
      <c r="Y133" s="28">
        <f t="shared" si="81"/>
        <v>-13958333.333333302</v>
      </c>
      <c r="Z133" s="28">
        <f t="shared" si="81"/>
        <v>-13027777.777777748</v>
      </c>
      <c r="AA133" s="28">
        <f t="shared" si="81"/>
        <v>-12097222.222222196</v>
      </c>
      <c r="AB133" s="28">
        <f t="shared" si="81"/>
        <v>-11166666.666666644</v>
      </c>
      <c r="AC133" s="28">
        <f t="shared" si="81"/>
        <v>-10236111.11111109</v>
      </c>
      <c r="AD133" s="28">
        <f t="shared" si="81"/>
        <v>-9305555.5555555373</v>
      </c>
      <c r="AE133" s="28">
        <f t="shared" si="81"/>
        <v>-8374999.9999999851</v>
      </c>
      <c r="AF133" s="28">
        <f t="shared" si="81"/>
        <v>-7444444.4444444329</v>
      </c>
      <c r="AG133" s="28">
        <f t="shared" si="81"/>
        <v>-6513888.8888888815</v>
      </c>
      <c r="AH133" s="28">
        <f t="shared" si="81"/>
        <v>-5583333.3333333293</v>
      </c>
      <c r="AI133" s="28">
        <f t="shared" si="81"/>
        <v>-4652777.7777777771</v>
      </c>
      <c r="AJ133" s="28">
        <f t="shared" si="81"/>
        <v>-3722222.2222222253</v>
      </c>
      <c r="AK133" s="28">
        <f t="shared" si="81"/>
        <v>-2791666.6666666726</v>
      </c>
      <c r="AL133" s="28">
        <f t="shared" si="81"/>
        <v>-1861111.1111111203</v>
      </c>
      <c r="AM133" s="28">
        <f>-AL$132*$C$14</f>
        <v>-930555.55555556796</v>
      </c>
    </row>
    <row r="134" spans="1:87" x14ac:dyDescent="0.25">
      <c r="B134" s="27" t="s">
        <v>36</v>
      </c>
      <c r="D134" s="28">
        <f>-$C$62/$A131</f>
        <v>-55833333.333333336</v>
      </c>
      <c r="E134" s="28">
        <f t="shared" ref="E134:AM134" si="82">-$C$62/$A131</f>
        <v>-55833333.333333336</v>
      </c>
      <c r="F134" s="28">
        <f t="shared" si="82"/>
        <v>-55833333.333333336</v>
      </c>
      <c r="G134" s="28">
        <f t="shared" si="82"/>
        <v>-55833333.333333336</v>
      </c>
      <c r="H134" s="28">
        <f t="shared" si="82"/>
        <v>-55833333.333333336</v>
      </c>
      <c r="I134" s="28">
        <f t="shared" si="82"/>
        <v>-55833333.333333336</v>
      </c>
      <c r="J134" s="28">
        <f t="shared" si="82"/>
        <v>-55833333.333333336</v>
      </c>
      <c r="K134" s="28">
        <f t="shared" si="82"/>
        <v>-55833333.333333336</v>
      </c>
      <c r="L134" s="28">
        <f t="shared" si="82"/>
        <v>-55833333.333333336</v>
      </c>
      <c r="M134" s="28">
        <f t="shared" si="82"/>
        <v>-55833333.333333336</v>
      </c>
      <c r="N134" s="28">
        <f t="shared" si="82"/>
        <v>-55833333.333333336</v>
      </c>
      <c r="O134" s="28">
        <f t="shared" si="82"/>
        <v>-55833333.333333336</v>
      </c>
      <c r="P134" s="28">
        <f t="shared" si="82"/>
        <v>-55833333.333333336</v>
      </c>
      <c r="Q134" s="28">
        <f t="shared" si="82"/>
        <v>-55833333.333333336</v>
      </c>
      <c r="R134" s="28">
        <f t="shared" si="82"/>
        <v>-55833333.333333336</v>
      </c>
      <c r="S134" s="28">
        <f t="shared" si="82"/>
        <v>-55833333.333333336</v>
      </c>
      <c r="T134" s="28">
        <f t="shared" si="82"/>
        <v>-55833333.333333336</v>
      </c>
      <c r="U134" s="28">
        <f t="shared" si="82"/>
        <v>-55833333.333333336</v>
      </c>
      <c r="V134" s="28">
        <f t="shared" si="82"/>
        <v>-55833333.333333336</v>
      </c>
      <c r="W134" s="28">
        <f t="shared" si="82"/>
        <v>-55833333.333333336</v>
      </c>
      <c r="X134" s="28">
        <f t="shared" si="82"/>
        <v>-55833333.333333336</v>
      </c>
      <c r="Y134" s="28">
        <f t="shared" si="82"/>
        <v>-55833333.333333336</v>
      </c>
      <c r="Z134" s="28">
        <f t="shared" si="82"/>
        <v>-55833333.333333336</v>
      </c>
      <c r="AA134" s="28">
        <f t="shared" si="82"/>
        <v>-55833333.333333336</v>
      </c>
      <c r="AB134" s="28">
        <f t="shared" si="82"/>
        <v>-55833333.333333336</v>
      </c>
      <c r="AC134" s="28">
        <f t="shared" si="82"/>
        <v>-55833333.333333336</v>
      </c>
      <c r="AD134" s="28">
        <f t="shared" si="82"/>
        <v>-55833333.333333336</v>
      </c>
      <c r="AE134" s="28">
        <f t="shared" si="82"/>
        <v>-55833333.333333336</v>
      </c>
      <c r="AF134" s="28">
        <f t="shared" si="82"/>
        <v>-55833333.333333336</v>
      </c>
      <c r="AG134" s="28">
        <f t="shared" si="82"/>
        <v>-55833333.333333336</v>
      </c>
      <c r="AH134" s="28">
        <f t="shared" si="82"/>
        <v>-55833333.333333336</v>
      </c>
      <c r="AI134" s="28">
        <f t="shared" si="82"/>
        <v>-55833333.333333336</v>
      </c>
      <c r="AJ134" s="28">
        <f t="shared" si="82"/>
        <v>-55833333.333333336</v>
      </c>
      <c r="AK134" s="28">
        <f t="shared" si="82"/>
        <v>-55833333.333333336</v>
      </c>
      <c r="AL134" s="28">
        <f t="shared" si="82"/>
        <v>-55833333.333333336</v>
      </c>
      <c r="AM134" s="28">
        <f t="shared" si="82"/>
        <v>-55833333.333333336</v>
      </c>
    </row>
    <row r="135" spans="1:87" x14ac:dyDescent="0.25">
      <c r="B135" s="27" t="s">
        <v>38</v>
      </c>
      <c r="D135" s="28">
        <f>+D134+D133</f>
        <v>-89333333.333333224</v>
      </c>
      <c r="E135" s="28">
        <f t="shared" ref="E135:AL135" si="83">+E134+E133</f>
        <v>-88402777.777777672</v>
      </c>
      <c r="F135" s="28">
        <f t="shared" si="83"/>
        <v>-87472222.22222212</v>
      </c>
      <c r="G135" s="28">
        <f>+G134+G133</f>
        <v>-86541666.666666567</v>
      </c>
      <c r="H135" s="28">
        <f t="shared" si="83"/>
        <v>-85611111.111111015</v>
      </c>
      <c r="I135" s="28">
        <f t="shared" si="83"/>
        <v>-84680555.555555463</v>
      </c>
      <c r="J135" s="28">
        <f t="shared" si="83"/>
        <v>-83749999.999999911</v>
      </c>
      <c r="K135" s="28">
        <f t="shared" si="83"/>
        <v>-82819444.444444358</v>
      </c>
      <c r="L135" s="28">
        <f t="shared" si="83"/>
        <v>-81888888.888888806</v>
      </c>
      <c r="M135" s="28">
        <f t="shared" si="83"/>
        <v>-80958333.333333254</v>
      </c>
      <c r="N135" s="28">
        <f t="shared" si="83"/>
        <v>-80027777.777777702</v>
      </c>
      <c r="O135" s="28">
        <f t="shared" si="83"/>
        <v>-79097222.222222149</v>
      </c>
      <c r="P135" s="28">
        <f t="shared" si="83"/>
        <v>-78166666.666666597</v>
      </c>
      <c r="Q135" s="28">
        <f t="shared" si="83"/>
        <v>-77236111.11111106</v>
      </c>
      <c r="R135" s="28">
        <f t="shared" si="83"/>
        <v>-76305555.555555508</v>
      </c>
      <c r="S135" s="28">
        <f t="shared" si="83"/>
        <v>-75374999.999999955</v>
      </c>
      <c r="T135" s="28">
        <f t="shared" si="83"/>
        <v>-74444444.444444403</v>
      </c>
      <c r="U135" s="28">
        <f t="shared" si="83"/>
        <v>-73513888.888888851</v>
      </c>
      <c r="V135" s="28">
        <f t="shared" si="83"/>
        <v>-72583333.333333299</v>
      </c>
      <c r="W135" s="28">
        <f t="shared" si="83"/>
        <v>-71652777.777777746</v>
      </c>
      <c r="X135" s="28">
        <f t="shared" si="83"/>
        <v>-70722222.222222194</v>
      </c>
      <c r="Y135" s="28">
        <f t="shared" si="83"/>
        <v>-69791666.666666642</v>
      </c>
      <c r="Z135" s="28">
        <f t="shared" si="83"/>
        <v>-68861111.11111109</v>
      </c>
      <c r="AA135" s="28">
        <f t="shared" si="83"/>
        <v>-67930555.555555537</v>
      </c>
      <c r="AB135" s="28">
        <f t="shared" si="83"/>
        <v>-66999999.999999978</v>
      </c>
      <c r="AC135" s="28">
        <f t="shared" si="83"/>
        <v>-66069444.444444425</v>
      </c>
      <c r="AD135" s="28">
        <f t="shared" si="83"/>
        <v>-65138888.888888873</v>
      </c>
      <c r="AE135" s="28">
        <f t="shared" si="83"/>
        <v>-64208333.333333321</v>
      </c>
      <c r="AF135" s="28">
        <f t="shared" si="83"/>
        <v>-63277777.777777769</v>
      </c>
      <c r="AG135" s="28">
        <f t="shared" si="83"/>
        <v>-62347222.222222216</v>
      </c>
      <c r="AH135" s="28">
        <f t="shared" si="83"/>
        <v>-61416666.666666664</v>
      </c>
      <c r="AI135" s="28">
        <f t="shared" si="83"/>
        <v>-60486111.111111112</v>
      </c>
      <c r="AJ135" s="28">
        <f t="shared" si="83"/>
        <v>-59555555.55555556</v>
      </c>
      <c r="AK135" s="28">
        <f t="shared" si="83"/>
        <v>-58625000.000000007</v>
      </c>
      <c r="AL135" s="28">
        <f t="shared" si="83"/>
        <v>-57694444.444444455</v>
      </c>
      <c r="AM135" s="28">
        <f>+AM134+AM133</f>
        <v>-56763888.888888903</v>
      </c>
    </row>
    <row r="136" spans="1:87" x14ac:dyDescent="0.25">
      <c r="B136" s="27" t="s">
        <v>39</v>
      </c>
      <c r="D136" s="28">
        <f>+SUM(D133:$AM133)+SUM(D134:$AM134)</f>
        <v>-2629749999.9999971</v>
      </c>
      <c r="E136" s="28">
        <f>+SUM(E133:$AM133)+SUM(E134:$AM134)</f>
        <v>-2540416666.6666641</v>
      </c>
      <c r="F136" s="28">
        <f>+SUM(F133:$AM133)+SUM(F134:$AM134)</f>
        <v>-2452013888.8888865</v>
      </c>
      <c r="G136" s="28">
        <f>+SUM(G133:$AM133)+SUM(G134:$AM134)</f>
        <v>-2364541666.6666646</v>
      </c>
      <c r="H136" s="28">
        <f>+SUM(H133:$AM133)+SUM(H134:$AM134)</f>
        <v>-2277999999.9999981</v>
      </c>
      <c r="I136" s="28">
        <f>+SUM(I133:$AM133)+SUM(I134:$AM134)</f>
        <v>-2192388888.8888874</v>
      </c>
      <c r="J136" s="28">
        <f>+SUM(J133:$AM133)+SUM(J134:$AM134)</f>
        <v>-2107708333.3333318</v>
      </c>
      <c r="K136" s="28">
        <f>+SUM(K133:$AM133)+SUM(K134:$AM134)</f>
        <v>-2023958333.3333321</v>
      </c>
      <c r="L136" s="28">
        <f>+SUM(L133:$AM133)+SUM(L134:$AM134)</f>
        <v>-1941138888.8888879</v>
      </c>
      <c r="M136" s="28">
        <f>+SUM(M133:$AM133)+SUM(M134:$AM134)</f>
        <v>-1859249999.999999</v>
      </c>
      <c r="N136" s="28">
        <f>+SUM(N133:$AM133)+SUM(N134:$AM134)</f>
        <v>-1778291666.6666658</v>
      </c>
      <c r="O136" s="28">
        <f>+SUM(O133:$AM133)+SUM(O134:$AM134)</f>
        <v>-1698263888.8888884</v>
      </c>
      <c r="P136" s="28">
        <f>+SUM(P133:$AM133)+SUM(P134:$AM134)</f>
        <v>-1619166666.666666</v>
      </c>
      <c r="Q136" s="28">
        <f>+SUM(Q133:$AM133)+SUM(Q134:$AM134)</f>
        <v>-1540999999.9999998</v>
      </c>
      <c r="R136" s="28">
        <f>+SUM(R133:$AM133)+SUM(R134:$AM134)</f>
        <v>-1463763888.8888886</v>
      </c>
      <c r="S136" s="28">
        <f>+SUM(S133:$AM133)+SUM(S134:$AM134)</f>
        <v>-1387458333.3333333</v>
      </c>
      <c r="T136" s="28">
        <f>+SUM(T133:$AM133)+SUM(T134:$AM134)</f>
        <v>-1312083333.3333335</v>
      </c>
      <c r="U136" s="28">
        <f>+SUM(U133:$AM133)+SUM(U134:$AM134)</f>
        <v>-1237638888.8888888</v>
      </c>
      <c r="V136" s="28">
        <f>+SUM(V133:$AM133)+SUM(V134:$AM134)</f>
        <v>-1164125000</v>
      </c>
      <c r="W136" s="28">
        <f>+SUM(W133:$AM133)+SUM(W134:$AM134)</f>
        <v>-1091541666.6666667</v>
      </c>
      <c r="X136" s="28">
        <f>+SUM(X133:$AM133)+SUM(X134:$AM134)</f>
        <v>-1019888888.8888888</v>
      </c>
      <c r="Y136" s="28">
        <f>+SUM(Y133:$AM133)+SUM(Y134:$AM134)</f>
        <v>-949166666.66666663</v>
      </c>
      <c r="Z136" s="28">
        <f>+SUM(Z133:$AM133)+SUM(Z134:$AM134)</f>
        <v>-879375000</v>
      </c>
      <c r="AA136" s="28">
        <f>+SUM(AA133:$AM133)+SUM(AA134:$AM134)</f>
        <v>-810513888.88888884</v>
      </c>
      <c r="AB136" s="28">
        <f>+SUM(AB133:$AM133)+SUM(AB134:$AM134)</f>
        <v>-742583333.33333325</v>
      </c>
      <c r="AC136" s="28">
        <f>+SUM(AC133:$AM133)+SUM(AC134:$AM134)</f>
        <v>-675583333.33333325</v>
      </c>
      <c r="AD136" s="28">
        <f>+SUM(AD133:$AM133)+SUM(AD134:$AM134)</f>
        <v>-609513888.88888884</v>
      </c>
      <c r="AE136" s="28">
        <f>+SUM(AE133:$AM133)+SUM(AE134:$AM134)</f>
        <v>-544374999.99999988</v>
      </c>
      <c r="AF136" s="28">
        <f>+SUM(AF133:$AM133)+SUM(AF134:$AM134)</f>
        <v>-480166666.66666663</v>
      </c>
      <c r="AG136" s="28">
        <f>+SUM(AG133:$AM133)+SUM(AG134:$AM134)</f>
        <v>-416888888.8888889</v>
      </c>
      <c r="AH136" s="28">
        <f>+SUM(AH133:$AM133)+SUM(AH134:$AM134)</f>
        <v>-354541666.66666669</v>
      </c>
      <c r="AI136" s="28">
        <f>+SUM(AI133:$AM133)+SUM(AI134:$AM134)</f>
        <v>-293125000.00000006</v>
      </c>
      <c r="AJ136" s="28">
        <f>+SUM(AJ133:$AM133)+SUM(AJ134:$AM134)</f>
        <v>-232638888.88888893</v>
      </c>
      <c r="AK136" s="28">
        <f>+SUM(AK133:$AM133)+SUM(AK134:$AM134)</f>
        <v>-173083333.33333337</v>
      </c>
      <c r="AL136" s="28">
        <f>+SUM(AL133:$AM133)+SUM(AL134:$AM134)</f>
        <v>-114458333.33333336</v>
      </c>
      <c r="AM136" s="28">
        <f>+SUM(AM133:$AM133)+SUM(AM134:$AM134)</f>
        <v>-56763888.888888903</v>
      </c>
    </row>
    <row r="137" spans="1:87" x14ac:dyDescent="0.25">
      <c r="B137" s="27" t="s">
        <v>40</v>
      </c>
      <c r="D137" s="28">
        <f>+D136*$C$7/1000000</f>
        <v>-3155699.9999999967</v>
      </c>
      <c r="E137" s="28">
        <f t="shared" ref="E137:AM137" si="84">+E136*$C$7/1000000</f>
        <v>-3048499.9999999972</v>
      </c>
      <c r="F137" s="28">
        <f t="shared" si="84"/>
        <v>-2942416.6666666637</v>
      </c>
      <c r="G137" s="28">
        <f t="shared" si="84"/>
        <v>-2837449.9999999977</v>
      </c>
      <c r="H137" s="28">
        <f t="shared" si="84"/>
        <v>-2733599.9999999977</v>
      </c>
      <c r="I137" s="28">
        <f t="shared" si="84"/>
        <v>-2630866.6666666651</v>
      </c>
      <c r="J137" s="28">
        <f t="shared" si="84"/>
        <v>-2529249.9999999981</v>
      </c>
      <c r="K137" s="28">
        <f t="shared" si="84"/>
        <v>-2428749.9999999986</v>
      </c>
      <c r="L137" s="28">
        <f t="shared" si="84"/>
        <v>-2329366.6666666656</v>
      </c>
      <c r="M137" s="28">
        <f t="shared" si="84"/>
        <v>-2231099.9999999991</v>
      </c>
      <c r="N137" s="28">
        <f t="shared" si="84"/>
        <v>-2133949.9999999991</v>
      </c>
      <c r="O137" s="28">
        <f t="shared" si="84"/>
        <v>-2037916.666666666</v>
      </c>
      <c r="P137" s="28">
        <f t="shared" si="84"/>
        <v>-1942999.9999999993</v>
      </c>
      <c r="Q137" s="28">
        <f t="shared" si="84"/>
        <v>-1849199.9999999998</v>
      </c>
      <c r="R137" s="28">
        <f t="shared" si="84"/>
        <v>-1756516.6666666663</v>
      </c>
      <c r="S137" s="28">
        <f t="shared" si="84"/>
        <v>-1664950</v>
      </c>
      <c r="T137" s="28">
        <f t="shared" si="84"/>
        <v>-1574500.0000000002</v>
      </c>
      <c r="U137" s="28">
        <f t="shared" si="84"/>
        <v>-1485166.6666666665</v>
      </c>
      <c r="V137" s="28">
        <f t="shared" si="84"/>
        <v>-1396950</v>
      </c>
      <c r="W137" s="28">
        <f t="shared" si="84"/>
        <v>-1309850</v>
      </c>
      <c r="X137" s="28">
        <f t="shared" si="84"/>
        <v>-1223866.6666666665</v>
      </c>
      <c r="Y137" s="28">
        <f t="shared" si="84"/>
        <v>-1139000</v>
      </c>
      <c r="Z137" s="28">
        <f t="shared" si="84"/>
        <v>-1055250</v>
      </c>
      <c r="AA137" s="28">
        <f t="shared" si="84"/>
        <v>-972616.66666666663</v>
      </c>
      <c r="AB137" s="28">
        <f t="shared" si="84"/>
        <v>-891099.99999999988</v>
      </c>
      <c r="AC137" s="28">
        <f t="shared" si="84"/>
        <v>-810699.99999999988</v>
      </c>
      <c r="AD137" s="28">
        <f t="shared" si="84"/>
        <v>-731416.66666666663</v>
      </c>
      <c r="AE137" s="28">
        <f t="shared" si="84"/>
        <v>-653249.99999999988</v>
      </c>
      <c r="AF137" s="28">
        <f t="shared" si="84"/>
        <v>-576200</v>
      </c>
      <c r="AG137" s="28">
        <f t="shared" si="84"/>
        <v>-500266.66666666669</v>
      </c>
      <c r="AH137" s="28">
        <f t="shared" si="84"/>
        <v>-425450</v>
      </c>
      <c r="AI137" s="28">
        <f t="shared" si="84"/>
        <v>-351750.00000000006</v>
      </c>
      <c r="AJ137" s="28">
        <f t="shared" si="84"/>
        <v>-279166.66666666669</v>
      </c>
      <c r="AK137" s="28">
        <f t="shared" si="84"/>
        <v>-207700.00000000006</v>
      </c>
      <c r="AL137" s="28">
        <f t="shared" si="84"/>
        <v>-137350.00000000003</v>
      </c>
      <c r="AM137" s="28">
        <f t="shared" si="84"/>
        <v>-68116.666666666686</v>
      </c>
    </row>
    <row r="138" spans="1:87" ht="15.75" thickBot="1" x14ac:dyDescent="0.3">
      <c r="B138" s="48" t="s">
        <v>41</v>
      </c>
      <c r="C138" s="5">
        <f>+$C$5</f>
        <v>2010000000</v>
      </c>
      <c r="D138" s="28">
        <f>+D137+D135</f>
        <v>-92489033.333333224</v>
      </c>
      <c r="E138" s="28">
        <f t="shared" ref="E138:AL138" si="85">+E137+E135</f>
        <v>-91451277.777777672</v>
      </c>
      <c r="F138" s="28">
        <f t="shared" si="85"/>
        <v>-90414638.888888776</v>
      </c>
      <c r="G138" s="28">
        <f t="shared" si="85"/>
        <v>-89379116.666666567</v>
      </c>
      <c r="H138" s="28">
        <f t="shared" si="85"/>
        <v>-88344711.111111015</v>
      </c>
      <c r="I138" s="28">
        <f t="shared" si="85"/>
        <v>-87311422.222222134</v>
      </c>
      <c r="J138" s="28">
        <f t="shared" si="85"/>
        <v>-86279249.999999911</v>
      </c>
      <c r="K138" s="28">
        <f t="shared" si="85"/>
        <v>-85248194.444444358</v>
      </c>
      <c r="L138" s="28">
        <f t="shared" si="85"/>
        <v>-84218255.555555478</v>
      </c>
      <c r="M138" s="28">
        <f t="shared" si="85"/>
        <v>-83189433.333333254</v>
      </c>
      <c r="N138" s="28">
        <f t="shared" si="85"/>
        <v>-82161727.777777702</v>
      </c>
      <c r="O138" s="28">
        <f t="shared" si="85"/>
        <v>-81135138.888888821</v>
      </c>
      <c r="P138" s="28">
        <f t="shared" si="85"/>
        <v>-80109666.666666597</v>
      </c>
      <c r="Q138" s="28">
        <f t="shared" si="85"/>
        <v>-79085311.11111106</v>
      </c>
      <c r="R138" s="28">
        <f t="shared" si="85"/>
        <v>-78062072.222222179</v>
      </c>
      <c r="S138" s="28">
        <f t="shared" si="85"/>
        <v>-77039949.999999955</v>
      </c>
      <c r="T138" s="28">
        <f t="shared" si="85"/>
        <v>-76018944.444444403</v>
      </c>
      <c r="U138" s="28">
        <f t="shared" si="85"/>
        <v>-74999055.555555522</v>
      </c>
      <c r="V138" s="28">
        <f t="shared" si="85"/>
        <v>-73980283.333333299</v>
      </c>
      <c r="W138" s="28">
        <f t="shared" si="85"/>
        <v>-72962627.777777746</v>
      </c>
      <c r="X138" s="28">
        <f t="shared" si="85"/>
        <v>-71946088.888888866</v>
      </c>
      <c r="Y138" s="28">
        <f t="shared" si="85"/>
        <v>-70930666.666666642</v>
      </c>
      <c r="Z138" s="28">
        <f t="shared" si="85"/>
        <v>-69916361.11111109</v>
      </c>
      <c r="AA138" s="28">
        <f t="shared" si="85"/>
        <v>-68903172.222222209</v>
      </c>
      <c r="AB138" s="28">
        <f t="shared" si="85"/>
        <v>-67891099.99999997</v>
      </c>
      <c r="AC138" s="28">
        <f t="shared" si="85"/>
        <v>-66880144.444444425</v>
      </c>
      <c r="AD138" s="28">
        <f t="shared" si="85"/>
        <v>-65870305.555555537</v>
      </c>
      <c r="AE138" s="28">
        <f t="shared" si="85"/>
        <v>-64861583.333333321</v>
      </c>
      <c r="AF138" s="28">
        <f t="shared" si="85"/>
        <v>-63853977.777777769</v>
      </c>
      <c r="AG138" s="28">
        <f t="shared" si="85"/>
        <v>-62847488.888888881</v>
      </c>
      <c r="AH138" s="28">
        <f t="shared" si="85"/>
        <v>-61842116.666666664</v>
      </c>
      <c r="AI138" s="28">
        <f t="shared" si="85"/>
        <v>-60837861.111111112</v>
      </c>
      <c r="AJ138" s="28">
        <f t="shared" si="85"/>
        <v>-59834722.222222224</v>
      </c>
      <c r="AK138" s="28">
        <f t="shared" si="85"/>
        <v>-58832700.000000007</v>
      </c>
      <c r="AL138" s="28">
        <f t="shared" si="85"/>
        <v>-57831794.444444455</v>
      </c>
      <c r="AM138" s="28">
        <f>+AM137+AM135</f>
        <v>-56832005.555555567</v>
      </c>
    </row>
    <row r="139" spans="1:87" ht="15.75" thickBot="1" x14ac:dyDescent="0.3">
      <c r="B139" s="51">
        <f>+(C139+1)^12-1</f>
        <v>0.240659150285228</v>
      </c>
      <c r="C139" s="50">
        <f>IRR(C138:AM138)</f>
        <v>1.8132670472581935E-2</v>
      </c>
    </row>
    <row r="141" spans="1:87" ht="18.75" x14ac:dyDescent="0.3">
      <c r="A141">
        <v>84</v>
      </c>
      <c r="B141" s="30" t="s">
        <v>66</v>
      </c>
      <c r="C141" s="29">
        <v>0</v>
      </c>
      <c r="D141" s="29">
        <v>1</v>
      </c>
      <c r="E141" s="29">
        <f>+D141+1</f>
        <v>2</v>
      </c>
      <c r="F141" s="29">
        <f t="shared" ref="F141:BQ141" si="86">+E141+1</f>
        <v>3</v>
      </c>
      <c r="G141" s="29">
        <f t="shared" si="86"/>
        <v>4</v>
      </c>
      <c r="H141" s="29">
        <f t="shared" si="86"/>
        <v>5</v>
      </c>
      <c r="I141" s="29">
        <f t="shared" si="86"/>
        <v>6</v>
      </c>
      <c r="J141" s="29">
        <f t="shared" si="86"/>
        <v>7</v>
      </c>
      <c r="K141" s="29">
        <f t="shared" si="86"/>
        <v>8</v>
      </c>
      <c r="L141" s="29">
        <f t="shared" si="86"/>
        <v>9</v>
      </c>
      <c r="M141" s="29">
        <f t="shared" si="86"/>
        <v>10</v>
      </c>
      <c r="N141" s="29">
        <f t="shared" si="86"/>
        <v>11</v>
      </c>
      <c r="O141" s="29">
        <f t="shared" si="86"/>
        <v>12</v>
      </c>
      <c r="P141" s="29">
        <f t="shared" si="86"/>
        <v>13</v>
      </c>
      <c r="Q141" s="29">
        <f t="shared" si="86"/>
        <v>14</v>
      </c>
      <c r="R141" s="29">
        <f t="shared" si="86"/>
        <v>15</v>
      </c>
      <c r="S141" s="29">
        <f t="shared" si="86"/>
        <v>16</v>
      </c>
      <c r="T141" s="29">
        <f t="shared" si="86"/>
        <v>17</v>
      </c>
      <c r="U141" s="29">
        <f t="shared" si="86"/>
        <v>18</v>
      </c>
      <c r="V141" s="29">
        <f t="shared" si="86"/>
        <v>19</v>
      </c>
      <c r="W141" s="29">
        <f t="shared" si="86"/>
        <v>20</v>
      </c>
      <c r="X141" s="29">
        <f t="shared" si="86"/>
        <v>21</v>
      </c>
      <c r="Y141" s="29">
        <f t="shared" si="86"/>
        <v>22</v>
      </c>
      <c r="Z141" s="29">
        <f t="shared" si="86"/>
        <v>23</v>
      </c>
      <c r="AA141" s="29">
        <f t="shared" si="86"/>
        <v>24</v>
      </c>
      <c r="AB141" s="29">
        <f t="shared" si="86"/>
        <v>25</v>
      </c>
      <c r="AC141" s="29">
        <f t="shared" si="86"/>
        <v>26</v>
      </c>
      <c r="AD141" s="29">
        <f t="shared" si="86"/>
        <v>27</v>
      </c>
      <c r="AE141" s="29">
        <f t="shared" si="86"/>
        <v>28</v>
      </c>
      <c r="AF141" s="29">
        <f t="shared" si="86"/>
        <v>29</v>
      </c>
      <c r="AG141" s="29">
        <f t="shared" si="86"/>
        <v>30</v>
      </c>
      <c r="AH141" s="29">
        <f t="shared" si="86"/>
        <v>31</v>
      </c>
      <c r="AI141" s="29">
        <f t="shared" si="86"/>
        <v>32</v>
      </c>
      <c r="AJ141" s="29">
        <f t="shared" si="86"/>
        <v>33</v>
      </c>
      <c r="AK141" s="29">
        <f t="shared" si="86"/>
        <v>34</v>
      </c>
      <c r="AL141" s="29">
        <f t="shared" si="86"/>
        <v>35</v>
      </c>
      <c r="AM141" s="29">
        <f t="shared" si="86"/>
        <v>36</v>
      </c>
      <c r="AN141" s="29">
        <f t="shared" si="86"/>
        <v>37</v>
      </c>
      <c r="AO141" s="29">
        <f t="shared" si="86"/>
        <v>38</v>
      </c>
      <c r="AP141" s="29">
        <f t="shared" si="86"/>
        <v>39</v>
      </c>
      <c r="AQ141" s="29">
        <f t="shared" si="86"/>
        <v>40</v>
      </c>
      <c r="AR141" s="29">
        <f t="shared" si="86"/>
        <v>41</v>
      </c>
      <c r="AS141" s="29">
        <f t="shared" si="86"/>
        <v>42</v>
      </c>
      <c r="AT141" s="29">
        <f t="shared" si="86"/>
        <v>43</v>
      </c>
      <c r="AU141" s="29">
        <f t="shared" si="86"/>
        <v>44</v>
      </c>
      <c r="AV141" s="29">
        <f t="shared" si="86"/>
        <v>45</v>
      </c>
      <c r="AW141" s="29">
        <f t="shared" si="86"/>
        <v>46</v>
      </c>
      <c r="AX141" s="29">
        <f t="shared" si="86"/>
        <v>47</v>
      </c>
      <c r="AY141" s="29">
        <f t="shared" si="86"/>
        <v>48</v>
      </c>
      <c r="AZ141" s="29">
        <f t="shared" si="86"/>
        <v>49</v>
      </c>
      <c r="BA141" s="29">
        <f t="shared" si="86"/>
        <v>50</v>
      </c>
      <c r="BB141" s="29">
        <f t="shared" si="86"/>
        <v>51</v>
      </c>
      <c r="BC141" s="29">
        <f t="shared" si="86"/>
        <v>52</v>
      </c>
      <c r="BD141" s="29">
        <f t="shared" si="86"/>
        <v>53</v>
      </c>
      <c r="BE141" s="29">
        <f t="shared" si="86"/>
        <v>54</v>
      </c>
      <c r="BF141" s="29">
        <f t="shared" si="86"/>
        <v>55</v>
      </c>
      <c r="BG141" s="29">
        <f t="shared" si="86"/>
        <v>56</v>
      </c>
      <c r="BH141" s="29">
        <f t="shared" si="86"/>
        <v>57</v>
      </c>
      <c r="BI141" s="29">
        <f t="shared" si="86"/>
        <v>58</v>
      </c>
      <c r="BJ141" s="29">
        <f t="shared" si="86"/>
        <v>59</v>
      </c>
      <c r="BK141" s="29">
        <f t="shared" si="86"/>
        <v>60</v>
      </c>
      <c r="BL141" s="29">
        <f t="shared" si="86"/>
        <v>61</v>
      </c>
      <c r="BM141" s="29">
        <f t="shared" si="86"/>
        <v>62</v>
      </c>
      <c r="BN141" s="29">
        <f t="shared" si="86"/>
        <v>63</v>
      </c>
      <c r="BO141" s="29">
        <f t="shared" si="86"/>
        <v>64</v>
      </c>
      <c r="BP141" s="29">
        <f t="shared" si="86"/>
        <v>65</v>
      </c>
      <c r="BQ141" s="29">
        <f t="shared" si="86"/>
        <v>66</v>
      </c>
      <c r="BR141" s="29">
        <f t="shared" ref="BR141:CI141" si="87">+BQ141+1</f>
        <v>67</v>
      </c>
      <c r="BS141" s="29">
        <f t="shared" si="87"/>
        <v>68</v>
      </c>
      <c r="BT141" s="29">
        <f t="shared" si="87"/>
        <v>69</v>
      </c>
      <c r="BU141" s="29">
        <f t="shared" si="87"/>
        <v>70</v>
      </c>
      <c r="BV141" s="29">
        <f t="shared" si="87"/>
        <v>71</v>
      </c>
      <c r="BW141" s="29">
        <f t="shared" si="87"/>
        <v>72</v>
      </c>
      <c r="BX141" s="29">
        <f t="shared" si="87"/>
        <v>73</v>
      </c>
      <c r="BY141" s="29">
        <f t="shared" si="87"/>
        <v>74</v>
      </c>
      <c r="BZ141" s="29">
        <f t="shared" si="87"/>
        <v>75</v>
      </c>
      <c r="CA141" s="29">
        <f t="shared" si="87"/>
        <v>76</v>
      </c>
      <c r="CB141" s="29">
        <f t="shared" si="87"/>
        <v>77</v>
      </c>
      <c r="CC141" s="29">
        <f t="shared" si="87"/>
        <v>78</v>
      </c>
      <c r="CD141" s="29">
        <f t="shared" si="87"/>
        <v>79</v>
      </c>
      <c r="CE141" s="29">
        <f t="shared" si="87"/>
        <v>80</v>
      </c>
      <c r="CF141" s="29">
        <f t="shared" si="87"/>
        <v>81</v>
      </c>
      <c r="CG141" s="29">
        <f t="shared" si="87"/>
        <v>82</v>
      </c>
      <c r="CH141" s="29">
        <f t="shared" si="87"/>
        <v>83</v>
      </c>
      <c r="CI141" s="29">
        <f t="shared" si="87"/>
        <v>84</v>
      </c>
    </row>
    <row r="142" spans="1:87" x14ac:dyDescent="0.25">
      <c r="B142" s="27" t="s">
        <v>60</v>
      </c>
      <c r="C142" s="5">
        <f>+$C$5</f>
        <v>2010000000</v>
      </c>
      <c r="D142" s="28">
        <f>+C142+D144</f>
        <v>1986071428.5714285</v>
      </c>
      <c r="E142" s="28">
        <f>+D142+E144</f>
        <v>1962142857.1428571</v>
      </c>
      <c r="F142" s="28">
        <f t="shared" ref="F142:BQ142" si="88">+E142+F144</f>
        <v>1938214285.7142856</v>
      </c>
      <c r="G142" s="28">
        <f t="shared" si="88"/>
        <v>1914285714.2857141</v>
      </c>
      <c r="H142" s="28">
        <f t="shared" si="88"/>
        <v>1890357142.8571427</v>
      </c>
      <c r="I142" s="28">
        <f t="shared" si="88"/>
        <v>1866428571.4285712</v>
      </c>
      <c r="J142" s="28">
        <f t="shared" si="88"/>
        <v>1842499999.9999998</v>
      </c>
      <c r="K142" s="28">
        <f t="shared" si="88"/>
        <v>1818571428.5714283</v>
      </c>
      <c r="L142" s="28">
        <f t="shared" si="88"/>
        <v>1794642857.1428568</v>
      </c>
      <c r="M142" s="28">
        <f t="shared" si="88"/>
        <v>1770714285.7142854</v>
      </c>
      <c r="N142" s="28">
        <f t="shared" si="88"/>
        <v>1746785714.2857139</v>
      </c>
      <c r="O142" s="28">
        <f t="shared" si="88"/>
        <v>1722857142.8571424</v>
      </c>
      <c r="P142" s="28">
        <f t="shared" si="88"/>
        <v>1698928571.428571</v>
      </c>
      <c r="Q142" s="28">
        <f t="shared" si="88"/>
        <v>1674999999.9999995</v>
      </c>
      <c r="R142" s="28">
        <f t="shared" si="88"/>
        <v>1651071428.5714281</v>
      </c>
      <c r="S142" s="28">
        <f t="shared" si="88"/>
        <v>1627142857.1428566</v>
      </c>
      <c r="T142" s="28">
        <f t="shared" si="88"/>
        <v>1603214285.7142851</v>
      </c>
      <c r="U142" s="28">
        <f t="shared" si="88"/>
        <v>1579285714.2857137</v>
      </c>
      <c r="V142" s="28">
        <f t="shared" si="88"/>
        <v>1555357142.8571422</v>
      </c>
      <c r="W142" s="28">
        <f t="shared" si="88"/>
        <v>1531428571.4285707</v>
      </c>
      <c r="X142" s="28">
        <f t="shared" si="88"/>
        <v>1507499999.9999993</v>
      </c>
      <c r="Y142" s="28">
        <f t="shared" si="88"/>
        <v>1483571428.5714278</v>
      </c>
      <c r="Z142" s="28">
        <f t="shared" si="88"/>
        <v>1459642857.1428564</v>
      </c>
      <c r="AA142" s="28">
        <f t="shared" si="88"/>
        <v>1435714285.7142849</v>
      </c>
      <c r="AB142" s="28">
        <f t="shared" si="88"/>
        <v>1411785714.2857134</v>
      </c>
      <c r="AC142" s="28">
        <f t="shared" si="88"/>
        <v>1387857142.857142</v>
      </c>
      <c r="AD142" s="28">
        <f t="shared" si="88"/>
        <v>1363928571.4285705</v>
      </c>
      <c r="AE142" s="28">
        <f t="shared" si="88"/>
        <v>1339999999.999999</v>
      </c>
      <c r="AF142" s="28">
        <f t="shared" si="88"/>
        <v>1316071428.5714276</v>
      </c>
      <c r="AG142" s="28">
        <f t="shared" si="88"/>
        <v>1292142857.1428561</v>
      </c>
      <c r="AH142" s="28">
        <f t="shared" si="88"/>
        <v>1268214285.7142847</v>
      </c>
      <c r="AI142" s="28">
        <f t="shared" si="88"/>
        <v>1244285714.2857132</v>
      </c>
      <c r="AJ142" s="28">
        <f t="shared" si="88"/>
        <v>1220357142.8571417</v>
      </c>
      <c r="AK142" s="28">
        <f t="shared" si="88"/>
        <v>1196428571.4285703</v>
      </c>
      <c r="AL142" s="28">
        <f t="shared" si="88"/>
        <v>1172499999.9999988</v>
      </c>
      <c r="AM142" s="28">
        <f t="shared" si="88"/>
        <v>1148571428.5714273</v>
      </c>
      <c r="AN142" s="28">
        <f t="shared" si="88"/>
        <v>1124642857.1428559</v>
      </c>
      <c r="AO142" s="28">
        <f t="shared" si="88"/>
        <v>1100714285.7142844</v>
      </c>
      <c r="AP142" s="28">
        <f t="shared" si="88"/>
        <v>1076785714.285713</v>
      </c>
      <c r="AQ142" s="28">
        <f t="shared" si="88"/>
        <v>1052857142.8571415</v>
      </c>
      <c r="AR142" s="28">
        <f t="shared" si="88"/>
        <v>1028928571.42857</v>
      </c>
      <c r="AS142" s="28">
        <f t="shared" si="88"/>
        <v>1004999999.9999986</v>
      </c>
      <c r="AT142" s="28">
        <f t="shared" si="88"/>
        <v>981071428.57142711</v>
      </c>
      <c r="AU142" s="28">
        <f t="shared" si="88"/>
        <v>957142857.14285564</v>
      </c>
      <c r="AV142" s="28">
        <f t="shared" si="88"/>
        <v>933214285.71428418</v>
      </c>
      <c r="AW142" s="28">
        <f t="shared" si="88"/>
        <v>909285714.28571272</v>
      </c>
      <c r="AX142" s="28">
        <f t="shared" si="88"/>
        <v>885357142.85714126</v>
      </c>
      <c r="AY142" s="28">
        <f t="shared" si="88"/>
        <v>861428571.42856979</v>
      </c>
      <c r="AZ142" s="28">
        <f t="shared" si="88"/>
        <v>837499999.99999833</v>
      </c>
      <c r="BA142" s="28">
        <f t="shared" si="88"/>
        <v>813571428.57142687</v>
      </c>
      <c r="BB142" s="28">
        <f t="shared" si="88"/>
        <v>789642857.14285541</v>
      </c>
      <c r="BC142" s="28">
        <f t="shared" si="88"/>
        <v>765714285.71428394</v>
      </c>
      <c r="BD142" s="28">
        <f t="shared" si="88"/>
        <v>741785714.28571248</v>
      </c>
      <c r="BE142" s="28">
        <f t="shared" si="88"/>
        <v>717857142.85714102</v>
      </c>
      <c r="BF142" s="28">
        <f t="shared" si="88"/>
        <v>693928571.42856956</v>
      </c>
      <c r="BG142" s="28">
        <f t="shared" si="88"/>
        <v>669999999.99999809</v>
      </c>
      <c r="BH142" s="28">
        <f t="shared" si="88"/>
        <v>646071428.57142663</v>
      </c>
      <c r="BI142" s="28">
        <f t="shared" si="88"/>
        <v>622142857.14285517</v>
      </c>
      <c r="BJ142" s="28">
        <f t="shared" si="88"/>
        <v>598214285.7142837</v>
      </c>
      <c r="BK142" s="28">
        <f t="shared" si="88"/>
        <v>574285714.28571224</v>
      </c>
      <c r="BL142" s="28">
        <f t="shared" si="88"/>
        <v>550357142.85714078</v>
      </c>
      <c r="BM142" s="28">
        <f t="shared" si="88"/>
        <v>526428571.42856938</v>
      </c>
      <c r="BN142" s="28">
        <f t="shared" si="88"/>
        <v>502499999.99999797</v>
      </c>
      <c r="BO142" s="28">
        <f t="shared" si="88"/>
        <v>478571428.57142657</v>
      </c>
      <c r="BP142" s="28">
        <f t="shared" si="88"/>
        <v>454642857.14285517</v>
      </c>
      <c r="BQ142" s="28">
        <f t="shared" si="88"/>
        <v>430714285.71428376</v>
      </c>
      <c r="BR142" s="28">
        <f t="shared" ref="BR142:CI142" si="89">+BQ142+BR144</f>
        <v>406785714.28571236</v>
      </c>
      <c r="BS142" s="28">
        <f t="shared" si="89"/>
        <v>382857142.85714096</v>
      </c>
      <c r="BT142" s="28">
        <f t="shared" si="89"/>
        <v>358928571.42856956</v>
      </c>
      <c r="BU142" s="28">
        <f t="shared" si="89"/>
        <v>334999999.99999815</v>
      </c>
      <c r="BV142" s="28">
        <f t="shared" si="89"/>
        <v>311071428.57142675</v>
      </c>
      <c r="BW142" s="28">
        <f t="shared" si="89"/>
        <v>287142857.14285535</v>
      </c>
      <c r="BX142" s="28">
        <f t="shared" si="89"/>
        <v>263214285.71428391</v>
      </c>
      <c r="BY142" s="28">
        <f t="shared" si="89"/>
        <v>239285714.28571248</v>
      </c>
      <c r="BZ142" s="28">
        <f t="shared" si="89"/>
        <v>215357142.85714105</v>
      </c>
      <c r="CA142" s="28">
        <f t="shared" si="89"/>
        <v>191428571.42856961</v>
      </c>
      <c r="CB142" s="28">
        <f t="shared" si="89"/>
        <v>167499999.99999818</v>
      </c>
      <c r="CC142" s="28">
        <f t="shared" si="89"/>
        <v>143571428.57142675</v>
      </c>
      <c r="CD142" s="28">
        <f t="shared" si="89"/>
        <v>119642857.14285532</v>
      </c>
      <c r="CE142" s="28">
        <f t="shared" si="89"/>
        <v>95714285.714283884</v>
      </c>
      <c r="CF142" s="28">
        <f t="shared" si="89"/>
        <v>71785714.285712451</v>
      </c>
      <c r="CG142" s="28">
        <f t="shared" si="89"/>
        <v>47857142.857141018</v>
      </c>
      <c r="CH142" s="28">
        <f t="shared" si="89"/>
        <v>23928571.428569589</v>
      </c>
      <c r="CI142" s="28">
        <f t="shared" si="89"/>
        <v>-1.8402934074401855E-6</v>
      </c>
    </row>
    <row r="143" spans="1:87" x14ac:dyDescent="0.25">
      <c r="B143" s="27" t="s">
        <v>37</v>
      </c>
      <c r="D143" s="28">
        <f>-C$142*$C$14</f>
        <v>-33499999.999999881</v>
      </c>
      <c r="E143" s="28">
        <f>-D$142*$C$14</f>
        <v>-33101190.476190358</v>
      </c>
      <c r="F143" s="28">
        <f t="shared" ref="F143:BQ143" si="90">-E$142*$C$14</f>
        <v>-32702380.952380836</v>
      </c>
      <c r="G143" s="28">
        <f t="shared" si="90"/>
        <v>-32303571.428571314</v>
      </c>
      <c r="H143" s="28">
        <f t="shared" si="90"/>
        <v>-31904761.904761788</v>
      </c>
      <c r="I143" s="28">
        <f t="shared" si="90"/>
        <v>-31505952.380952265</v>
      </c>
      <c r="J143" s="28">
        <f t="shared" si="90"/>
        <v>-31107142.857142743</v>
      </c>
      <c r="K143" s="28">
        <f t="shared" si="90"/>
        <v>-30708333.33333322</v>
      </c>
      <c r="L143" s="28">
        <f t="shared" si="90"/>
        <v>-30309523.809523698</v>
      </c>
      <c r="M143" s="28">
        <f t="shared" si="90"/>
        <v>-29910714.285714176</v>
      </c>
      <c r="N143" s="28">
        <f t="shared" si="90"/>
        <v>-29511904.761904653</v>
      </c>
      <c r="O143" s="28">
        <f t="shared" si="90"/>
        <v>-29113095.238095127</v>
      </c>
      <c r="P143" s="28">
        <f t="shared" si="90"/>
        <v>-28714285.714285605</v>
      </c>
      <c r="Q143" s="28">
        <f t="shared" si="90"/>
        <v>-28315476.190476082</v>
      </c>
      <c r="R143" s="28">
        <f t="shared" si="90"/>
        <v>-27916666.66666656</v>
      </c>
      <c r="S143" s="28">
        <f t="shared" si="90"/>
        <v>-27517857.142857037</v>
      </c>
      <c r="T143" s="28">
        <f t="shared" si="90"/>
        <v>-27119047.619047515</v>
      </c>
      <c r="U143" s="28">
        <f t="shared" si="90"/>
        <v>-26720238.095237989</v>
      </c>
      <c r="V143" s="28">
        <f t="shared" si="90"/>
        <v>-26321428.571428467</v>
      </c>
      <c r="W143" s="28">
        <f t="shared" si="90"/>
        <v>-25922619.047618944</v>
      </c>
      <c r="X143" s="28">
        <f t="shared" si="90"/>
        <v>-25523809.523809422</v>
      </c>
      <c r="Y143" s="28">
        <f t="shared" si="90"/>
        <v>-25124999.999999899</v>
      </c>
      <c r="Z143" s="28">
        <f t="shared" si="90"/>
        <v>-24726190.476190377</v>
      </c>
      <c r="AA143" s="28">
        <f t="shared" si="90"/>
        <v>-24327380.952380855</v>
      </c>
      <c r="AB143" s="28">
        <f t="shared" si="90"/>
        <v>-23928571.428571329</v>
      </c>
      <c r="AC143" s="28">
        <f t="shared" si="90"/>
        <v>-23529761.904761806</v>
      </c>
      <c r="AD143" s="28">
        <f t="shared" si="90"/>
        <v>-23130952.380952284</v>
      </c>
      <c r="AE143" s="28">
        <f t="shared" si="90"/>
        <v>-22732142.857142761</v>
      </c>
      <c r="AF143" s="28">
        <f t="shared" si="90"/>
        <v>-22333333.333333239</v>
      </c>
      <c r="AG143" s="28">
        <f t="shared" si="90"/>
        <v>-21934523.809523717</v>
      </c>
      <c r="AH143" s="28">
        <f t="shared" si="90"/>
        <v>-21535714.28571419</v>
      </c>
      <c r="AI143" s="28">
        <f t="shared" si="90"/>
        <v>-21136904.761904668</v>
      </c>
      <c r="AJ143" s="28">
        <f t="shared" si="90"/>
        <v>-20738095.238095146</v>
      </c>
      <c r="AK143" s="28">
        <f t="shared" si="90"/>
        <v>-20339285.714285623</v>
      </c>
      <c r="AL143" s="28">
        <f t="shared" si="90"/>
        <v>-19940476.190476101</v>
      </c>
      <c r="AM143" s="28">
        <f t="shared" si="90"/>
        <v>-19541666.666666579</v>
      </c>
      <c r="AN143" s="28">
        <f t="shared" si="90"/>
        <v>-19142857.142857056</v>
      </c>
      <c r="AO143" s="28">
        <f t="shared" si="90"/>
        <v>-18744047.61904753</v>
      </c>
      <c r="AP143" s="28">
        <f t="shared" si="90"/>
        <v>-18345238.095238008</v>
      </c>
      <c r="AQ143" s="28">
        <f t="shared" si="90"/>
        <v>-17946428.571428485</v>
      </c>
      <c r="AR143" s="28">
        <f t="shared" si="90"/>
        <v>-17547619.047618963</v>
      </c>
      <c r="AS143" s="28">
        <f t="shared" si="90"/>
        <v>-17148809.52380944</v>
      </c>
      <c r="AT143" s="28">
        <f t="shared" si="90"/>
        <v>-16749999.999999916</v>
      </c>
      <c r="AU143" s="28">
        <f t="shared" si="90"/>
        <v>-16351190.476190394</v>
      </c>
      <c r="AV143" s="28">
        <f t="shared" si="90"/>
        <v>-15952380.952380871</v>
      </c>
      <c r="AW143" s="28">
        <f t="shared" si="90"/>
        <v>-15553571.428571347</v>
      </c>
      <c r="AX143" s="28">
        <f t="shared" si="90"/>
        <v>-15154761.904761825</v>
      </c>
      <c r="AY143" s="28">
        <f t="shared" si="90"/>
        <v>-14755952.380952302</v>
      </c>
      <c r="AZ143" s="28">
        <f t="shared" si="90"/>
        <v>-14357142.857142778</v>
      </c>
      <c r="BA143" s="28">
        <f t="shared" si="90"/>
        <v>-13958333.333333256</v>
      </c>
      <c r="BB143" s="28">
        <f t="shared" si="90"/>
        <v>-13559523.809523733</v>
      </c>
      <c r="BC143" s="28">
        <f t="shared" si="90"/>
        <v>-13160714.285714209</v>
      </c>
      <c r="BD143" s="28">
        <f t="shared" si="90"/>
        <v>-12761904.761904687</v>
      </c>
      <c r="BE143" s="28">
        <f t="shared" si="90"/>
        <v>-12363095.238095164</v>
      </c>
      <c r="BF143" s="28">
        <f t="shared" si="90"/>
        <v>-11964285.714285642</v>
      </c>
      <c r="BG143" s="28">
        <f t="shared" si="90"/>
        <v>-11565476.190476118</v>
      </c>
      <c r="BH143" s="28">
        <f t="shared" si="90"/>
        <v>-11166666.666666595</v>
      </c>
      <c r="BI143" s="28">
        <f t="shared" si="90"/>
        <v>-10767857.142857073</v>
      </c>
      <c r="BJ143" s="28">
        <f t="shared" si="90"/>
        <v>-10369047.619047549</v>
      </c>
      <c r="BK143" s="28">
        <f t="shared" si="90"/>
        <v>-9970238.0952380262</v>
      </c>
      <c r="BL143" s="28">
        <f t="shared" si="90"/>
        <v>-9571428.5714285038</v>
      </c>
      <c r="BM143" s="28">
        <f t="shared" si="90"/>
        <v>-9172619.0476189796</v>
      </c>
      <c r="BN143" s="28">
        <f t="shared" si="90"/>
        <v>-8773809.5238094591</v>
      </c>
      <c r="BO143" s="28">
        <f t="shared" si="90"/>
        <v>-8374999.9999999367</v>
      </c>
      <c r="BP143" s="28">
        <f t="shared" si="90"/>
        <v>-7976190.4761904143</v>
      </c>
      <c r="BQ143" s="28">
        <f t="shared" si="90"/>
        <v>-7577380.9523808928</v>
      </c>
      <c r="BR143" s="28">
        <f t="shared" ref="BR143:CI143" si="91">-BQ$142*$C$14</f>
        <v>-7178571.4285713704</v>
      </c>
      <c r="BS143" s="28">
        <f t="shared" si="91"/>
        <v>-6779761.904761849</v>
      </c>
      <c r="BT143" s="28">
        <f t="shared" si="91"/>
        <v>-6380952.3809523266</v>
      </c>
      <c r="BU143" s="28">
        <f t="shared" si="91"/>
        <v>-5982142.8571428051</v>
      </c>
      <c r="BV143" s="28">
        <f t="shared" si="91"/>
        <v>-5583333.3333332827</v>
      </c>
      <c r="BW143" s="28">
        <f t="shared" si="91"/>
        <v>-5184523.8095237603</v>
      </c>
      <c r="BX143" s="28">
        <f t="shared" si="91"/>
        <v>-4785714.2857142389</v>
      </c>
      <c r="BY143" s="28">
        <f t="shared" si="91"/>
        <v>-4386904.7619047165</v>
      </c>
      <c r="BZ143" s="28">
        <f t="shared" si="91"/>
        <v>-3988095.2380951936</v>
      </c>
      <c r="CA143" s="28">
        <f t="shared" si="91"/>
        <v>-3589285.7142856712</v>
      </c>
      <c r="CB143" s="28">
        <f t="shared" si="91"/>
        <v>-3190476.1904761489</v>
      </c>
      <c r="CC143" s="28">
        <f t="shared" si="91"/>
        <v>-2791666.6666666265</v>
      </c>
      <c r="CD143" s="28">
        <f t="shared" si="91"/>
        <v>-2392857.1428571041</v>
      </c>
      <c r="CE143" s="28">
        <f t="shared" si="91"/>
        <v>-1994047.6190475815</v>
      </c>
      <c r="CF143" s="28">
        <f t="shared" si="91"/>
        <v>-1595238.0952380591</v>
      </c>
      <c r="CG143" s="28">
        <f t="shared" si="91"/>
        <v>-1196428.5714285367</v>
      </c>
      <c r="CH143" s="28">
        <f t="shared" si="91"/>
        <v>-797619.04761901416</v>
      </c>
      <c r="CI143" s="28">
        <f t="shared" si="91"/>
        <v>-398809.52380949171</v>
      </c>
    </row>
    <row r="144" spans="1:87" x14ac:dyDescent="0.25">
      <c r="B144" s="27" t="s">
        <v>36</v>
      </c>
      <c r="D144" s="28">
        <f>-$C$142/$A141</f>
        <v>-23928571.428571429</v>
      </c>
      <c r="E144" s="28">
        <f t="shared" ref="E144:BP144" si="92">-$C$142/$A141</f>
        <v>-23928571.428571429</v>
      </c>
      <c r="F144" s="28">
        <f t="shared" si="92"/>
        <v>-23928571.428571429</v>
      </c>
      <c r="G144" s="28">
        <f t="shared" si="92"/>
        <v>-23928571.428571429</v>
      </c>
      <c r="H144" s="28">
        <f t="shared" si="92"/>
        <v>-23928571.428571429</v>
      </c>
      <c r="I144" s="28">
        <f t="shared" si="92"/>
        <v>-23928571.428571429</v>
      </c>
      <c r="J144" s="28">
        <f t="shared" si="92"/>
        <v>-23928571.428571429</v>
      </c>
      <c r="K144" s="28">
        <f t="shared" si="92"/>
        <v>-23928571.428571429</v>
      </c>
      <c r="L144" s="28">
        <f t="shared" si="92"/>
        <v>-23928571.428571429</v>
      </c>
      <c r="M144" s="28">
        <f t="shared" si="92"/>
        <v>-23928571.428571429</v>
      </c>
      <c r="N144" s="28">
        <f t="shared" si="92"/>
        <v>-23928571.428571429</v>
      </c>
      <c r="O144" s="28">
        <f t="shared" si="92"/>
        <v>-23928571.428571429</v>
      </c>
      <c r="P144" s="28">
        <f t="shared" si="92"/>
        <v>-23928571.428571429</v>
      </c>
      <c r="Q144" s="28">
        <f t="shared" si="92"/>
        <v>-23928571.428571429</v>
      </c>
      <c r="R144" s="28">
        <f t="shared" si="92"/>
        <v>-23928571.428571429</v>
      </c>
      <c r="S144" s="28">
        <f t="shared" si="92"/>
        <v>-23928571.428571429</v>
      </c>
      <c r="T144" s="28">
        <f t="shared" si="92"/>
        <v>-23928571.428571429</v>
      </c>
      <c r="U144" s="28">
        <f t="shared" si="92"/>
        <v>-23928571.428571429</v>
      </c>
      <c r="V144" s="28">
        <f t="shared" si="92"/>
        <v>-23928571.428571429</v>
      </c>
      <c r="W144" s="28">
        <f t="shared" si="92"/>
        <v>-23928571.428571429</v>
      </c>
      <c r="X144" s="28">
        <f t="shared" si="92"/>
        <v>-23928571.428571429</v>
      </c>
      <c r="Y144" s="28">
        <f t="shared" si="92"/>
        <v>-23928571.428571429</v>
      </c>
      <c r="Z144" s="28">
        <f t="shared" si="92"/>
        <v>-23928571.428571429</v>
      </c>
      <c r="AA144" s="28">
        <f t="shared" si="92"/>
        <v>-23928571.428571429</v>
      </c>
      <c r="AB144" s="28">
        <f t="shared" si="92"/>
        <v>-23928571.428571429</v>
      </c>
      <c r="AC144" s="28">
        <f t="shared" si="92"/>
        <v>-23928571.428571429</v>
      </c>
      <c r="AD144" s="28">
        <f t="shared" si="92"/>
        <v>-23928571.428571429</v>
      </c>
      <c r="AE144" s="28">
        <f t="shared" si="92"/>
        <v>-23928571.428571429</v>
      </c>
      <c r="AF144" s="28">
        <f t="shared" si="92"/>
        <v>-23928571.428571429</v>
      </c>
      <c r="AG144" s="28">
        <f t="shared" si="92"/>
        <v>-23928571.428571429</v>
      </c>
      <c r="AH144" s="28">
        <f t="shared" si="92"/>
        <v>-23928571.428571429</v>
      </c>
      <c r="AI144" s="28">
        <f t="shared" si="92"/>
        <v>-23928571.428571429</v>
      </c>
      <c r="AJ144" s="28">
        <f t="shared" si="92"/>
        <v>-23928571.428571429</v>
      </c>
      <c r="AK144" s="28">
        <f t="shared" si="92"/>
        <v>-23928571.428571429</v>
      </c>
      <c r="AL144" s="28">
        <f t="shared" si="92"/>
        <v>-23928571.428571429</v>
      </c>
      <c r="AM144" s="28">
        <f t="shared" si="92"/>
        <v>-23928571.428571429</v>
      </c>
      <c r="AN144" s="28">
        <f t="shared" si="92"/>
        <v>-23928571.428571429</v>
      </c>
      <c r="AO144" s="28">
        <f t="shared" si="92"/>
        <v>-23928571.428571429</v>
      </c>
      <c r="AP144" s="28">
        <f t="shared" si="92"/>
        <v>-23928571.428571429</v>
      </c>
      <c r="AQ144" s="28">
        <f t="shared" si="92"/>
        <v>-23928571.428571429</v>
      </c>
      <c r="AR144" s="28">
        <f t="shared" si="92"/>
        <v>-23928571.428571429</v>
      </c>
      <c r="AS144" s="28">
        <f t="shared" si="92"/>
        <v>-23928571.428571429</v>
      </c>
      <c r="AT144" s="28">
        <f t="shared" si="92"/>
        <v>-23928571.428571429</v>
      </c>
      <c r="AU144" s="28">
        <f t="shared" si="92"/>
        <v>-23928571.428571429</v>
      </c>
      <c r="AV144" s="28">
        <f t="shared" si="92"/>
        <v>-23928571.428571429</v>
      </c>
      <c r="AW144" s="28">
        <f t="shared" si="92"/>
        <v>-23928571.428571429</v>
      </c>
      <c r="AX144" s="28">
        <f t="shared" si="92"/>
        <v>-23928571.428571429</v>
      </c>
      <c r="AY144" s="28">
        <f t="shared" si="92"/>
        <v>-23928571.428571429</v>
      </c>
      <c r="AZ144" s="28">
        <f t="shared" si="92"/>
        <v>-23928571.428571429</v>
      </c>
      <c r="BA144" s="28">
        <f t="shared" si="92"/>
        <v>-23928571.428571429</v>
      </c>
      <c r="BB144" s="28">
        <f t="shared" si="92"/>
        <v>-23928571.428571429</v>
      </c>
      <c r="BC144" s="28">
        <f t="shared" si="92"/>
        <v>-23928571.428571429</v>
      </c>
      <c r="BD144" s="28">
        <f t="shared" si="92"/>
        <v>-23928571.428571429</v>
      </c>
      <c r="BE144" s="28">
        <f t="shared" si="92"/>
        <v>-23928571.428571429</v>
      </c>
      <c r="BF144" s="28">
        <f t="shared" si="92"/>
        <v>-23928571.428571429</v>
      </c>
      <c r="BG144" s="28">
        <f t="shared" si="92"/>
        <v>-23928571.428571429</v>
      </c>
      <c r="BH144" s="28">
        <f t="shared" si="92"/>
        <v>-23928571.428571429</v>
      </c>
      <c r="BI144" s="28">
        <f t="shared" si="92"/>
        <v>-23928571.428571429</v>
      </c>
      <c r="BJ144" s="28">
        <f t="shared" si="92"/>
        <v>-23928571.428571429</v>
      </c>
      <c r="BK144" s="28">
        <f t="shared" si="92"/>
        <v>-23928571.428571429</v>
      </c>
      <c r="BL144" s="28">
        <f t="shared" si="92"/>
        <v>-23928571.428571429</v>
      </c>
      <c r="BM144" s="28">
        <f t="shared" si="92"/>
        <v>-23928571.428571429</v>
      </c>
      <c r="BN144" s="28">
        <f t="shared" si="92"/>
        <v>-23928571.428571429</v>
      </c>
      <c r="BO144" s="28">
        <f t="shared" si="92"/>
        <v>-23928571.428571429</v>
      </c>
      <c r="BP144" s="28">
        <f t="shared" si="92"/>
        <v>-23928571.428571429</v>
      </c>
      <c r="BQ144" s="28">
        <f t="shared" ref="BQ144:CI144" si="93">-$C$142/$A141</f>
        <v>-23928571.428571429</v>
      </c>
      <c r="BR144" s="28">
        <f t="shared" si="93"/>
        <v>-23928571.428571429</v>
      </c>
      <c r="BS144" s="28">
        <f t="shared" si="93"/>
        <v>-23928571.428571429</v>
      </c>
      <c r="BT144" s="28">
        <f t="shared" si="93"/>
        <v>-23928571.428571429</v>
      </c>
      <c r="BU144" s="28">
        <f t="shared" si="93"/>
        <v>-23928571.428571429</v>
      </c>
      <c r="BV144" s="28">
        <f t="shared" si="93"/>
        <v>-23928571.428571429</v>
      </c>
      <c r="BW144" s="28">
        <f t="shared" si="93"/>
        <v>-23928571.428571429</v>
      </c>
      <c r="BX144" s="28">
        <f t="shared" si="93"/>
        <v>-23928571.428571429</v>
      </c>
      <c r="BY144" s="28">
        <f t="shared" si="93"/>
        <v>-23928571.428571429</v>
      </c>
      <c r="BZ144" s="28">
        <f t="shared" si="93"/>
        <v>-23928571.428571429</v>
      </c>
      <c r="CA144" s="28">
        <f t="shared" si="93"/>
        <v>-23928571.428571429</v>
      </c>
      <c r="CB144" s="28">
        <f t="shared" si="93"/>
        <v>-23928571.428571429</v>
      </c>
      <c r="CC144" s="28">
        <f t="shared" si="93"/>
        <v>-23928571.428571429</v>
      </c>
      <c r="CD144" s="28">
        <f t="shared" si="93"/>
        <v>-23928571.428571429</v>
      </c>
      <c r="CE144" s="28">
        <f t="shared" si="93"/>
        <v>-23928571.428571429</v>
      </c>
      <c r="CF144" s="28">
        <f t="shared" si="93"/>
        <v>-23928571.428571429</v>
      </c>
      <c r="CG144" s="28">
        <f t="shared" si="93"/>
        <v>-23928571.428571429</v>
      </c>
      <c r="CH144" s="28">
        <f t="shared" si="93"/>
        <v>-23928571.428571429</v>
      </c>
      <c r="CI144" s="28">
        <f t="shared" si="93"/>
        <v>-23928571.428571429</v>
      </c>
    </row>
    <row r="145" spans="1:123" x14ac:dyDescent="0.25">
      <c r="B145" s="27" t="s">
        <v>38</v>
      </c>
      <c r="D145" s="28">
        <f>+D144+D143</f>
        <v>-57428571.428571314</v>
      </c>
      <c r="E145" s="28">
        <f t="shared" ref="E145:BP145" si="94">+E144+E143</f>
        <v>-57029761.904761791</v>
      </c>
      <c r="F145" s="28">
        <f t="shared" si="94"/>
        <v>-56630952.380952269</v>
      </c>
      <c r="G145" s="28">
        <f t="shared" si="94"/>
        <v>-56232142.857142746</v>
      </c>
      <c r="H145" s="28">
        <f t="shared" si="94"/>
        <v>-55833333.333333217</v>
      </c>
      <c r="I145" s="28">
        <f t="shared" si="94"/>
        <v>-55434523.809523694</v>
      </c>
      <c r="J145" s="28">
        <f t="shared" si="94"/>
        <v>-55035714.285714172</v>
      </c>
      <c r="K145" s="28">
        <f t="shared" si="94"/>
        <v>-54636904.761904649</v>
      </c>
      <c r="L145" s="28">
        <f t="shared" si="94"/>
        <v>-54238095.238095127</v>
      </c>
      <c r="M145" s="28">
        <f t="shared" si="94"/>
        <v>-53839285.714285605</v>
      </c>
      <c r="N145" s="28">
        <f t="shared" si="94"/>
        <v>-53440476.190476082</v>
      </c>
      <c r="O145" s="28">
        <f t="shared" si="94"/>
        <v>-53041666.666666552</v>
      </c>
      <c r="P145" s="28">
        <f t="shared" si="94"/>
        <v>-52642857.14285703</v>
      </c>
      <c r="Q145" s="28">
        <f t="shared" si="94"/>
        <v>-52244047.619047508</v>
      </c>
      <c r="R145" s="28">
        <f t="shared" si="94"/>
        <v>-51845238.095237985</v>
      </c>
      <c r="S145" s="28">
        <f t="shared" si="94"/>
        <v>-51446428.571428463</v>
      </c>
      <c r="T145" s="28">
        <f t="shared" si="94"/>
        <v>-51047619.04761894</v>
      </c>
      <c r="U145" s="28">
        <f t="shared" si="94"/>
        <v>-50648809.523809418</v>
      </c>
      <c r="V145" s="28">
        <f t="shared" si="94"/>
        <v>-50249999.999999896</v>
      </c>
      <c r="W145" s="28">
        <f t="shared" si="94"/>
        <v>-49851190.476190373</v>
      </c>
      <c r="X145" s="28">
        <f t="shared" si="94"/>
        <v>-49452380.952380851</v>
      </c>
      <c r="Y145" s="28">
        <f t="shared" si="94"/>
        <v>-49053571.428571329</v>
      </c>
      <c r="Z145" s="28">
        <f t="shared" si="94"/>
        <v>-48654761.904761806</v>
      </c>
      <c r="AA145" s="28">
        <f t="shared" si="94"/>
        <v>-48255952.380952284</v>
      </c>
      <c r="AB145" s="28">
        <f t="shared" si="94"/>
        <v>-47857142.857142761</v>
      </c>
      <c r="AC145" s="28">
        <f t="shared" si="94"/>
        <v>-47458333.333333239</v>
      </c>
      <c r="AD145" s="28">
        <f t="shared" si="94"/>
        <v>-47059523.809523717</v>
      </c>
      <c r="AE145" s="28">
        <f t="shared" si="94"/>
        <v>-46660714.285714194</v>
      </c>
      <c r="AF145" s="28">
        <f t="shared" si="94"/>
        <v>-46261904.761904672</v>
      </c>
      <c r="AG145" s="28">
        <f t="shared" si="94"/>
        <v>-45863095.238095149</v>
      </c>
      <c r="AH145" s="28">
        <f t="shared" si="94"/>
        <v>-45464285.71428562</v>
      </c>
      <c r="AI145" s="28">
        <f t="shared" si="94"/>
        <v>-45065476.190476097</v>
      </c>
      <c r="AJ145" s="28">
        <f t="shared" si="94"/>
        <v>-44666666.666666575</v>
      </c>
      <c r="AK145" s="28">
        <f t="shared" si="94"/>
        <v>-44267857.142857052</v>
      </c>
      <c r="AL145" s="28">
        <f t="shared" si="94"/>
        <v>-43869047.61904753</v>
      </c>
      <c r="AM145" s="28">
        <f t="shared" si="94"/>
        <v>-43470238.095238008</v>
      </c>
      <c r="AN145" s="28">
        <f t="shared" si="94"/>
        <v>-43071428.571428485</v>
      </c>
      <c r="AO145" s="28">
        <f t="shared" si="94"/>
        <v>-42672619.047618955</v>
      </c>
      <c r="AP145" s="28">
        <f t="shared" si="94"/>
        <v>-42273809.523809433</v>
      </c>
      <c r="AQ145" s="28">
        <f t="shared" si="94"/>
        <v>-41874999.999999911</v>
      </c>
      <c r="AR145" s="28">
        <f t="shared" si="94"/>
        <v>-41476190.476190388</v>
      </c>
      <c r="AS145" s="28">
        <f t="shared" si="94"/>
        <v>-41077380.952380866</v>
      </c>
      <c r="AT145" s="28">
        <f t="shared" si="94"/>
        <v>-40678571.428571343</v>
      </c>
      <c r="AU145" s="28">
        <f t="shared" si="94"/>
        <v>-40279761.904761821</v>
      </c>
      <c r="AV145" s="28">
        <f t="shared" si="94"/>
        <v>-39880952.380952299</v>
      </c>
      <c r="AW145" s="28">
        <f t="shared" si="94"/>
        <v>-39482142.857142776</v>
      </c>
      <c r="AX145" s="28">
        <f t="shared" si="94"/>
        <v>-39083333.333333254</v>
      </c>
      <c r="AY145" s="28">
        <f t="shared" si="94"/>
        <v>-38684523.809523731</v>
      </c>
      <c r="AZ145" s="28">
        <f t="shared" si="94"/>
        <v>-38285714.285714209</v>
      </c>
      <c r="BA145" s="28">
        <f t="shared" si="94"/>
        <v>-37886904.761904687</v>
      </c>
      <c r="BB145" s="28">
        <f t="shared" si="94"/>
        <v>-37488095.238095164</v>
      </c>
      <c r="BC145" s="28">
        <f t="shared" si="94"/>
        <v>-37089285.714285642</v>
      </c>
      <c r="BD145" s="28">
        <f t="shared" si="94"/>
        <v>-36690476.19047612</v>
      </c>
      <c r="BE145" s="28">
        <f t="shared" si="94"/>
        <v>-36291666.666666597</v>
      </c>
      <c r="BF145" s="28">
        <f t="shared" si="94"/>
        <v>-35892857.142857075</v>
      </c>
      <c r="BG145" s="28">
        <f t="shared" si="94"/>
        <v>-35494047.619047545</v>
      </c>
      <c r="BH145" s="28">
        <f t="shared" si="94"/>
        <v>-35095238.095238023</v>
      </c>
      <c r="BI145" s="28">
        <f t="shared" si="94"/>
        <v>-34696428.5714285</v>
      </c>
      <c r="BJ145" s="28">
        <f t="shared" si="94"/>
        <v>-34297619.047618978</v>
      </c>
      <c r="BK145" s="28">
        <f t="shared" si="94"/>
        <v>-33898809.523809455</v>
      </c>
      <c r="BL145" s="28">
        <f t="shared" si="94"/>
        <v>-33499999.999999933</v>
      </c>
      <c r="BM145" s="28">
        <f t="shared" si="94"/>
        <v>-33101190.476190411</v>
      </c>
      <c r="BN145" s="28">
        <f t="shared" si="94"/>
        <v>-32702380.952380888</v>
      </c>
      <c r="BO145" s="28">
        <f t="shared" si="94"/>
        <v>-32303571.428571366</v>
      </c>
      <c r="BP145" s="28">
        <f t="shared" si="94"/>
        <v>-31904761.904761843</v>
      </c>
      <c r="BQ145" s="28">
        <f t="shared" ref="BQ145:CI145" si="95">+BQ144+BQ143</f>
        <v>-31505952.380952321</v>
      </c>
      <c r="BR145" s="28">
        <f t="shared" si="95"/>
        <v>-31107142.857142799</v>
      </c>
      <c r="BS145" s="28">
        <f t="shared" si="95"/>
        <v>-30708333.333333276</v>
      </c>
      <c r="BT145" s="28">
        <f t="shared" si="95"/>
        <v>-30309523.809523754</v>
      </c>
      <c r="BU145" s="28">
        <f t="shared" si="95"/>
        <v>-29910714.285714235</v>
      </c>
      <c r="BV145" s="28">
        <f t="shared" si="95"/>
        <v>-29511904.761904713</v>
      </c>
      <c r="BW145" s="28">
        <f t="shared" si="95"/>
        <v>-29113095.23809519</v>
      </c>
      <c r="BX145" s="28">
        <f t="shared" si="95"/>
        <v>-28714285.714285668</v>
      </c>
      <c r="BY145" s="28">
        <f t="shared" si="95"/>
        <v>-28315476.190476146</v>
      </c>
      <c r="BZ145" s="28">
        <f t="shared" si="95"/>
        <v>-27916666.666666623</v>
      </c>
      <c r="CA145" s="28">
        <f t="shared" si="95"/>
        <v>-27517857.142857101</v>
      </c>
      <c r="CB145" s="28">
        <f t="shared" si="95"/>
        <v>-27119047.619047578</v>
      </c>
      <c r="CC145" s="28">
        <f t="shared" si="95"/>
        <v>-26720238.095238056</v>
      </c>
      <c r="CD145" s="28">
        <f t="shared" si="95"/>
        <v>-26321428.571428534</v>
      </c>
      <c r="CE145" s="28">
        <f t="shared" si="95"/>
        <v>-25922619.047619011</v>
      </c>
      <c r="CF145" s="28">
        <f t="shared" si="95"/>
        <v>-25523809.523809489</v>
      </c>
      <c r="CG145" s="28">
        <f t="shared" si="95"/>
        <v>-25124999.999999966</v>
      </c>
      <c r="CH145" s="28">
        <f t="shared" si="95"/>
        <v>-24726190.476190444</v>
      </c>
      <c r="CI145" s="28">
        <f t="shared" si="95"/>
        <v>-24327380.952380922</v>
      </c>
    </row>
    <row r="146" spans="1:123" x14ac:dyDescent="0.25">
      <c r="B146" s="27" t="s">
        <v>39</v>
      </c>
      <c r="D146" s="28">
        <f>+SUM(D143:$CI143)+SUM(D144:$CI144)</f>
        <v>-3433749999.9999948</v>
      </c>
      <c r="E146" s="28">
        <f>+SUM(E143:$CI143)+SUM(E144:$CI144)</f>
        <v>-3376321428.5714235</v>
      </c>
      <c r="F146" s="28">
        <f>+SUM(F143:$CI143)+SUM(F144:$CI144)</f>
        <v>-3319291666.6666613</v>
      </c>
      <c r="G146" s="28">
        <f>+SUM(G143:$CI143)+SUM(G144:$CI144)</f>
        <v>-3262660714.2857094</v>
      </c>
      <c r="H146" s="28">
        <f>+SUM(H143:$CI143)+SUM(H144:$CI144)</f>
        <v>-3206428571.4285665</v>
      </c>
      <c r="I146" s="28">
        <f>+SUM(I143:$CI143)+SUM(I144:$CI144)</f>
        <v>-3150595238.095233</v>
      </c>
      <c r="J146" s="28">
        <f>+SUM(J143:$CI143)+SUM(J144:$CI144)</f>
        <v>-3095160714.2857094</v>
      </c>
      <c r="K146" s="28">
        <f>+SUM(K143:$CI143)+SUM(K144:$CI144)</f>
        <v>-3040124999.9999952</v>
      </c>
      <c r="L146" s="28">
        <f>+SUM(L143:$CI143)+SUM(L144:$CI144)</f>
        <v>-2985488095.2380905</v>
      </c>
      <c r="M146" s="28">
        <f>+SUM(M143:$CI143)+SUM(M144:$CI144)</f>
        <v>-2931249999.9999952</v>
      </c>
      <c r="N146" s="28">
        <f>+SUM(N143:$CI143)+SUM(N144:$CI144)</f>
        <v>-2877410714.2857094</v>
      </c>
      <c r="O146" s="28">
        <f>+SUM(O143:$CI143)+SUM(O144:$CI144)</f>
        <v>-2823970238.0952334</v>
      </c>
      <c r="P146" s="28">
        <f>+SUM(P143:$CI143)+SUM(P144:$CI144)</f>
        <v>-2770928571.4285669</v>
      </c>
      <c r="Q146" s="28">
        <f>+SUM(Q143:$CI143)+SUM(Q144:$CI144)</f>
        <v>-2718285714.2857099</v>
      </c>
      <c r="R146" s="28">
        <f>+SUM(R143:$CI143)+SUM(R144:$CI144)</f>
        <v>-2666041666.6666622</v>
      </c>
      <c r="S146" s="28">
        <f>+SUM(S143:$CI143)+SUM(S144:$CI144)</f>
        <v>-2614196428.5714245</v>
      </c>
      <c r="T146" s="28">
        <f>+SUM(T143:$CI143)+SUM(T144:$CI144)</f>
        <v>-2562749999.9999962</v>
      </c>
      <c r="U146" s="28">
        <f>+SUM(U143:$CI143)+SUM(U144:$CI144)</f>
        <v>-2511702380.9523768</v>
      </c>
      <c r="V146" s="28">
        <f>+SUM(V143:$CI143)+SUM(V144:$CI144)</f>
        <v>-2461053571.4285674</v>
      </c>
      <c r="W146" s="28">
        <f>+SUM(W143:$CI143)+SUM(W144:$CI144)</f>
        <v>-2410803571.4285674</v>
      </c>
      <c r="X146" s="28">
        <f>+SUM(X143:$CI143)+SUM(X144:$CI144)</f>
        <v>-2360952380.9523773</v>
      </c>
      <c r="Y146" s="28">
        <f>+SUM(Y143:$CI143)+SUM(Y144:$CI144)</f>
        <v>-2311499999.9999962</v>
      </c>
      <c r="Z146" s="28">
        <f>+SUM(Z143:$CI143)+SUM(Z144:$CI144)</f>
        <v>-2262446428.5714245</v>
      </c>
      <c r="AA146" s="28">
        <f>+SUM(AA143:$CI143)+SUM(AA144:$CI144)</f>
        <v>-2213791666.6666632</v>
      </c>
      <c r="AB146" s="28">
        <f>+SUM(AB143:$CI143)+SUM(AB144:$CI144)</f>
        <v>-2165535714.2857103</v>
      </c>
      <c r="AC146" s="28">
        <f>+SUM(AC143:$CI143)+SUM(AC144:$CI144)</f>
        <v>-2117678571.4285679</v>
      </c>
      <c r="AD146" s="28">
        <f>+SUM(AD143:$CI143)+SUM(AD144:$CI144)</f>
        <v>-2070220238.0952344</v>
      </c>
      <c r="AE146" s="28">
        <f>+SUM(AE143:$CI143)+SUM(AE144:$CI144)</f>
        <v>-2023160714.2857108</v>
      </c>
      <c r="AF146" s="28">
        <f>+SUM(AF143:$CI143)+SUM(AF144:$CI144)</f>
        <v>-1976499999.9999967</v>
      </c>
      <c r="AG146" s="28">
        <f>+SUM(AG143:$CI143)+SUM(AG144:$CI144)</f>
        <v>-1930238095.2380919</v>
      </c>
      <c r="AH146" s="28">
        <f>+SUM(AH143:$CI143)+SUM(AH144:$CI144)</f>
        <v>-1884374999.9999967</v>
      </c>
      <c r="AI146" s="28">
        <f>+SUM(AI143:$CI143)+SUM(AI144:$CI144)</f>
        <v>-1838910714.2857108</v>
      </c>
      <c r="AJ146" s="28">
        <f>+SUM(AJ143:$CI143)+SUM(AJ144:$CI144)</f>
        <v>-1793845238.0952349</v>
      </c>
      <c r="AK146" s="28">
        <f>+SUM(AK143:$CI143)+SUM(AK144:$CI144)</f>
        <v>-1749178571.4285681</v>
      </c>
      <c r="AL146" s="28">
        <f>+SUM(AL143:$CI143)+SUM(AL144:$CI144)</f>
        <v>-1704910714.2857111</v>
      </c>
      <c r="AM146" s="28">
        <f>+SUM(AM143:$CI143)+SUM(AM144:$CI144)</f>
        <v>-1661041666.6666636</v>
      </c>
      <c r="AN146" s="28">
        <f>+SUM(AN143:$CI143)+SUM(AN144:$CI144)</f>
        <v>-1617571428.5714254</v>
      </c>
      <c r="AO146" s="28">
        <f>+SUM(AO143:$CI143)+SUM(AO144:$CI144)</f>
        <v>-1574499999.9999971</v>
      </c>
      <c r="AP146" s="28">
        <f>+SUM(AP143:$CI143)+SUM(AP144:$CI144)</f>
        <v>-1531827380.952378</v>
      </c>
      <c r="AQ146" s="28">
        <f>+SUM(AQ143:$CI143)+SUM(AQ144:$CI144)</f>
        <v>-1489553571.4285686</v>
      </c>
      <c r="AR146" s="28">
        <f>+SUM(AR143:$CI143)+SUM(AR144:$CI144)</f>
        <v>-1447678571.4285688</v>
      </c>
      <c r="AS146" s="28">
        <f>+SUM(AS143:$CI143)+SUM(AS144:$CI144)</f>
        <v>-1406202380.9523785</v>
      </c>
      <c r="AT146" s="28">
        <f>+SUM(AT143:$CI143)+SUM(AT144:$CI144)</f>
        <v>-1365124999.9999976</v>
      </c>
      <c r="AU146" s="28">
        <f>+SUM(AU143:$CI143)+SUM(AU144:$CI144)</f>
        <v>-1324446428.5714262</v>
      </c>
      <c r="AV146" s="28">
        <f>+SUM(AV143:$CI143)+SUM(AV144:$CI144)</f>
        <v>-1284166666.6666644</v>
      </c>
      <c r="AW146" s="28">
        <f>+SUM(AW143:$CI143)+SUM(AW144:$CI144)</f>
        <v>-1244285714.285712</v>
      </c>
      <c r="AX146" s="28">
        <f>+SUM(AX143:$CI143)+SUM(AX144:$CI144)</f>
        <v>-1204803571.4285693</v>
      </c>
      <c r="AY146" s="28">
        <f>+SUM(AY143:$CI143)+SUM(AY144:$CI144)</f>
        <v>-1165720238.0952361</v>
      </c>
      <c r="AZ146" s="28">
        <f>+SUM(AZ143:$CI143)+SUM(AZ144:$CI144)</f>
        <v>-1127035714.2857125</v>
      </c>
      <c r="BA146" s="28">
        <f>+SUM(BA143:$CI143)+SUM(BA144:$CI144)</f>
        <v>-1088749999.9999981</v>
      </c>
      <c r="BB146" s="28">
        <f>+SUM(BB143:$CI143)+SUM(BB144:$CI144)</f>
        <v>-1050863095.2380935</v>
      </c>
      <c r="BC146" s="28">
        <f>+SUM(BC143:$CI143)+SUM(BC144:$CI144)</f>
        <v>-1013374999.9999983</v>
      </c>
      <c r="BD146" s="28">
        <f>+SUM(BD143:$CI143)+SUM(BD144:$CI144)</f>
        <v>-976285714.2857126</v>
      </c>
      <c r="BE146" s="28">
        <f>+SUM(BE143:$CI143)+SUM(BE144:$CI144)</f>
        <v>-939595238.09523642</v>
      </c>
      <c r="BF146" s="28">
        <f>+SUM(BF143:$CI143)+SUM(BF144:$CI144)</f>
        <v>-903303571.42856979</v>
      </c>
      <c r="BG146" s="28">
        <f>+SUM(BG143:$CI143)+SUM(BG144:$CI144)</f>
        <v>-867410714.28571272</v>
      </c>
      <c r="BH146" s="28">
        <f>+SUM(BH143:$CI143)+SUM(BH144:$CI144)</f>
        <v>-831916666.66666508</v>
      </c>
      <c r="BI146" s="28">
        <f>+SUM(BI143:$CI143)+SUM(BI144:$CI144)</f>
        <v>-796821428.57142711</v>
      </c>
      <c r="BJ146" s="28">
        <f>+SUM(BJ143:$CI143)+SUM(BJ144:$CI144)</f>
        <v>-762124999.99999857</v>
      </c>
      <c r="BK146" s="28">
        <f>+SUM(BK143:$CI143)+SUM(BK144:$CI144)</f>
        <v>-727827380.95237947</v>
      </c>
      <c r="BL146" s="28">
        <f>+SUM(BL143:$CI143)+SUM(BL144:$CI144)</f>
        <v>-693928571.42857003</v>
      </c>
      <c r="BM146" s="28">
        <f>+SUM(BM143:$CI143)+SUM(BM144:$CI144)</f>
        <v>-660428571.42857003</v>
      </c>
      <c r="BN146" s="28">
        <f>+SUM(BN143:$CI143)+SUM(BN144:$CI144)</f>
        <v>-627327380.9523797</v>
      </c>
      <c r="BO146" s="28">
        <f>+SUM(BO143:$CI143)+SUM(BO144:$CI144)</f>
        <v>-594624999.99999881</v>
      </c>
      <c r="BP146" s="28">
        <f>+SUM(BP143:$CI143)+SUM(BP144:$CI144)</f>
        <v>-562321428.57142746</v>
      </c>
      <c r="BQ146" s="28">
        <f>+SUM(BQ143:$CI143)+SUM(BQ144:$CI144)</f>
        <v>-530416666.66666561</v>
      </c>
      <c r="BR146" s="28">
        <f>+SUM(BR143:$CI143)+SUM(BR144:$CI144)</f>
        <v>-498910714.28571332</v>
      </c>
      <c r="BS146" s="28">
        <f>+SUM(BS143:$CI143)+SUM(BS144:$CI144)</f>
        <v>-467803571.42857057</v>
      </c>
      <c r="BT146" s="28">
        <f>+SUM(BT143:$CI143)+SUM(BT144:$CI144)</f>
        <v>-437095238.09523731</v>
      </c>
      <c r="BU146" s="28">
        <f>+SUM(BU143:$CI143)+SUM(BU144:$CI144)</f>
        <v>-406785714.28571355</v>
      </c>
      <c r="BV146" s="28">
        <f>+SUM(BV143:$CI143)+SUM(BV144:$CI144)</f>
        <v>-376874999.9999994</v>
      </c>
      <c r="BW146" s="28">
        <f>+SUM(BW143:$CI143)+SUM(BW144:$CI144)</f>
        <v>-347363095.23809469</v>
      </c>
      <c r="BX146" s="28">
        <f>+SUM(BX143:$CI143)+SUM(BX144:$CI144)</f>
        <v>-318249999.99999952</v>
      </c>
      <c r="BY146" s="28">
        <f>+SUM(BY143:$CI143)+SUM(BY144:$CI144)</f>
        <v>-289535714.28571391</v>
      </c>
      <c r="BZ146" s="28">
        <f>+SUM(BZ143:$CI143)+SUM(BZ144:$CI144)</f>
        <v>-261220238.09523773</v>
      </c>
      <c r="CA146" s="28">
        <f>+SUM(CA143:$CI143)+SUM(CA144:$CI144)</f>
        <v>-233303571.42857111</v>
      </c>
      <c r="CB146" s="28">
        <f>+SUM(CB143:$CI143)+SUM(CB144:$CI144)</f>
        <v>-205785714.285714</v>
      </c>
      <c r="CC146" s="28">
        <f>+SUM(CC143:$CI143)+SUM(CC144:$CI144)</f>
        <v>-178666666.66666642</v>
      </c>
      <c r="CD146" s="28">
        <f>+SUM(CD143:$CI143)+SUM(CD144:$CI144)</f>
        <v>-151946428.57142836</v>
      </c>
      <c r="CE146" s="28">
        <f>+SUM(CE143:$CI143)+SUM(CE144:$CI144)</f>
        <v>-125624999.99999984</v>
      </c>
      <c r="CF146" s="28">
        <f>+SUM(CF143:$CI143)+SUM(CF144:$CI144)</f>
        <v>-99702380.952380821</v>
      </c>
      <c r="CG146" s="28">
        <f>+SUM(CG143:$CI143)+SUM(CG144:$CI144)</f>
        <v>-74178571.428571329</v>
      </c>
      <c r="CH146" s="28">
        <f>+SUM(CH143:$CI143)+SUM(CH144:$CI144)</f>
        <v>-49053571.428571366</v>
      </c>
      <c r="CI146" s="28">
        <f>+SUM(CI143:$CI143)+SUM(CI144:$CI144)</f>
        <v>-24327380.952380922</v>
      </c>
    </row>
    <row r="147" spans="1:123" x14ac:dyDescent="0.25">
      <c r="B147" s="27" t="s">
        <v>40</v>
      </c>
      <c r="D147" s="28">
        <f>+D146*$C$7/1000000</f>
        <v>-4120499.9999999935</v>
      </c>
      <c r="E147" s="28">
        <f t="shared" ref="E147:BP147" si="96">+E146*$C$7/1000000</f>
        <v>-4051585.714285708</v>
      </c>
      <c r="F147" s="28">
        <f t="shared" si="96"/>
        <v>-3983149.9999999935</v>
      </c>
      <c r="G147" s="28">
        <f t="shared" si="96"/>
        <v>-3915192.8571428512</v>
      </c>
      <c r="H147" s="28">
        <f t="shared" si="96"/>
        <v>-3847714.2857142799</v>
      </c>
      <c r="I147" s="28">
        <f t="shared" si="96"/>
        <v>-3780714.2857142799</v>
      </c>
      <c r="J147" s="28">
        <f t="shared" si="96"/>
        <v>-3714192.8571428512</v>
      </c>
      <c r="K147" s="28">
        <f t="shared" si="96"/>
        <v>-3648149.9999999939</v>
      </c>
      <c r="L147" s="28">
        <f t="shared" si="96"/>
        <v>-3582585.7142857085</v>
      </c>
      <c r="M147" s="28">
        <f t="shared" si="96"/>
        <v>-3517499.9999999939</v>
      </c>
      <c r="N147" s="28">
        <f t="shared" si="96"/>
        <v>-3452892.8571428512</v>
      </c>
      <c r="O147" s="28">
        <f t="shared" si="96"/>
        <v>-3388764.2857142803</v>
      </c>
      <c r="P147" s="28">
        <f t="shared" si="96"/>
        <v>-3325114.2857142803</v>
      </c>
      <c r="Q147" s="28">
        <f t="shared" si="96"/>
        <v>-3261942.8571428522</v>
      </c>
      <c r="R147" s="28">
        <f t="shared" si="96"/>
        <v>-3199249.9999999944</v>
      </c>
      <c r="S147" s="28">
        <f t="shared" si="96"/>
        <v>-3137035.7142857094</v>
      </c>
      <c r="T147" s="28">
        <f t="shared" si="96"/>
        <v>-3075299.9999999958</v>
      </c>
      <c r="U147" s="28">
        <f t="shared" si="96"/>
        <v>-3014042.8571428522</v>
      </c>
      <c r="V147" s="28">
        <f t="shared" si="96"/>
        <v>-2953264.2857142808</v>
      </c>
      <c r="W147" s="28">
        <f t="shared" si="96"/>
        <v>-2892964.2857142808</v>
      </c>
      <c r="X147" s="28">
        <f t="shared" si="96"/>
        <v>-2833142.8571428526</v>
      </c>
      <c r="Y147" s="28">
        <f t="shared" si="96"/>
        <v>-2773799.9999999958</v>
      </c>
      <c r="Z147" s="28">
        <f t="shared" si="96"/>
        <v>-2714935.7142857094</v>
      </c>
      <c r="AA147" s="28">
        <f t="shared" si="96"/>
        <v>-2656549.9999999958</v>
      </c>
      <c r="AB147" s="28">
        <f t="shared" si="96"/>
        <v>-2598642.8571428526</v>
      </c>
      <c r="AC147" s="28">
        <f t="shared" si="96"/>
        <v>-2541214.2857142813</v>
      </c>
      <c r="AD147" s="28">
        <f t="shared" si="96"/>
        <v>-2484264.2857142813</v>
      </c>
      <c r="AE147" s="28">
        <f t="shared" si="96"/>
        <v>-2427792.8571428531</v>
      </c>
      <c r="AF147" s="28">
        <f t="shared" si="96"/>
        <v>-2371799.9999999963</v>
      </c>
      <c r="AG147" s="28">
        <f t="shared" si="96"/>
        <v>-2316285.7142857104</v>
      </c>
      <c r="AH147" s="28">
        <f t="shared" si="96"/>
        <v>-2261249.9999999963</v>
      </c>
      <c r="AI147" s="28">
        <f t="shared" si="96"/>
        <v>-2206692.8571428531</v>
      </c>
      <c r="AJ147" s="28">
        <f t="shared" si="96"/>
        <v>-2152614.2857142817</v>
      </c>
      <c r="AK147" s="28">
        <f t="shared" si="96"/>
        <v>-2099014.2857142817</v>
      </c>
      <c r="AL147" s="28">
        <f t="shared" si="96"/>
        <v>-2045892.8571428533</v>
      </c>
      <c r="AM147" s="28">
        <f t="shared" si="96"/>
        <v>-1993249.9999999963</v>
      </c>
      <c r="AN147" s="28">
        <f t="shared" si="96"/>
        <v>-1941085.7142857104</v>
      </c>
      <c r="AO147" s="28">
        <f t="shared" si="96"/>
        <v>-1889399.9999999965</v>
      </c>
      <c r="AP147" s="28">
        <f t="shared" si="96"/>
        <v>-1838192.8571428538</v>
      </c>
      <c r="AQ147" s="28">
        <f t="shared" si="96"/>
        <v>-1787464.2857142822</v>
      </c>
      <c r="AR147" s="28">
        <f t="shared" si="96"/>
        <v>-1737214.2857142827</v>
      </c>
      <c r="AS147" s="28">
        <f t="shared" si="96"/>
        <v>-1687442.8571428542</v>
      </c>
      <c r="AT147" s="28">
        <f t="shared" si="96"/>
        <v>-1638149.999999997</v>
      </c>
      <c r="AU147" s="28">
        <f t="shared" si="96"/>
        <v>-1589335.7142857115</v>
      </c>
      <c r="AV147" s="28">
        <f t="shared" si="96"/>
        <v>-1540999.9999999972</v>
      </c>
      <c r="AW147" s="28">
        <f t="shared" si="96"/>
        <v>-1493142.8571428545</v>
      </c>
      <c r="AX147" s="28">
        <f t="shared" si="96"/>
        <v>-1445764.2857142831</v>
      </c>
      <c r="AY147" s="28">
        <f t="shared" si="96"/>
        <v>-1398864.2857142831</v>
      </c>
      <c r="AZ147" s="28">
        <f t="shared" si="96"/>
        <v>-1352442.8571428549</v>
      </c>
      <c r="BA147" s="28">
        <f t="shared" si="96"/>
        <v>-1306499.9999999979</v>
      </c>
      <c r="BB147" s="28">
        <f t="shared" si="96"/>
        <v>-1261035.7142857122</v>
      </c>
      <c r="BC147" s="28">
        <f t="shared" si="96"/>
        <v>-1216049.9999999981</v>
      </c>
      <c r="BD147" s="28">
        <f t="shared" si="96"/>
        <v>-1171542.8571428552</v>
      </c>
      <c r="BE147" s="28">
        <f t="shared" si="96"/>
        <v>-1127514.2857142836</v>
      </c>
      <c r="BF147" s="28">
        <f t="shared" si="96"/>
        <v>-1083964.2857142836</v>
      </c>
      <c r="BG147" s="28">
        <f t="shared" si="96"/>
        <v>-1040892.8571428552</v>
      </c>
      <c r="BH147" s="28">
        <f t="shared" si="96"/>
        <v>-998299.99999999802</v>
      </c>
      <c r="BI147" s="28">
        <f t="shared" si="96"/>
        <v>-956185.71428571257</v>
      </c>
      <c r="BJ147" s="28">
        <f t="shared" si="96"/>
        <v>-914549.99999999825</v>
      </c>
      <c r="BK147" s="28">
        <f t="shared" si="96"/>
        <v>-873392.8571428553</v>
      </c>
      <c r="BL147" s="28">
        <f t="shared" si="96"/>
        <v>-832714.28571428405</v>
      </c>
      <c r="BM147" s="28">
        <f t="shared" si="96"/>
        <v>-792514.28571428405</v>
      </c>
      <c r="BN147" s="28">
        <f t="shared" si="96"/>
        <v>-752792.85714285565</v>
      </c>
      <c r="BO147" s="28">
        <f t="shared" si="96"/>
        <v>-713549.99999999849</v>
      </c>
      <c r="BP147" s="28">
        <f t="shared" si="96"/>
        <v>-674785.71428571304</v>
      </c>
      <c r="BQ147" s="28">
        <f t="shared" ref="BQ147:CI147" si="97">+BQ146*$C$7/1000000</f>
        <v>-636499.99999999884</v>
      </c>
      <c r="BR147" s="28">
        <f t="shared" si="97"/>
        <v>-598692.857142856</v>
      </c>
      <c r="BS147" s="28">
        <f t="shared" si="97"/>
        <v>-561364.28571428463</v>
      </c>
      <c r="BT147" s="28">
        <f t="shared" si="97"/>
        <v>-524514.28571428475</v>
      </c>
      <c r="BU147" s="28">
        <f t="shared" si="97"/>
        <v>-488142.85714285629</v>
      </c>
      <c r="BV147" s="28">
        <f t="shared" si="97"/>
        <v>-452249.99999999924</v>
      </c>
      <c r="BW147" s="28">
        <f t="shared" si="97"/>
        <v>-416835.71428571362</v>
      </c>
      <c r="BX147" s="28">
        <f t="shared" si="97"/>
        <v>-381899.99999999948</v>
      </c>
      <c r="BY147" s="28">
        <f t="shared" si="97"/>
        <v>-347442.85714285669</v>
      </c>
      <c r="BZ147" s="28">
        <f t="shared" si="97"/>
        <v>-313464.28571428527</v>
      </c>
      <c r="CA147" s="28">
        <f t="shared" si="97"/>
        <v>-279964.28571428533</v>
      </c>
      <c r="CB147" s="28">
        <f t="shared" si="97"/>
        <v>-246942.85714285681</v>
      </c>
      <c r="CC147" s="28">
        <f t="shared" si="97"/>
        <v>-214399.99999999971</v>
      </c>
      <c r="CD147" s="28">
        <f t="shared" si="97"/>
        <v>-182335.71428571403</v>
      </c>
      <c r="CE147" s="28">
        <f t="shared" si="97"/>
        <v>-150749.99999999983</v>
      </c>
      <c r="CF147" s="28">
        <f t="shared" si="97"/>
        <v>-119642.85714285698</v>
      </c>
      <c r="CG147" s="28">
        <f t="shared" si="97"/>
        <v>-89014.285714285594</v>
      </c>
      <c r="CH147" s="28">
        <f t="shared" si="97"/>
        <v>-58864.285714285637</v>
      </c>
      <c r="CI147" s="28">
        <f t="shared" si="97"/>
        <v>-29192.857142857105</v>
      </c>
    </row>
    <row r="148" spans="1:123" ht="15.75" thickBot="1" x14ac:dyDescent="0.3">
      <c r="B148" s="48" t="s">
        <v>41</v>
      </c>
      <c r="C148" s="5">
        <f>+$C$5</f>
        <v>2010000000</v>
      </c>
      <c r="D148" s="28">
        <f>+D147+D145</f>
        <v>-61549071.428571306</v>
      </c>
      <c r="E148" s="28">
        <f t="shared" ref="E148:BP148" si="98">+E147+E145</f>
        <v>-61081347.6190475</v>
      </c>
      <c r="F148" s="28">
        <f t="shared" si="98"/>
        <v>-60614102.380952261</v>
      </c>
      <c r="G148" s="28">
        <f t="shared" si="98"/>
        <v>-60147335.714285597</v>
      </c>
      <c r="H148" s="28">
        <f t="shared" si="98"/>
        <v>-59681047.619047493</v>
      </c>
      <c r="I148" s="28">
        <f t="shared" si="98"/>
        <v>-59215238.09523797</v>
      </c>
      <c r="J148" s="28">
        <f t="shared" si="98"/>
        <v>-58749907.142857023</v>
      </c>
      <c r="K148" s="28">
        <f t="shared" si="98"/>
        <v>-58285054.761904642</v>
      </c>
      <c r="L148" s="28">
        <f t="shared" si="98"/>
        <v>-57820680.952380836</v>
      </c>
      <c r="M148" s="28">
        <f t="shared" si="98"/>
        <v>-57356785.714285597</v>
      </c>
      <c r="N148" s="28">
        <f t="shared" si="98"/>
        <v>-56893369.047618933</v>
      </c>
      <c r="O148" s="28">
        <f t="shared" si="98"/>
        <v>-56430430.952380836</v>
      </c>
      <c r="P148" s="28">
        <f t="shared" si="98"/>
        <v>-55967971.428571314</v>
      </c>
      <c r="Q148" s="28">
        <f t="shared" si="98"/>
        <v>-55505990.476190358</v>
      </c>
      <c r="R148" s="28">
        <f t="shared" si="98"/>
        <v>-55044488.095237978</v>
      </c>
      <c r="S148" s="28">
        <f t="shared" si="98"/>
        <v>-54583464.285714172</v>
      </c>
      <c r="T148" s="28">
        <f t="shared" si="98"/>
        <v>-54122919.047618933</v>
      </c>
      <c r="U148" s="28">
        <f t="shared" si="98"/>
        <v>-53662852.380952269</v>
      </c>
      <c r="V148" s="28">
        <f t="shared" si="98"/>
        <v>-53203264.285714179</v>
      </c>
      <c r="W148" s="28">
        <f t="shared" si="98"/>
        <v>-52744154.761904657</v>
      </c>
      <c r="X148" s="28">
        <f t="shared" si="98"/>
        <v>-52285523.809523702</v>
      </c>
      <c r="Y148" s="28">
        <f t="shared" si="98"/>
        <v>-51827371.428571321</v>
      </c>
      <c r="Z148" s="28">
        <f t="shared" si="98"/>
        <v>-51369697.619047515</v>
      </c>
      <c r="AA148" s="28">
        <f t="shared" si="98"/>
        <v>-50912502.380952276</v>
      </c>
      <c r="AB148" s="28">
        <f t="shared" si="98"/>
        <v>-50455785.714285612</v>
      </c>
      <c r="AC148" s="28">
        <f t="shared" si="98"/>
        <v>-49999547.619047523</v>
      </c>
      <c r="AD148" s="28">
        <f t="shared" si="98"/>
        <v>-49543788.095238</v>
      </c>
      <c r="AE148" s="28">
        <f t="shared" si="98"/>
        <v>-49088507.142857045</v>
      </c>
      <c r="AF148" s="28">
        <f t="shared" si="98"/>
        <v>-48633704.761904672</v>
      </c>
      <c r="AG148" s="28">
        <f t="shared" si="98"/>
        <v>-48179380.952380858</v>
      </c>
      <c r="AH148" s="28">
        <f t="shared" si="98"/>
        <v>-47725535.714285612</v>
      </c>
      <c r="AI148" s="28">
        <f t="shared" si="98"/>
        <v>-47272169.047618948</v>
      </c>
      <c r="AJ148" s="28">
        <f t="shared" si="98"/>
        <v>-46819280.952380858</v>
      </c>
      <c r="AK148" s="28">
        <f t="shared" si="98"/>
        <v>-46366871.428571336</v>
      </c>
      <c r="AL148" s="28">
        <f t="shared" si="98"/>
        <v>-45914940.476190381</v>
      </c>
      <c r="AM148" s="28">
        <f t="shared" si="98"/>
        <v>-45463488.095238</v>
      </c>
      <c r="AN148" s="28">
        <f t="shared" si="98"/>
        <v>-45012514.285714194</v>
      </c>
      <c r="AO148" s="28">
        <f t="shared" si="98"/>
        <v>-44562019.047618955</v>
      </c>
      <c r="AP148" s="28">
        <f t="shared" si="98"/>
        <v>-44112002.380952284</v>
      </c>
      <c r="AQ148" s="28">
        <f t="shared" si="98"/>
        <v>-43662464.285714194</v>
      </c>
      <c r="AR148" s="28">
        <f t="shared" si="98"/>
        <v>-43213404.761904672</v>
      </c>
      <c r="AS148" s="28">
        <f t="shared" si="98"/>
        <v>-42764823.809523717</v>
      </c>
      <c r="AT148" s="28">
        <f t="shared" si="98"/>
        <v>-42316721.428571343</v>
      </c>
      <c r="AU148" s="28">
        <f t="shared" si="98"/>
        <v>-41869097.61904753</v>
      </c>
      <c r="AV148" s="28">
        <f t="shared" si="98"/>
        <v>-41421952.380952299</v>
      </c>
      <c r="AW148" s="28">
        <f t="shared" si="98"/>
        <v>-40975285.714285627</v>
      </c>
      <c r="AX148" s="28">
        <f t="shared" si="98"/>
        <v>-40529097.619047537</v>
      </c>
      <c r="AY148" s="28">
        <f t="shared" si="98"/>
        <v>-40083388.095238015</v>
      </c>
      <c r="AZ148" s="28">
        <f t="shared" si="98"/>
        <v>-39638157.142857067</v>
      </c>
      <c r="BA148" s="28">
        <f t="shared" si="98"/>
        <v>-39193404.761904687</v>
      </c>
      <c r="BB148" s="28">
        <f t="shared" si="98"/>
        <v>-38749130.952380873</v>
      </c>
      <c r="BC148" s="28">
        <f t="shared" si="98"/>
        <v>-38305335.714285642</v>
      </c>
      <c r="BD148" s="28">
        <f t="shared" si="98"/>
        <v>-37862019.047618978</v>
      </c>
      <c r="BE148" s="28">
        <f t="shared" si="98"/>
        <v>-37419180.952380881</v>
      </c>
      <c r="BF148" s="28">
        <f t="shared" si="98"/>
        <v>-36976821.428571358</v>
      </c>
      <c r="BG148" s="28">
        <f t="shared" si="98"/>
        <v>-36534940.476190403</v>
      </c>
      <c r="BH148" s="28">
        <f t="shared" si="98"/>
        <v>-36093538.095238023</v>
      </c>
      <c r="BI148" s="28">
        <f t="shared" si="98"/>
        <v>-35652614.285714209</v>
      </c>
      <c r="BJ148" s="28">
        <f t="shared" si="98"/>
        <v>-35212169.047618978</v>
      </c>
      <c r="BK148" s="28">
        <f t="shared" si="98"/>
        <v>-34772202.380952314</v>
      </c>
      <c r="BL148" s="28">
        <f t="shared" si="98"/>
        <v>-34332714.285714217</v>
      </c>
      <c r="BM148" s="28">
        <f t="shared" si="98"/>
        <v>-33893704.761904694</v>
      </c>
      <c r="BN148" s="28">
        <f t="shared" si="98"/>
        <v>-33455173.809523743</v>
      </c>
      <c r="BO148" s="28">
        <f t="shared" si="98"/>
        <v>-33017121.428571366</v>
      </c>
      <c r="BP148" s="28">
        <f t="shared" si="98"/>
        <v>-32579547.619047556</v>
      </c>
      <c r="BQ148" s="28">
        <f t="shared" ref="BQ148:CI148" si="99">+BQ147+BQ145</f>
        <v>-32142452.380952321</v>
      </c>
      <c r="BR148" s="28">
        <f t="shared" si="99"/>
        <v>-31705835.714285653</v>
      </c>
      <c r="BS148" s="28">
        <f t="shared" si="99"/>
        <v>-31269697.61904756</v>
      </c>
      <c r="BT148" s="28">
        <f t="shared" si="99"/>
        <v>-30834038.095238037</v>
      </c>
      <c r="BU148" s="28">
        <f t="shared" si="99"/>
        <v>-30398857.14285709</v>
      </c>
      <c r="BV148" s="28">
        <f t="shared" si="99"/>
        <v>-29964154.761904713</v>
      </c>
      <c r="BW148" s="28">
        <f t="shared" si="99"/>
        <v>-29529930.952380903</v>
      </c>
      <c r="BX148" s="28">
        <f t="shared" si="99"/>
        <v>-29096185.714285668</v>
      </c>
      <c r="BY148" s="28">
        <f t="shared" si="99"/>
        <v>-28662919.047619004</v>
      </c>
      <c r="BZ148" s="28">
        <f t="shared" si="99"/>
        <v>-28230130.952380907</v>
      </c>
      <c r="CA148" s="28">
        <f t="shared" si="99"/>
        <v>-27797821.428571384</v>
      </c>
      <c r="CB148" s="28">
        <f t="shared" si="99"/>
        <v>-27365990.476190437</v>
      </c>
      <c r="CC148" s="28">
        <f t="shared" si="99"/>
        <v>-26934638.095238056</v>
      </c>
      <c r="CD148" s="28">
        <f t="shared" si="99"/>
        <v>-26503764.285714246</v>
      </c>
      <c r="CE148" s="28">
        <f t="shared" si="99"/>
        <v>-26073369.047619011</v>
      </c>
      <c r="CF148" s="28">
        <f t="shared" si="99"/>
        <v>-25643452.380952347</v>
      </c>
      <c r="CG148" s="28">
        <f t="shared" si="99"/>
        <v>-25214014.285714254</v>
      </c>
      <c r="CH148" s="28">
        <f t="shared" si="99"/>
        <v>-24785054.761904731</v>
      </c>
      <c r="CI148" s="28">
        <f t="shared" si="99"/>
        <v>-24356573.80952378</v>
      </c>
    </row>
    <row r="149" spans="1:123" ht="15.75" thickBot="1" x14ac:dyDescent="0.3">
      <c r="B149" s="51">
        <f>+(C149+1)^12-1</f>
        <v>0.24610832185758413</v>
      </c>
      <c r="C149" s="50">
        <f>+IRR(C148:CI148)</f>
        <v>1.8504572400518837E-2</v>
      </c>
    </row>
    <row r="151" spans="1:123" ht="18.75" x14ac:dyDescent="0.3">
      <c r="A151">
        <v>120</v>
      </c>
      <c r="B151" s="30" t="s">
        <v>66</v>
      </c>
      <c r="C151" s="29">
        <v>0</v>
      </c>
      <c r="D151" s="29">
        <v>1</v>
      </c>
      <c r="E151" s="29">
        <f>+D151+1</f>
        <v>2</v>
      </c>
      <c r="F151" s="29">
        <f t="shared" ref="F151:BQ151" si="100">+E151+1</f>
        <v>3</v>
      </c>
      <c r="G151" s="29">
        <f t="shared" si="100"/>
        <v>4</v>
      </c>
      <c r="H151" s="29">
        <f t="shared" si="100"/>
        <v>5</v>
      </c>
      <c r="I151" s="29">
        <f t="shared" si="100"/>
        <v>6</v>
      </c>
      <c r="J151" s="29">
        <f t="shared" si="100"/>
        <v>7</v>
      </c>
      <c r="K151" s="29">
        <f t="shared" si="100"/>
        <v>8</v>
      </c>
      <c r="L151" s="29">
        <f t="shared" si="100"/>
        <v>9</v>
      </c>
      <c r="M151" s="29">
        <f t="shared" si="100"/>
        <v>10</v>
      </c>
      <c r="N151" s="29">
        <f t="shared" si="100"/>
        <v>11</v>
      </c>
      <c r="O151" s="29">
        <f t="shared" si="100"/>
        <v>12</v>
      </c>
      <c r="P151" s="29">
        <f t="shared" si="100"/>
        <v>13</v>
      </c>
      <c r="Q151" s="29">
        <f t="shared" si="100"/>
        <v>14</v>
      </c>
      <c r="R151" s="29">
        <f t="shared" si="100"/>
        <v>15</v>
      </c>
      <c r="S151" s="29">
        <f t="shared" si="100"/>
        <v>16</v>
      </c>
      <c r="T151" s="29">
        <f t="shared" si="100"/>
        <v>17</v>
      </c>
      <c r="U151" s="29">
        <f t="shared" si="100"/>
        <v>18</v>
      </c>
      <c r="V151" s="29">
        <f t="shared" si="100"/>
        <v>19</v>
      </c>
      <c r="W151" s="29">
        <f t="shared" si="100"/>
        <v>20</v>
      </c>
      <c r="X151" s="29">
        <f t="shared" si="100"/>
        <v>21</v>
      </c>
      <c r="Y151" s="29">
        <f t="shared" si="100"/>
        <v>22</v>
      </c>
      <c r="Z151" s="29">
        <f t="shared" si="100"/>
        <v>23</v>
      </c>
      <c r="AA151" s="29">
        <f t="shared" si="100"/>
        <v>24</v>
      </c>
      <c r="AB151" s="29">
        <f t="shared" si="100"/>
        <v>25</v>
      </c>
      <c r="AC151" s="29">
        <f t="shared" si="100"/>
        <v>26</v>
      </c>
      <c r="AD151" s="29">
        <f t="shared" si="100"/>
        <v>27</v>
      </c>
      <c r="AE151" s="29">
        <f t="shared" si="100"/>
        <v>28</v>
      </c>
      <c r="AF151" s="29">
        <f t="shared" si="100"/>
        <v>29</v>
      </c>
      <c r="AG151" s="29">
        <f t="shared" si="100"/>
        <v>30</v>
      </c>
      <c r="AH151" s="29">
        <f t="shared" si="100"/>
        <v>31</v>
      </c>
      <c r="AI151" s="29">
        <f t="shared" si="100"/>
        <v>32</v>
      </c>
      <c r="AJ151" s="29">
        <f t="shared" si="100"/>
        <v>33</v>
      </c>
      <c r="AK151" s="29">
        <f t="shared" si="100"/>
        <v>34</v>
      </c>
      <c r="AL151" s="29">
        <f t="shared" si="100"/>
        <v>35</v>
      </c>
      <c r="AM151" s="29">
        <f t="shared" si="100"/>
        <v>36</v>
      </c>
      <c r="AN151" s="29">
        <f t="shared" si="100"/>
        <v>37</v>
      </c>
      <c r="AO151" s="29">
        <f t="shared" si="100"/>
        <v>38</v>
      </c>
      <c r="AP151" s="29">
        <f t="shared" si="100"/>
        <v>39</v>
      </c>
      <c r="AQ151" s="29">
        <f t="shared" si="100"/>
        <v>40</v>
      </c>
      <c r="AR151" s="29">
        <f t="shared" si="100"/>
        <v>41</v>
      </c>
      <c r="AS151" s="29">
        <f t="shared" si="100"/>
        <v>42</v>
      </c>
      <c r="AT151" s="29">
        <f t="shared" si="100"/>
        <v>43</v>
      </c>
      <c r="AU151" s="29">
        <f t="shared" si="100"/>
        <v>44</v>
      </c>
      <c r="AV151" s="29">
        <f t="shared" si="100"/>
        <v>45</v>
      </c>
      <c r="AW151" s="29">
        <f t="shared" si="100"/>
        <v>46</v>
      </c>
      <c r="AX151" s="29">
        <f t="shared" si="100"/>
        <v>47</v>
      </c>
      <c r="AY151" s="29">
        <f t="shared" si="100"/>
        <v>48</v>
      </c>
      <c r="AZ151" s="29">
        <f t="shared" si="100"/>
        <v>49</v>
      </c>
      <c r="BA151" s="29">
        <f t="shared" si="100"/>
        <v>50</v>
      </c>
      <c r="BB151" s="29">
        <f t="shared" si="100"/>
        <v>51</v>
      </c>
      <c r="BC151" s="29">
        <f t="shared" si="100"/>
        <v>52</v>
      </c>
      <c r="BD151" s="29">
        <f t="shared" si="100"/>
        <v>53</v>
      </c>
      <c r="BE151" s="29">
        <f t="shared" si="100"/>
        <v>54</v>
      </c>
      <c r="BF151" s="29">
        <f t="shared" si="100"/>
        <v>55</v>
      </c>
      <c r="BG151" s="29">
        <f t="shared" si="100"/>
        <v>56</v>
      </c>
      <c r="BH151" s="29">
        <f t="shared" si="100"/>
        <v>57</v>
      </c>
      <c r="BI151" s="29">
        <f t="shared" si="100"/>
        <v>58</v>
      </c>
      <c r="BJ151" s="29">
        <f t="shared" si="100"/>
        <v>59</v>
      </c>
      <c r="BK151" s="29">
        <f t="shared" si="100"/>
        <v>60</v>
      </c>
      <c r="BL151" s="29">
        <f t="shared" si="100"/>
        <v>61</v>
      </c>
      <c r="BM151" s="29">
        <f t="shared" si="100"/>
        <v>62</v>
      </c>
      <c r="BN151" s="29">
        <f t="shared" si="100"/>
        <v>63</v>
      </c>
      <c r="BO151" s="29">
        <f t="shared" si="100"/>
        <v>64</v>
      </c>
      <c r="BP151" s="29">
        <f t="shared" si="100"/>
        <v>65</v>
      </c>
      <c r="BQ151" s="29">
        <f t="shared" si="100"/>
        <v>66</v>
      </c>
      <c r="BR151" s="29">
        <f t="shared" ref="BR151:DS151" si="101">+BQ151+1</f>
        <v>67</v>
      </c>
      <c r="BS151" s="29">
        <f t="shared" si="101"/>
        <v>68</v>
      </c>
      <c r="BT151" s="29">
        <f t="shared" si="101"/>
        <v>69</v>
      </c>
      <c r="BU151" s="29">
        <f t="shared" si="101"/>
        <v>70</v>
      </c>
      <c r="BV151" s="29">
        <f t="shared" si="101"/>
        <v>71</v>
      </c>
      <c r="BW151" s="29">
        <f t="shared" si="101"/>
        <v>72</v>
      </c>
      <c r="BX151" s="29">
        <f t="shared" si="101"/>
        <v>73</v>
      </c>
      <c r="BY151" s="29">
        <f t="shared" si="101"/>
        <v>74</v>
      </c>
      <c r="BZ151" s="29">
        <f t="shared" si="101"/>
        <v>75</v>
      </c>
      <c r="CA151" s="29">
        <f t="shared" si="101"/>
        <v>76</v>
      </c>
      <c r="CB151" s="29">
        <f t="shared" si="101"/>
        <v>77</v>
      </c>
      <c r="CC151" s="29">
        <f t="shared" si="101"/>
        <v>78</v>
      </c>
      <c r="CD151" s="29">
        <f t="shared" si="101"/>
        <v>79</v>
      </c>
      <c r="CE151" s="29">
        <f t="shared" si="101"/>
        <v>80</v>
      </c>
      <c r="CF151" s="29">
        <f t="shared" si="101"/>
        <v>81</v>
      </c>
      <c r="CG151" s="29">
        <f t="shared" si="101"/>
        <v>82</v>
      </c>
      <c r="CH151" s="29">
        <f t="shared" si="101"/>
        <v>83</v>
      </c>
      <c r="CI151" s="29">
        <f t="shared" si="101"/>
        <v>84</v>
      </c>
      <c r="CJ151" s="29">
        <f t="shared" si="101"/>
        <v>85</v>
      </c>
      <c r="CK151" s="29">
        <f t="shared" si="101"/>
        <v>86</v>
      </c>
      <c r="CL151" s="29">
        <f t="shared" si="101"/>
        <v>87</v>
      </c>
      <c r="CM151" s="29">
        <f t="shared" si="101"/>
        <v>88</v>
      </c>
      <c r="CN151" s="29">
        <f t="shared" si="101"/>
        <v>89</v>
      </c>
      <c r="CO151" s="29">
        <f t="shared" si="101"/>
        <v>90</v>
      </c>
      <c r="CP151" s="29">
        <f t="shared" si="101"/>
        <v>91</v>
      </c>
      <c r="CQ151" s="29">
        <f t="shared" si="101"/>
        <v>92</v>
      </c>
      <c r="CR151" s="29">
        <f t="shared" si="101"/>
        <v>93</v>
      </c>
      <c r="CS151" s="29">
        <f t="shared" si="101"/>
        <v>94</v>
      </c>
      <c r="CT151" s="29">
        <f t="shared" si="101"/>
        <v>95</v>
      </c>
      <c r="CU151" s="29">
        <f t="shared" si="101"/>
        <v>96</v>
      </c>
      <c r="CV151" s="29">
        <f t="shared" si="101"/>
        <v>97</v>
      </c>
      <c r="CW151" s="29">
        <f t="shared" si="101"/>
        <v>98</v>
      </c>
      <c r="CX151" s="29">
        <f t="shared" si="101"/>
        <v>99</v>
      </c>
      <c r="CY151" s="29">
        <f t="shared" si="101"/>
        <v>100</v>
      </c>
      <c r="CZ151" s="29">
        <f t="shared" si="101"/>
        <v>101</v>
      </c>
      <c r="DA151" s="29">
        <f t="shared" si="101"/>
        <v>102</v>
      </c>
      <c r="DB151" s="29">
        <f t="shared" si="101"/>
        <v>103</v>
      </c>
      <c r="DC151" s="29">
        <f t="shared" si="101"/>
        <v>104</v>
      </c>
      <c r="DD151" s="29">
        <f t="shared" si="101"/>
        <v>105</v>
      </c>
      <c r="DE151" s="29">
        <f t="shared" si="101"/>
        <v>106</v>
      </c>
      <c r="DF151" s="29">
        <f t="shared" si="101"/>
        <v>107</v>
      </c>
      <c r="DG151" s="29">
        <f t="shared" si="101"/>
        <v>108</v>
      </c>
      <c r="DH151" s="29">
        <f t="shared" si="101"/>
        <v>109</v>
      </c>
      <c r="DI151" s="29">
        <f t="shared" si="101"/>
        <v>110</v>
      </c>
      <c r="DJ151" s="29">
        <f t="shared" si="101"/>
        <v>111</v>
      </c>
      <c r="DK151" s="29">
        <f t="shared" si="101"/>
        <v>112</v>
      </c>
      <c r="DL151" s="29">
        <f t="shared" si="101"/>
        <v>113</v>
      </c>
      <c r="DM151" s="29">
        <f t="shared" si="101"/>
        <v>114</v>
      </c>
      <c r="DN151" s="29">
        <f t="shared" si="101"/>
        <v>115</v>
      </c>
      <c r="DO151" s="29">
        <f t="shared" si="101"/>
        <v>116</v>
      </c>
      <c r="DP151" s="29">
        <f t="shared" si="101"/>
        <v>117</v>
      </c>
      <c r="DQ151" s="29">
        <f t="shared" si="101"/>
        <v>118</v>
      </c>
      <c r="DR151" s="29">
        <f t="shared" si="101"/>
        <v>119</v>
      </c>
      <c r="DS151" s="29">
        <f t="shared" si="101"/>
        <v>120</v>
      </c>
    </row>
    <row r="152" spans="1:123" x14ac:dyDescent="0.25">
      <c r="B152" s="27" t="s">
        <v>60</v>
      </c>
      <c r="C152" s="5">
        <f>+$C$5</f>
        <v>2010000000</v>
      </c>
      <c r="D152" s="28">
        <f>+C152+D154</f>
        <v>1993250000</v>
      </c>
      <c r="E152" s="28">
        <f t="shared" ref="E152:BP152" si="102">+D152+E154</f>
        <v>1976500000</v>
      </c>
      <c r="F152" s="28">
        <f t="shared" si="102"/>
        <v>1959750000</v>
      </c>
      <c r="G152" s="28">
        <f t="shared" si="102"/>
        <v>1943000000</v>
      </c>
      <c r="H152" s="28">
        <f t="shared" si="102"/>
        <v>1926250000</v>
      </c>
      <c r="I152" s="28">
        <f t="shared" si="102"/>
        <v>1909500000</v>
      </c>
      <c r="J152" s="28">
        <f t="shared" si="102"/>
        <v>1892750000</v>
      </c>
      <c r="K152" s="28">
        <f t="shared" si="102"/>
        <v>1876000000</v>
      </c>
      <c r="L152" s="28">
        <f t="shared" si="102"/>
        <v>1859250000</v>
      </c>
      <c r="M152" s="28">
        <f t="shared" si="102"/>
        <v>1842500000</v>
      </c>
      <c r="N152" s="28">
        <f t="shared" si="102"/>
        <v>1825750000</v>
      </c>
      <c r="O152" s="28">
        <f t="shared" si="102"/>
        <v>1809000000</v>
      </c>
      <c r="P152" s="28">
        <f t="shared" si="102"/>
        <v>1792250000</v>
      </c>
      <c r="Q152" s="28">
        <f t="shared" si="102"/>
        <v>1775500000</v>
      </c>
      <c r="R152" s="28">
        <f t="shared" si="102"/>
        <v>1758750000</v>
      </c>
      <c r="S152" s="28">
        <f t="shared" si="102"/>
        <v>1742000000</v>
      </c>
      <c r="T152" s="28">
        <f t="shared" si="102"/>
        <v>1725250000</v>
      </c>
      <c r="U152" s="28">
        <f t="shared" si="102"/>
        <v>1708500000</v>
      </c>
      <c r="V152" s="28">
        <f t="shared" si="102"/>
        <v>1691750000</v>
      </c>
      <c r="W152" s="28">
        <f t="shared" si="102"/>
        <v>1675000000</v>
      </c>
      <c r="X152" s="28">
        <f t="shared" si="102"/>
        <v>1658250000</v>
      </c>
      <c r="Y152" s="28">
        <f t="shared" si="102"/>
        <v>1641500000</v>
      </c>
      <c r="Z152" s="28">
        <f t="shared" si="102"/>
        <v>1624750000</v>
      </c>
      <c r="AA152" s="28">
        <f t="shared" si="102"/>
        <v>1608000000</v>
      </c>
      <c r="AB152" s="28">
        <f t="shared" si="102"/>
        <v>1591250000</v>
      </c>
      <c r="AC152" s="28">
        <f t="shared" si="102"/>
        <v>1574500000</v>
      </c>
      <c r="AD152" s="28">
        <f t="shared" si="102"/>
        <v>1557750000</v>
      </c>
      <c r="AE152" s="28">
        <f t="shared" si="102"/>
        <v>1541000000</v>
      </c>
      <c r="AF152" s="28">
        <f t="shared" si="102"/>
        <v>1524250000</v>
      </c>
      <c r="AG152" s="28">
        <f t="shared" si="102"/>
        <v>1507500000</v>
      </c>
      <c r="AH152" s="28">
        <f t="shared" si="102"/>
        <v>1490750000</v>
      </c>
      <c r="AI152" s="28">
        <f t="shared" si="102"/>
        <v>1474000000</v>
      </c>
      <c r="AJ152" s="28">
        <f t="shared" si="102"/>
        <v>1457250000</v>
      </c>
      <c r="AK152" s="28">
        <f t="shared" si="102"/>
        <v>1440500000</v>
      </c>
      <c r="AL152" s="28">
        <f t="shared" si="102"/>
        <v>1423750000</v>
      </c>
      <c r="AM152" s="28">
        <f t="shared" si="102"/>
        <v>1407000000</v>
      </c>
      <c r="AN152" s="28">
        <f t="shared" si="102"/>
        <v>1390250000</v>
      </c>
      <c r="AO152" s="28">
        <f t="shared" si="102"/>
        <v>1373500000</v>
      </c>
      <c r="AP152" s="28">
        <f t="shared" si="102"/>
        <v>1356750000</v>
      </c>
      <c r="AQ152" s="28">
        <f t="shared" si="102"/>
        <v>1340000000</v>
      </c>
      <c r="AR152" s="28">
        <f t="shared" si="102"/>
        <v>1323250000</v>
      </c>
      <c r="AS152" s="28">
        <f t="shared" si="102"/>
        <v>1306500000</v>
      </c>
      <c r="AT152" s="28">
        <f t="shared" si="102"/>
        <v>1289750000</v>
      </c>
      <c r="AU152" s="28">
        <f t="shared" si="102"/>
        <v>1273000000</v>
      </c>
      <c r="AV152" s="28">
        <f t="shared" si="102"/>
        <v>1256250000</v>
      </c>
      <c r="AW152" s="28">
        <f t="shared" si="102"/>
        <v>1239500000</v>
      </c>
      <c r="AX152" s="28">
        <f t="shared" si="102"/>
        <v>1222750000</v>
      </c>
      <c r="AY152" s="28">
        <f t="shared" si="102"/>
        <v>1206000000</v>
      </c>
      <c r="AZ152" s="28">
        <f t="shared" si="102"/>
        <v>1189250000</v>
      </c>
      <c r="BA152" s="28">
        <f t="shared" si="102"/>
        <v>1172500000</v>
      </c>
      <c r="BB152" s="28">
        <f t="shared" si="102"/>
        <v>1155750000</v>
      </c>
      <c r="BC152" s="28">
        <f t="shared" si="102"/>
        <v>1139000000</v>
      </c>
      <c r="BD152" s="28">
        <f t="shared" si="102"/>
        <v>1122250000</v>
      </c>
      <c r="BE152" s="28">
        <f t="shared" si="102"/>
        <v>1105500000</v>
      </c>
      <c r="BF152" s="28">
        <f t="shared" si="102"/>
        <v>1088750000</v>
      </c>
      <c r="BG152" s="28">
        <f t="shared" si="102"/>
        <v>1072000000</v>
      </c>
      <c r="BH152" s="28">
        <f t="shared" si="102"/>
        <v>1055250000</v>
      </c>
      <c r="BI152" s="28">
        <f t="shared" si="102"/>
        <v>1038500000</v>
      </c>
      <c r="BJ152" s="28">
        <f t="shared" si="102"/>
        <v>1021750000</v>
      </c>
      <c r="BK152" s="28">
        <f t="shared" si="102"/>
        <v>1005000000</v>
      </c>
      <c r="BL152" s="28">
        <f t="shared" si="102"/>
        <v>988250000</v>
      </c>
      <c r="BM152" s="28">
        <f t="shared" si="102"/>
        <v>971500000</v>
      </c>
      <c r="BN152" s="28">
        <f t="shared" si="102"/>
        <v>954750000</v>
      </c>
      <c r="BO152" s="28">
        <f t="shared" si="102"/>
        <v>938000000</v>
      </c>
      <c r="BP152" s="28">
        <f t="shared" si="102"/>
        <v>921250000</v>
      </c>
      <c r="BQ152" s="28">
        <f t="shared" ref="BQ152:DS152" si="103">+BP152+BQ154</f>
        <v>904500000</v>
      </c>
      <c r="BR152" s="28">
        <f t="shared" si="103"/>
        <v>887750000</v>
      </c>
      <c r="BS152" s="28">
        <f t="shared" si="103"/>
        <v>871000000</v>
      </c>
      <c r="BT152" s="28">
        <f t="shared" si="103"/>
        <v>854250000</v>
      </c>
      <c r="BU152" s="28">
        <f t="shared" si="103"/>
        <v>837500000</v>
      </c>
      <c r="BV152" s="28">
        <f t="shared" si="103"/>
        <v>820750000</v>
      </c>
      <c r="BW152" s="28">
        <f t="shared" si="103"/>
        <v>804000000</v>
      </c>
      <c r="BX152" s="28">
        <f t="shared" si="103"/>
        <v>787250000</v>
      </c>
      <c r="BY152" s="28">
        <f t="shared" si="103"/>
        <v>770500000</v>
      </c>
      <c r="BZ152" s="28">
        <f t="shared" si="103"/>
        <v>753750000</v>
      </c>
      <c r="CA152" s="28">
        <f t="shared" si="103"/>
        <v>737000000</v>
      </c>
      <c r="CB152" s="28">
        <f t="shared" si="103"/>
        <v>720250000</v>
      </c>
      <c r="CC152" s="28">
        <f t="shared" si="103"/>
        <v>703500000</v>
      </c>
      <c r="CD152" s="28">
        <f t="shared" si="103"/>
        <v>686750000</v>
      </c>
      <c r="CE152" s="28">
        <f t="shared" si="103"/>
        <v>670000000</v>
      </c>
      <c r="CF152" s="28">
        <f t="shared" si="103"/>
        <v>653250000</v>
      </c>
      <c r="CG152" s="28">
        <f t="shared" si="103"/>
        <v>636500000</v>
      </c>
      <c r="CH152" s="28">
        <f t="shared" si="103"/>
        <v>619750000</v>
      </c>
      <c r="CI152" s="28">
        <f t="shared" si="103"/>
        <v>603000000</v>
      </c>
      <c r="CJ152" s="28">
        <f t="shared" si="103"/>
        <v>586250000</v>
      </c>
      <c r="CK152" s="28">
        <f t="shared" si="103"/>
        <v>569500000</v>
      </c>
      <c r="CL152" s="28">
        <f t="shared" si="103"/>
        <v>552750000</v>
      </c>
      <c r="CM152" s="28">
        <f t="shared" si="103"/>
        <v>536000000</v>
      </c>
      <c r="CN152" s="28">
        <f t="shared" si="103"/>
        <v>519250000</v>
      </c>
      <c r="CO152" s="28">
        <f t="shared" si="103"/>
        <v>502500000</v>
      </c>
      <c r="CP152" s="28">
        <f t="shared" si="103"/>
        <v>485750000</v>
      </c>
      <c r="CQ152" s="28">
        <f t="shared" si="103"/>
        <v>469000000</v>
      </c>
      <c r="CR152" s="28">
        <f t="shared" si="103"/>
        <v>452250000</v>
      </c>
      <c r="CS152" s="28">
        <f t="shared" si="103"/>
        <v>435500000</v>
      </c>
      <c r="CT152" s="28">
        <f t="shared" si="103"/>
        <v>418750000</v>
      </c>
      <c r="CU152" s="28">
        <f t="shared" si="103"/>
        <v>402000000</v>
      </c>
      <c r="CV152" s="28">
        <f t="shared" si="103"/>
        <v>385250000</v>
      </c>
      <c r="CW152" s="28">
        <f t="shared" si="103"/>
        <v>368500000</v>
      </c>
      <c r="CX152" s="28">
        <f t="shared" si="103"/>
        <v>351750000</v>
      </c>
      <c r="CY152" s="28">
        <f t="shared" si="103"/>
        <v>335000000</v>
      </c>
      <c r="CZ152" s="28">
        <f t="shared" si="103"/>
        <v>318250000</v>
      </c>
      <c r="DA152" s="28">
        <f t="shared" si="103"/>
        <v>301500000</v>
      </c>
      <c r="DB152" s="28">
        <f t="shared" si="103"/>
        <v>284750000</v>
      </c>
      <c r="DC152" s="28">
        <f t="shared" si="103"/>
        <v>268000000</v>
      </c>
      <c r="DD152" s="28">
        <f t="shared" si="103"/>
        <v>251250000</v>
      </c>
      <c r="DE152" s="28">
        <f t="shared" si="103"/>
        <v>234500000</v>
      </c>
      <c r="DF152" s="28">
        <f t="shared" si="103"/>
        <v>217750000</v>
      </c>
      <c r="DG152" s="28">
        <f t="shared" si="103"/>
        <v>201000000</v>
      </c>
      <c r="DH152" s="28">
        <f t="shared" si="103"/>
        <v>184250000</v>
      </c>
      <c r="DI152" s="28">
        <f t="shared" si="103"/>
        <v>167500000</v>
      </c>
      <c r="DJ152" s="28">
        <f t="shared" si="103"/>
        <v>150750000</v>
      </c>
      <c r="DK152" s="28">
        <f t="shared" si="103"/>
        <v>134000000</v>
      </c>
      <c r="DL152" s="28">
        <f t="shared" si="103"/>
        <v>117250000</v>
      </c>
      <c r="DM152" s="28">
        <f t="shared" si="103"/>
        <v>100500000</v>
      </c>
      <c r="DN152" s="28">
        <f t="shared" si="103"/>
        <v>83750000</v>
      </c>
      <c r="DO152" s="28">
        <f t="shared" si="103"/>
        <v>67000000</v>
      </c>
      <c r="DP152" s="28">
        <f t="shared" si="103"/>
        <v>50250000</v>
      </c>
      <c r="DQ152" s="28">
        <f t="shared" si="103"/>
        <v>33500000</v>
      </c>
      <c r="DR152" s="28">
        <f t="shared" si="103"/>
        <v>16750000</v>
      </c>
      <c r="DS152" s="28">
        <f t="shared" si="103"/>
        <v>0</v>
      </c>
    </row>
    <row r="153" spans="1:123" x14ac:dyDescent="0.25">
      <c r="B153" s="27" t="s">
        <v>37</v>
      </c>
      <c r="D153" s="28">
        <f>-C$152*$C$14</f>
        <v>-33499999.999999881</v>
      </c>
      <c r="E153" s="28">
        <f>-D$152*$C$14</f>
        <v>-33220833.333333217</v>
      </c>
      <c r="F153" s="28">
        <f t="shared" ref="F153:BQ153" si="104">-E$152*$C$14</f>
        <v>-32941666.666666549</v>
      </c>
      <c r="G153" s="28">
        <f t="shared" si="104"/>
        <v>-32662499.999999885</v>
      </c>
      <c r="H153" s="28">
        <f t="shared" si="104"/>
        <v>-32383333.333333217</v>
      </c>
      <c r="I153" s="28">
        <f t="shared" si="104"/>
        <v>-32104166.666666552</v>
      </c>
      <c r="J153" s="28">
        <f t="shared" si="104"/>
        <v>-31824999.999999888</v>
      </c>
      <c r="K153" s="28">
        <f t="shared" si="104"/>
        <v>-31545833.33333322</v>
      </c>
      <c r="L153" s="28">
        <f t="shared" si="104"/>
        <v>-31266666.666666556</v>
      </c>
      <c r="M153" s="28">
        <f t="shared" si="104"/>
        <v>-30987499.999999888</v>
      </c>
      <c r="N153" s="28">
        <f t="shared" si="104"/>
        <v>-30708333.333333224</v>
      </c>
      <c r="O153" s="28">
        <f t="shared" si="104"/>
        <v>-30429166.66666656</v>
      </c>
      <c r="P153" s="28">
        <f t="shared" si="104"/>
        <v>-30149999.999999892</v>
      </c>
      <c r="Q153" s="28">
        <f t="shared" si="104"/>
        <v>-29870833.333333228</v>
      </c>
      <c r="R153" s="28">
        <f t="shared" si="104"/>
        <v>-29591666.66666656</v>
      </c>
      <c r="S153" s="28">
        <f t="shared" si="104"/>
        <v>-29312499.999999896</v>
      </c>
      <c r="T153" s="28">
        <f t="shared" si="104"/>
        <v>-29033333.333333232</v>
      </c>
      <c r="U153" s="28">
        <f t="shared" si="104"/>
        <v>-28754166.666666564</v>
      </c>
      <c r="V153" s="28">
        <f t="shared" si="104"/>
        <v>-28474999.999999899</v>
      </c>
      <c r="W153" s="28">
        <f t="shared" si="104"/>
        <v>-28195833.333333232</v>
      </c>
      <c r="X153" s="28">
        <f t="shared" si="104"/>
        <v>-27916666.666666567</v>
      </c>
      <c r="Y153" s="28">
        <f t="shared" si="104"/>
        <v>-27637499.999999903</v>
      </c>
      <c r="Z153" s="28">
        <f t="shared" si="104"/>
        <v>-27358333.333333235</v>
      </c>
      <c r="AA153" s="28">
        <f t="shared" si="104"/>
        <v>-27079166.666666571</v>
      </c>
      <c r="AB153" s="28">
        <f t="shared" si="104"/>
        <v>-26799999.999999903</v>
      </c>
      <c r="AC153" s="28">
        <f t="shared" si="104"/>
        <v>-26520833.333333239</v>
      </c>
      <c r="AD153" s="28">
        <f t="shared" si="104"/>
        <v>-26241666.666666575</v>
      </c>
      <c r="AE153" s="28">
        <f t="shared" si="104"/>
        <v>-25962499.999999907</v>
      </c>
      <c r="AF153" s="28">
        <f t="shared" si="104"/>
        <v>-25683333.333333243</v>
      </c>
      <c r="AG153" s="28">
        <f t="shared" si="104"/>
        <v>-25404166.666666575</v>
      </c>
      <c r="AH153" s="28">
        <f t="shared" si="104"/>
        <v>-25124999.999999911</v>
      </c>
      <c r="AI153" s="28">
        <f t="shared" si="104"/>
        <v>-24845833.333333246</v>
      </c>
      <c r="AJ153" s="28">
        <f t="shared" si="104"/>
        <v>-24566666.666666579</v>
      </c>
      <c r="AK153" s="28">
        <f t="shared" si="104"/>
        <v>-24287499.999999914</v>
      </c>
      <c r="AL153" s="28">
        <f t="shared" si="104"/>
        <v>-24008333.333333246</v>
      </c>
      <c r="AM153" s="28">
        <f t="shared" si="104"/>
        <v>-23729166.666666582</v>
      </c>
      <c r="AN153" s="28">
        <f t="shared" si="104"/>
        <v>-23449999.999999918</v>
      </c>
      <c r="AO153" s="28">
        <f t="shared" si="104"/>
        <v>-23170833.33333325</v>
      </c>
      <c r="AP153" s="28">
        <f t="shared" si="104"/>
        <v>-22891666.666666586</v>
      </c>
      <c r="AQ153" s="28">
        <f t="shared" si="104"/>
        <v>-22612499.999999918</v>
      </c>
      <c r="AR153" s="28">
        <f t="shared" si="104"/>
        <v>-22333333.333333254</v>
      </c>
      <c r="AS153" s="28">
        <f t="shared" si="104"/>
        <v>-22054166.66666659</v>
      </c>
      <c r="AT153" s="28">
        <f t="shared" si="104"/>
        <v>-21774999.999999922</v>
      </c>
      <c r="AU153" s="28">
        <f t="shared" si="104"/>
        <v>-21495833.333333258</v>
      </c>
      <c r="AV153" s="28">
        <f t="shared" si="104"/>
        <v>-21216666.66666659</v>
      </c>
      <c r="AW153" s="28">
        <f t="shared" si="104"/>
        <v>-20937499.999999925</v>
      </c>
      <c r="AX153" s="28">
        <f t="shared" si="104"/>
        <v>-20658333.333333261</v>
      </c>
      <c r="AY153" s="28">
        <f t="shared" si="104"/>
        <v>-20379166.666666593</v>
      </c>
      <c r="AZ153" s="28">
        <f t="shared" si="104"/>
        <v>-20099999.999999929</v>
      </c>
      <c r="BA153" s="28">
        <f t="shared" si="104"/>
        <v>-19820833.333333261</v>
      </c>
      <c r="BB153" s="28">
        <f t="shared" si="104"/>
        <v>-19541666.666666597</v>
      </c>
      <c r="BC153" s="28">
        <f t="shared" si="104"/>
        <v>-19262499.999999933</v>
      </c>
      <c r="BD153" s="28">
        <f t="shared" si="104"/>
        <v>-18983333.333333265</v>
      </c>
      <c r="BE153" s="28">
        <f t="shared" si="104"/>
        <v>-18704166.666666601</v>
      </c>
      <c r="BF153" s="28">
        <f t="shared" si="104"/>
        <v>-18424999.999999933</v>
      </c>
      <c r="BG153" s="28">
        <f t="shared" si="104"/>
        <v>-18145833.333333269</v>
      </c>
      <c r="BH153" s="28">
        <f t="shared" si="104"/>
        <v>-17866666.666666605</v>
      </c>
      <c r="BI153" s="28">
        <f t="shared" si="104"/>
        <v>-17587499.999999937</v>
      </c>
      <c r="BJ153" s="28">
        <f t="shared" si="104"/>
        <v>-17308333.333333272</v>
      </c>
      <c r="BK153" s="28">
        <f t="shared" si="104"/>
        <v>-17029166.666666605</v>
      </c>
      <c r="BL153" s="28">
        <f t="shared" si="104"/>
        <v>-16749999.99999994</v>
      </c>
      <c r="BM153" s="28">
        <f t="shared" si="104"/>
        <v>-16470833.333333274</v>
      </c>
      <c r="BN153" s="28">
        <f t="shared" si="104"/>
        <v>-16191666.666666608</v>
      </c>
      <c r="BO153" s="28">
        <f t="shared" si="104"/>
        <v>-15912499.999999944</v>
      </c>
      <c r="BP153" s="28">
        <f t="shared" si="104"/>
        <v>-15633333.333333278</v>
      </c>
      <c r="BQ153" s="28">
        <f t="shared" si="104"/>
        <v>-15354166.666666612</v>
      </c>
      <c r="BR153" s="28">
        <f t="shared" ref="BR153:DR153" si="105">-BQ$152*$C$14</f>
        <v>-15074999.999999946</v>
      </c>
      <c r="BS153" s="28">
        <f t="shared" si="105"/>
        <v>-14795833.33333328</v>
      </c>
      <c r="BT153" s="28">
        <f t="shared" si="105"/>
        <v>-14516666.666666616</v>
      </c>
      <c r="BU153" s="28">
        <f t="shared" si="105"/>
        <v>-14237499.99999995</v>
      </c>
      <c r="BV153" s="28">
        <f t="shared" si="105"/>
        <v>-13958333.333333284</v>
      </c>
      <c r="BW153" s="28">
        <f t="shared" si="105"/>
        <v>-13679166.666666618</v>
      </c>
      <c r="BX153" s="28">
        <f t="shared" si="105"/>
        <v>-13399999.999999952</v>
      </c>
      <c r="BY153" s="28">
        <f t="shared" si="105"/>
        <v>-13120833.333333287</v>
      </c>
      <c r="BZ153" s="28">
        <f t="shared" si="105"/>
        <v>-12841666.666666621</v>
      </c>
      <c r="CA153" s="28">
        <f t="shared" si="105"/>
        <v>-12562499.999999955</v>
      </c>
      <c r="CB153" s="28">
        <f t="shared" si="105"/>
        <v>-12283333.333333289</v>
      </c>
      <c r="CC153" s="28">
        <f t="shared" si="105"/>
        <v>-12004166.666666623</v>
      </c>
      <c r="CD153" s="28">
        <f t="shared" si="105"/>
        <v>-11724999.999999959</v>
      </c>
      <c r="CE153" s="28">
        <f t="shared" si="105"/>
        <v>-11445833.333333293</v>
      </c>
      <c r="CF153" s="28">
        <f t="shared" si="105"/>
        <v>-11166666.666666627</v>
      </c>
      <c r="CG153" s="28">
        <f t="shared" si="105"/>
        <v>-10887499.999999961</v>
      </c>
      <c r="CH153" s="28">
        <f t="shared" si="105"/>
        <v>-10608333.333333295</v>
      </c>
      <c r="CI153" s="28">
        <f t="shared" si="105"/>
        <v>-10329166.666666631</v>
      </c>
      <c r="CJ153" s="28">
        <f t="shared" si="105"/>
        <v>-10049999.999999965</v>
      </c>
      <c r="CK153" s="28">
        <f t="shared" si="105"/>
        <v>-9770833.3333332986</v>
      </c>
      <c r="CL153" s="28">
        <f t="shared" si="105"/>
        <v>-9491666.6666666325</v>
      </c>
      <c r="CM153" s="28">
        <f t="shared" si="105"/>
        <v>-9212499.9999999665</v>
      </c>
      <c r="CN153" s="28">
        <f t="shared" si="105"/>
        <v>-8933333.3333333023</v>
      </c>
      <c r="CO153" s="28">
        <f t="shared" si="105"/>
        <v>-8654166.6666666362</v>
      </c>
      <c r="CP153" s="28">
        <f t="shared" si="105"/>
        <v>-8374999.9999999702</v>
      </c>
      <c r="CQ153" s="28">
        <f t="shared" si="105"/>
        <v>-8095833.3333333042</v>
      </c>
      <c r="CR153" s="28">
        <f t="shared" si="105"/>
        <v>-7816666.666666639</v>
      </c>
      <c r="CS153" s="28">
        <f t="shared" si="105"/>
        <v>-7537499.999999973</v>
      </c>
      <c r="CT153" s="28">
        <f t="shared" si="105"/>
        <v>-7258333.3333333079</v>
      </c>
      <c r="CU153" s="28">
        <f t="shared" si="105"/>
        <v>-6979166.6666666418</v>
      </c>
      <c r="CV153" s="28">
        <f t="shared" si="105"/>
        <v>-6699999.9999999758</v>
      </c>
      <c r="CW153" s="28">
        <f t="shared" si="105"/>
        <v>-6420833.3333333107</v>
      </c>
      <c r="CX153" s="28">
        <f t="shared" si="105"/>
        <v>-6141666.6666666446</v>
      </c>
      <c r="CY153" s="28">
        <f t="shared" si="105"/>
        <v>-5862499.9999999795</v>
      </c>
      <c r="CZ153" s="28">
        <f t="shared" si="105"/>
        <v>-5583333.3333333135</v>
      </c>
      <c r="DA153" s="28">
        <f t="shared" si="105"/>
        <v>-5304166.6666666474</v>
      </c>
      <c r="DB153" s="28">
        <f t="shared" si="105"/>
        <v>-5024999.9999999823</v>
      </c>
      <c r="DC153" s="28">
        <f t="shared" si="105"/>
        <v>-4745833.3333333163</v>
      </c>
      <c r="DD153" s="28">
        <f t="shared" si="105"/>
        <v>-4466666.6666666511</v>
      </c>
      <c r="DE153" s="28">
        <f t="shared" si="105"/>
        <v>-4187499.9999999851</v>
      </c>
      <c r="DF153" s="28">
        <f t="shared" si="105"/>
        <v>-3908333.3333333195</v>
      </c>
      <c r="DG153" s="28">
        <f t="shared" si="105"/>
        <v>-3629166.6666666539</v>
      </c>
      <c r="DH153" s="28">
        <f t="shared" si="105"/>
        <v>-3349999.9999999879</v>
      </c>
      <c r="DI153" s="28">
        <f t="shared" si="105"/>
        <v>-3070833.3333333223</v>
      </c>
      <c r="DJ153" s="28">
        <f t="shared" si="105"/>
        <v>-2791666.6666666567</v>
      </c>
      <c r="DK153" s="28">
        <f t="shared" si="105"/>
        <v>-2512499.9999999912</v>
      </c>
      <c r="DL153" s="28">
        <f t="shared" si="105"/>
        <v>-2233333.3333333256</v>
      </c>
      <c r="DM153" s="28">
        <f t="shared" si="105"/>
        <v>-1954166.6666666598</v>
      </c>
      <c r="DN153" s="28">
        <f t="shared" si="105"/>
        <v>-1674999.9999999939</v>
      </c>
      <c r="DO153" s="28">
        <f t="shared" si="105"/>
        <v>-1395833.3333333284</v>
      </c>
      <c r="DP153" s="28">
        <f t="shared" si="105"/>
        <v>-1116666.6666666628</v>
      </c>
      <c r="DQ153" s="28">
        <f t="shared" si="105"/>
        <v>-837499.99999999697</v>
      </c>
      <c r="DR153" s="28">
        <f t="shared" si="105"/>
        <v>-558333.33333333139</v>
      </c>
      <c r="DS153" s="28">
        <f>-DR$152*$C$14</f>
        <v>-279166.6666666657</v>
      </c>
    </row>
    <row r="154" spans="1:123" x14ac:dyDescent="0.25">
      <c r="B154" s="27" t="s">
        <v>36</v>
      </c>
      <c r="D154" s="28">
        <f>-$C$152/$A151</f>
        <v>-16750000</v>
      </c>
      <c r="E154" s="28">
        <f t="shared" ref="E154:BP154" si="106">-$C$152/$A151</f>
        <v>-16750000</v>
      </c>
      <c r="F154" s="28">
        <f t="shared" si="106"/>
        <v>-16750000</v>
      </c>
      <c r="G154" s="28">
        <f t="shared" si="106"/>
        <v>-16750000</v>
      </c>
      <c r="H154" s="28">
        <f t="shared" si="106"/>
        <v>-16750000</v>
      </c>
      <c r="I154" s="28">
        <f t="shared" si="106"/>
        <v>-16750000</v>
      </c>
      <c r="J154" s="28">
        <f t="shared" si="106"/>
        <v>-16750000</v>
      </c>
      <c r="K154" s="28">
        <f t="shared" si="106"/>
        <v>-16750000</v>
      </c>
      <c r="L154" s="28">
        <f t="shared" si="106"/>
        <v>-16750000</v>
      </c>
      <c r="M154" s="28">
        <f t="shared" si="106"/>
        <v>-16750000</v>
      </c>
      <c r="N154" s="28">
        <f t="shared" si="106"/>
        <v>-16750000</v>
      </c>
      <c r="O154" s="28">
        <f t="shared" si="106"/>
        <v>-16750000</v>
      </c>
      <c r="P154" s="28">
        <f t="shared" si="106"/>
        <v>-16750000</v>
      </c>
      <c r="Q154" s="28">
        <f t="shared" si="106"/>
        <v>-16750000</v>
      </c>
      <c r="R154" s="28">
        <f t="shared" si="106"/>
        <v>-16750000</v>
      </c>
      <c r="S154" s="28">
        <f t="shared" si="106"/>
        <v>-16750000</v>
      </c>
      <c r="T154" s="28">
        <f t="shared" si="106"/>
        <v>-16750000</v>
      </c>
      <c r="U154" s="28">
        <f t="shared" si="106"/>
        <v>-16750000</v>
      </c>
      <c r="V154" s="28">
        <f t="shared" si="106"/>
        <v>-16750000</v>
      </c>
      <c r="W154" s="28">
        <f t="shared" si="106"/>
        <v>-16750000</v>
      </c>
      <c r="X154" s="28">
        <f t="shared" si="106"/>
        <v>-16750000</v>
      </c>
      <c r="Y154" s="28">
        <f t="shared" si="106"/>
        <v>-16750000</v>
      </c>
      <c r="Z154" s="28">
        <f t="shared" si="106"/>
        <v>-16750000</v>
      </c>
      <c r="AA154" s="28">
        <f t="shared" si="106"/>
        <v>-16750000</v>
      </c>
      <c r="AB154" s="28">
        <f t="shared" si="106"/>
        <v>-16750000</v>
      </c>
      <c r="AC154" s="28">
        <f t="shared" si="106"/>
        <v>-16750000</v>
      </c>
      <c r="AD154" s="28">
        <f t="shared" si="106"/>
        <v>-16750000</v>
      </c>
      <c r="AE154" s="28">
        <f t="shared" si="106"/>
        <v>-16750000</v>
      </c>
      <c r="AF154" s="28">
        <f t="shared" si="106"/>
        <v>-16750000</v>
      </c>
      <c r="AG154" s="28">
        <f t="shared" si="106"/>
        <v>-16750000</v>
      </c>
      <c r="AH154" s="28">
        <f t="shared" si="106"/>
        <v>-16750000</v>
      </c>
      <c r="AI154" s="28">
        <f t="shared" si="106"/>
        <v>-16750000</v>
      </c>
      <c r="AJ154" s="28">
        <f t="shared" si="106"/>
        <v>-16750000</v>
      </c>
      <c r="AK154" s="28">
        <f t="shared" si="106"/>
        <v>-16750000</v>
      </c>
      <c r="AL154" s="28">
        <f t="shared" si="106"/>
        <v>-16750000</v>
      </c>
      <c r="AM154" s="28">
        <f t="shared" si="106"/>
        <v>-16750000</v>
      </c>
      <c r="AN154" s="28">
        <f t="shared" si="106"/>
        <v>-16750000</v>
      </c>
      <c r="AO154" s="28">
        <f t="shared" si="106"/>
        <v>-16750000</v>
      </c>
      <c r="AP154" s="28">
        <f t="shared" si="106"/>
        <v>-16750000</v>
      </c>
      <c r="AQ154" s="28">
        <f t="shared" si="106"/>
        <v>-16750000</v>
      </c>
      <c r="AR154" s="28">
        <f t="shared" si="106"/>
        <v>-16750000</v>
      </c>
      <c r="AS154" s="28">
        <f t="shared" si="106"/>
        <v>-16750000</v>
      </c>
      <c r="AT154" s="28">
        <f t="shared" si="106"/>
        <v>-16750000</v>
      </c>
      <c r="AU154" s="28">
        <f t="shared" si="106"/>
        <v>-16750000</v>
      </c>
      <c r="AV154" s="28">
        <f t="shared" si="106"/>
        <v>-16750000</v>
      </c>
      <c r="AW154" s="28">
        <f t="shared" si="106"/>
        <v>-16750000</v>
      </c>
      <c r="AX154" s="28">
        <f t="shared" si="106"/>
        <v>-16750000</v>
      </c>
      <c r="AY154" s="28">
        <f t="shared" si="106"/>
        <v>-16750000</v>
      </c>
      <c r="AZ154" s="28">
        <f t="shared" si="106"/>
        <v>-16750000</v>
      </c>
      <c r="BA154" s="28">
        <f t="shared" si="106"/>
        <v>-16750000</v>
      </c>
      <c r="BB154" s="28">
        <f t="shared" si="106"/>
        <v>-16750000</v>
      </c>
      <c r="BC154" s="28">
        <f t="shared" si="106"/>
        <v>-16750000</v>
      </c>
      <c r="BD154" s="28">
        <f t="shared" si="106"/>
        <v>-16750000</v>
      </c>
      <c r="BE154" s="28">
        <f t="shared" si="106"/>
        <v>-16750000</v>
      </c>
      <c r="BF154" s="28">
        <f t="shared" si="106"/>
        <v>-16750000</v>
      </c>
      <c r="BG154" s="28">
        <f t="shared" si="106"/>
        <v>-16750000</v>
      </c>
      <c r="BH154" s="28">
        <f t="shared" si="106"/>
        <v>-16750000</v>
      </c>
      <c r="BI154" s="28">
        <f t="shared" si="106"/>
        <v>-16750000</v>
      </c>
      <c r="BJ154" s="28">
        <f t="shared" si="106"/>
        <v>-16750000</v>
      </c>
      <c r="BK154" s="28">
        <f t="shared" si="106"/>
        <v>-16750000</v>
      </c>
      <c r="BL154" s="28">
        <f t="shared" si="106"/>
        <v>-16750000</v>
      </c>
      <c r="BM154" s="28">
        <f t="shared" si="106"/>
        <v>-16750000</v>
      </c>
      <c r="BN154" s="28">
        <f t="shared" si="106"/>
        <v>-16750000</v>
      </c>
      <c r="BO154" s="28">
        <f t="shared" si="106"/>
        <v>-16750000</v>
      </c>
      <c r="BP154" s="28">
        <f t="shared" si="106"/>
        <v>-16750000</v>
      </c>
      <c r="BQ154" s="28">
        <f t="shared" ref="BQ154:DS154" si="107">-$C$152/$A151</f>
        <v>-16750000</v>
      </c>
      <c r="BR154" s="28">
        <f t="shared" si="107"/>
        <v>-16750000</v>
      </c>
      <c r="BS154" s="28">
        <f t="shared" si="107"/>
        <v>-16750000</v>
      </c>
      <c r="BT154" s="28">
        <f t="shared" si="107"/>
        <v>-16750000</v>
      </c>
      <c r="BU154" s="28">
        <f t="shared" si="107"/>
        <v>-16750000</v>
      </c>
      <c r="BV154" s="28">
        <f t="shared" si="107"/>
        <v>-16750000</v>
      </c>
      <c r="BW154" s="28">
        <f t="shared" si="107"/>
        <v>-16750000</v>
      </c>
      <c r="BX154" s="28">
        <f t="shared" si="107"/>
        <v>-16750000</v>
      </c>
      <c r="BY154" s="28">
        <f t="shared" si="107"/>
        <v>-16750000</v>
      </c>
      <c r="BZ154" s="28">
        <f t="shared" si="107"/>
        <v>-16750000</v>
      </c>
      <c r="CA154" s="28">
        <f t="shared" si="107"/>
        <v>-16750000</v>
      </c>
      <c r="CB154" s="28">
        <f t="shared" si="107"/>
        <v>-16750000</v>
      </c>
      <c r="CC154" s="28">
        <f t="shared" si="107"/>
        <v>-16750000</v>
      </c>
      <c r="CD154" s="28">
        <f t="shared" si="107"/>
        <v>-16750000</v>
      </c>
      <c r="CE154" s="28">
        <f t="shared" si="107"/>
        <v>-16750000</v>
      </c>
      <c r="CF154" s="28">
        <f t="shared" si="107"/>
        <v>-16750000</v>
      </c>
      <c r="CG154" s="28">
        <f t="shared" si="107"/>
        <v>-16750000</v>
      </c>
      <c r="CH154" s="28">
        <f t="shared" si="107"/>
        <v>-16750000</v>
      </c>
      <c r="CI154" s="28">
        <f t="shared" si="107"/>
        <v>-16750000</v>
      </c>
      <c r="CJ154" s="28">
        <f t="shared" si="107"/>
        <v>-16750000</v>
      </c>
      <c r="CK154" s="28">
        <f t="shared" si="107"/>
        <v>-16750000</v>
      </c>
      <c r="CL154" s="28">
        <f t="shared" si="107"/>
        <v>-16750000</v>
      </c>
      <c r="CM154" s="28">
        <f t="shared" si="107"/>
        <v>-16750000</v>
      </c>
      <c r="CN154" s="28">
        <f t="shared" si="107"/>
        <v>-16750000</v>
      </c>
      <c r="CO154" s="28">
        <f t="shared" si="107"/>
        <v>-16750000</v>
      </c>
      <c r="CP154" s="28">
        <f t="shared" si="107"/>
        <v>-16750000</v>
      </c>
      <c r="CQ154" s="28">
        <f t="shared" si="107"/>
        <v>-16750000</v>
      </c>
      <c r="CR154" s="28">
        <f t="shared" si="107"/>
        <v>-16750000</v>
      </c>
      <c r="CS154" s="28">
        <f t="shared" si="107"/>
        <v>-16750000</v>
      </c>
      <c r="CT154" s="28">
        <f t="shared" si="107"/>
        <v>-16750000</v>
      </c>
      <c r="CU154" s="28">
        <f t="shared" si="107"/>
        <v>-16750000</v>
      </c>
      <c r="CV154" s="28">
        <f t="shared" si="107"/>
        <v>-16750000</v>
      </c>
      <c r="CW154" s="28">
        <f t="shared" si="107"/>
        <v>-16750000</v>
      </c>
      <c r="CX154" s="28">
        <f t="shared" si="107"/>
        <v>-16750000</v>
      </c>
      <c r="CY154" s="28">
        <f t="shared" si="107"/>
        <v>-16750000</v>
      </c>
      <c r="CZ154" s="28">
        <f t="shared" si="107"/>
        <v>-16750000</v>
      </c>
      <c r="DA154" s="28">
        <f t="shared" si="107"/>
        <v>-16750000</v>
      </c>
      <c r="DB154" s="28">
        <f t="shared" si="107"/>
        <v>-16750000</v>
      </c>
      <c r="DC154" s="28">
        <f t="shared" si="107"/>
        <v>-16750000</v>
      </c>
      <c r="DD154" s="28">
        <f t="shared" si="107"/>
        <v>-16750000</v>
      </c>
      <c r="DE154" s="28">
        <f t="shared" si="107"/>
        <v>-16750000</v>
      </c>
      <c r="DF154" s="28">
        <f t="shared" si="107"/>
        <v>-16750000</v>
      </c>
      <c r="DG154" s="28">
        <f t="shared" si="107"/>
        <v>-16750000</v>
      </c>
      <c r="DH154" s="28">
        <f t="shared" si="107"/>
        <v>-16750000</v>
      </c>
      <c r="DI154" s="28">
        <f t="shared" si="107"/>
        <v>-16750000</v>
      </c>
      <c r="DJ154" s="28">
        <f t="shared" si="107"/>
        <v>-16750000</v>
      </c>
      <c r="DK154" s="28">
        <f t="shared" si="107"/>
        <v>-16750000</v>
      </c>
      <c r="DL154" s="28">
        <f t="shared" si="107"/>
        <v>-16750000</v>
      </c>
      <c r="DM154" s="28">
        <f t="shared" si="107"/>
        <v>-16750000</v>
      </c>
      <c r="DN154" s="28">
        <f t="shared" si="107"/>
        <v>-16750000</v>
      </c>
      <c r="DO154" s="28">
        <f t="shared" si="107"/>
        <v>-16750000</v>
      </c>
      <c r="DP154" s="28">
        <f t="shared" si="107"/>
        <v>-16750000</v>
      </c>
      <c r="DQ154" s="28">
        <f t="shared" si="107"/>
        <v>-16750000</v>
      </c>
      <c r="DR154" s="28">
        <f t="shared" si="107"/>
        <v>-16750000</v>
      </c>
      <c r="DS154" s="28">
        <f t="shared" si="107"/>
        <v>-16750000</v>
      </c>
    </row>
    <row r="155" spans="1:123" x14ac:dyDescent="0.25">
      <c r="B155" s="27" t="s">
        <v>38</v>
      </c>
      <c r="D155" s="28">
        <f>+D154+D153</f>
        <v>-50249999.999999881</v>
      </c>
      <c r="E155" s="28">
        <f t="shared" ref="E155:BP155" si="108">+E154+E153</f>
        <v>-49970833.333333217</v>
      </c>
      <c r="F155" s="28">
        <f t="shared" si="108"/>
        <v>-49691666.666666552</v>
      </c>
      <c r="G155" s="28">
        <f t="shared" si="108"/>
        <v>-49412499.999999881</v>
      </c>
      <c r="H155" s="28">
        <f t="shared" si="108"/>
        <v>-49133333.333333217</v>
      </c>
      <c r="I155" s="28">
        <f t="shared" si="108"/>
        <v>-48854166.666666552</v>
      </c>
      <c r="J155" s="28">
        <f t="shared" si="108"/>
        <v>-48574999.999999888</v>
      </c>
      <c r="K155" s="28">
        <f t="shared" si="108"/>
        <v>-48295833.333333224</v>
      </c>
      <c r="L155" s="28">
        <f t="shared" si="108"/>
        <v>-48016666.666666552</v>
      </c>
      <c r="M155" s="28">
        <f t="shared" si="108"/>
        <v>-47737499.999999888</v>
      </c>
      <c r="N155" s="28">
        <f t="shared" si="108"/>
        <v>-47458333.333333224</v>
      </c>
      <c r="O155" s="28">
        <f t="shared" si="108"/>
        <v>-47179166.66666656</v>
      </c>
      <c r="P155" s="28">
        <f t="shared" si="108"/>
        <v>-46899999.999999896</v>
      </c>
      <c r="Q155" s="28">
        <f t="shared" si="108"/>
        <v>-46620833.333333224</v>
      </c>
      <c r="R155" s="28">
        <f t="shared" si="108"/>
        <v>-46341666.66666656</v>
      </c>
      <c r="S155" s="28">
        <f t="shared" si="108"/>
        <v>-46062499.999999896</v>
      </c>
      <c r="T155" s="28">
        <f t="shared" si="108"/>
        <v>-45783333.333333232</v>
      </c>
      <c r="U155" s="28">
        <f t="shared" si="108"/>
        <v>-45504166.666666567</v>
      </c>
      <c r="V155" s="28">
        <f t="shared" si="108"/>
        <v>-45224999.999999896</v>
      </c>
      <c r="W155" s="28">
        <f t="shared" si="108"/>
        <v>-44945833.333333232</v>
      </c>
      <c r="X155" s="28">
        <f t="shared" si="108"/>
        <v>-44666666.666666567</v>
      </c>
      <c r="Y155" s="28">
        <f t="shared" si="108"/>
        <v>-44387499.999999903</v>
      </c>
      <c r="Z155" s="28">
        <f t="shared" si="108"/>
        <v>-44108333.333333239</v>
      </c>
      <c r="AA155" s="28">
        <f t="shared" si="108"/>
        <v>-43829166.666666567</v>
      </c>
      <c r="AB155" s="28">
        <f t="shared" si="108"/>
        <v>-43549999.999999903</v>
      </c>
      <c r="AC155" s="28">
        <f t="shared" si="108"/>
        <v>-43270833.333333239</v>
      </c>
      <c r="AD155" s="28">
        <f t="shared" si="108"/>
        <v>-42991666.666666575</v>
      </c>
      <c r="AE155" s="28">
        <f t="shared" si="108"/>
        <v>-42712499.999999911</v>
      </c>
      <c r="AF155" s="28">
        <f t="shared" si="108"/>
        <v>-42433333.333333239</v>
      </c>
      <c r="AG155" s="28">
        <f t="shared" si="108"/>
        <v>-42154166.666666575</v>
      </c>
      <c r="AH155" s="28">
        <f t="shared" si="108"/>
        <v>-41874999.999999911</v>
      </c>
      <c r="AI155" s="28">
        <f t="shared" si="108"/>
        <v>-41595833.333333246</v>
      </c>
      <c r="AJ155" s="28">
        <f t="shared" si="108"/>
        <v>-41316666.666666582</v>
      </c>
      <c r="AK155" s="28">
        <f t="shared" si="108"/>
        <v>-41037499.999999911</v>
      </c>
      <c r="AL155" s="28">
        <f t="shared" si="108"/>
        <v>-40758333.333333246</v>
      </c>
      <c r="AM155" s="28">
        <f t="shared" si="108"/>
        <v>-40479166.666666582</v>
      </c>
      <c r="AN155" s="28">
        <f t="shared" si="108"/>
        <v>-40199999.999999918</v>
      </c>
      <c r="AO155" s="28">
        <f t="shared" si="108"/>
        <v>-39920833.333333254</v>
      </c>
      <c r="AP155" s="28">
        <f t="shared" si="108"/>
        <v>-39641666.666666582</v>
      </c>
      <c r="AQ155" s="28">
        <f t="shared" si="108"/>
        <v>-39362499.999999918</v>
      </c>
      <c r="AR155" s="28">
        <f t="shared" si="108"/>
        <v>-39083333.333333254</v>
      </c>
      <c r="AS155" s="28">
        <f t="shared" si="108"/>
        <v>-38804166.66666659</v>
      </c>
      <c r="AT155" s="28">
        <f t="shared" si="108"/>
        <v>-38524999.999999925</v>
      </c>
      <c r="AU155" s="28">
        <f t="shared" si="108"/>
        <v>-38245833.333333254</v>
      </c>
      <c r="AV155" s="28">
        <f t="shared" si="108"/>
        <v>-37966666.66666659</v>
      </c>
      <c r="AW155" s="28">
        <f t="shared" si="108"/>
        <v>-37687499.999999925</v>
      </c>
      <c r="AX155" s="28">
        <f t="shared" si="108"/>
        <v>-37408333.333333261</v>
      </c>
      <c r="AY155" s="28">
        <f t="shared" si="108"/>
        <v>-37129166.666666597</v>
      </c>
      <c r="AZ155" s="28">
        <f t="shared" si="108"/>
        <v>-36849999.999999925</v>
      </c>
      <c r="BA155" s="28">
        <f t="shared" si="108"/>
        <v>-36570833.333333261</v>
      </c>
      <c r="BB155" s="28">
        <f t="shared" si="108"/>
        <v>-36291666.666666597</v>
      </c>
      <c r="BC155" s="28">
        <f t="shared" si="108"/>
        <v>-36012499.999999933</v>
      </c>
      <c r="BD155" s="28">
        <f t="shared" si="108"/>
        <v>-35733333.333333269</v>
      </c>
      <c r="BE155" s="28">
        <f t="shared" si="108"/>
        <v>-35454166.666666597</v>
      </c>
      <c r="BF155" s="28">
        <f t="shared" si="108"/>
        <v>-35174999.999999933</v>
      </c>
      <c r="BG155" s="28">
        <f t="shared" si="108"/>
        <v>-34895833.333333269</v>
      </c>
      <c r="BH155" s="28">
        <f t="shared" si="108"/>
        <v>-34616666.666666605</v>
      </c>
      <c r="BI155" s="28">
        <f t="shared" si="108"/>
        <v>-34337499.99999994</v>
      </c>
      <c r="BJ155" s="28">
        <f t="shared" si="108"/>
        <v>-34058333.333333269</v>
      </c>
      <c r="BK155" s="28">
        <f t="shared" si="108"/>
        <v>-33779166.666666605</v>
      </c>
      <c r="BL155" s="28">
        <f t="shared" si="108"/>
        <v>-33499999.99999994</v>
      </c>
      <c r="BM155" s="28">
        <f t="shared" si="108"/>
        <v>-33220833.333333276</v>
      </c>
      <c r="BN155" s="28">
        <f t="shared" si="108"/>
        <v>-32941666.666666608</v>
      </c>
      <c r="BO155" s="28">
        <f t="shared" si="108"/>
        <v>-32662499.999999944</v>
      </c>
      <c r="BP155" s="28">
        <f t="shared" si="108"/>
        <v>-32383333.333333276</v>
      </c>
      <c r="BQ155" s="28">
        <f t="shared" ref="BQ155:DS155" si="109">+BQ154+BQ153</f>
        <v>-32104166.666666612</v>
      </c>
      <c r="BR155" s="28">
        <f t="shared" si="109"/>
        <v>-31824999.999999948</v>
      </c>
      <c r="BS155" s="28">
        <f t="shared" si="109"/>
        <v>-31545833.33333328</v>
      </c>
      <c r="BT155" s="28">
        <f t="shared" si="109"/>
        <v>-31266666.666666616</v>
      </c>
      <c r="BU155" s="28">
        <f t="shared" si="109"/>
        <v>-30987499.999999948</v>
      </c>
      <c r="BV155" s="28">
        <f t="shared" si="109"/>
        <v>-30708333.333333284</v>
      </c>
      <c r="BW155" s="28">
        <f t="shared" si="109"/>
        <v>-30429166.666666619</v>
      </c>
      <c r="BX155" s="28">
        <f t="shared" si="109"/>
        <v>-30149999.999999952</v>
      </c>
      <c r="BY155" s="28">
        <f t="shared" si="109"/>
        <v>-29870833.333333287</v>
      </c>
      <c r="BZ155" s="28">
        <f t="shared" si="109"/>
        <v>-29591666.666666619</v>
      </c>
      <c r="CA155" s="28">
        <f t="shared" si="109"/>
        <v>-29312499.999999955</v>
      </c>
      <c r="CB155" s="28">
        <f t="shared" si="109"/>
        <v>-29033333.333333291</v>
      </c>
      <c r="CC155" s="28">
        <f t="shared" si="109"/>
        <v>-28754166.666666623</v>
      </c>
      <c r="CD155" s="28">
        <f t="shared" si="109"/>
        <v>-28474999.999999959</v>
      </c>
      <c r="CE155" s="28">
        <f t="shared" si="109"/>
        <v>-28195833.333333291</v>
      </c>
      <c r="CF155" s="28">
        <f t="shared" si="109"/>
        <v>-27916666.666666627</v>
      </c>
      <c r="CG155" s="28">
        <f t="shared" si="109"/>
        <v>-27637499.999999963</v>
      </c>
      <c r="CH155" s="28">
        <f t="shared" si="109"/>
        <v>-27358333.333333295</v>
      </c>
      <c r="CI155" s="28">
        <f t="shared" si="109"/>
        <v>-27079166.666666631</v>
      </c>
      <c r="CJ155" s="28">
        <f t="shared" si="109"/>
        <v>-26799999.999999963</v>
      </c>
      <c r="CK155" s="28">
        <f t="shared" si="109"/>
        <v>-26520833.333333299</v>
      </c>
      <c r="CL155" s="28">
        <f t="shared" si="109"/>
        <v>-26241666.666666634</v>
      </c>
      <c r="CM155" s="28">
        <f t="shared" si="109"/>
        <v>-25962499.999999966</v>
      </c>
      <c r="CN155" s="28">
        <f t="shared" si="109"/>
        <v>-25683333.333333302</v>
      </c>
      <c r="CO155" s="28">
        <f t="shared" si="109"/>
        <v>-25404166.666666634</v>
      </c>
      <c r="CP155" s="28">
        <f t="shared" si="109"/>
        <v>-25124999.99999997</v>
      </c>
      <c r="CQ155" s="28">
        <f t="shared" si="109"/>
        <v>-24845833.333333306</v>
      </c>
      <c r="CR155" s="28">
        <f t="shared" si="109"/>
        <v>-24566666.666666638</v>
      </c>
      <c r="CS155" s="28">
        <f t="shared" si="109"/>
        <v>-24287499.999999974</v>
      </c>
      <c r="CT155" s="28">
        <f t="shared" si="109"/>
        <v>-24008333.333333306</v>
      </c>
      <c r="CU155" s="28">
        <f t="shared" si="109"/>
        <v>-23729166.666666642</v>
      </c>
      <c r="CV155" s="28">
        <f t="shared" si="109"/>
        <v>-23449999.999999978</v>
      </c>
      <c r="CW155" s="28">
        <f t="shared" si="109"/>
        <v>-23170833.33333331</v>
      </c>
      <c r="CX155" s="28">
        <f t="shared" si="109"/>
        <v>-22891666.666666646</v>
      </c>
      <c r="CY155" s="28">
        <f t="shared" si="109"/>
        <v>-22612499.999999978</v>
      </c>
      <c r="CZ155" s="28">
        <f t="shared" si="109"/>
        <v>-22333333.333333313</v>
      </c>
      <c r="DA155" s="28">
        <f t="shared" si="109"/>
        <v>-22054166.666666649</v>
      </c>
      <c r="DB155" s="28">
        <f t="shared" si="109"/>
        <v>-21774999.999999981</v>
      </c>
      <c r="DC155" s="28">
        <f t="shared" si="109"/>
        <v>-21495833.333333317</v>
      </c>
      <c r="DD155" s="28">
        <f t="shared" si="109"/>
        <v>-21216666.666666649</v>
      </c>
      <c r="DE155" s="28">
        <f t="shared" si="109"/>
        <v>-20937499.999999985</v>
      </c>
      <c r="DF155" s="28">
        <f t="shared" si="109"/>
        <v>-20658333.333333321</v>
      </c>
      <c r="DG155" s="28">
        <f t="shared" si="109"/>
        <v>-20379166.666666653</v>
      </c>
      <c r="DH155" s="28">
        <f t="shared" si="109"/>
        <v>-20099999.999999989</v>
      </c>
      <c r="DI155" s="28">
        <f t="shared" si="109"/>
        <v>-19820833.333333321</v>
      </c>
      <c r="DJ155" s="28">
        <f t="shared" si="109"/>
        <v>-19541666.666666657</v>
      </c>
      <c r="DK155" s="28">
        <f t="shared" si="109"/>
        <v>-19262499.999999993</v>
      </c>
      <c r="DL155" s="28">
        <f t="shared" si="109"/>
        <v>-18983333.333333325</v>
      </c>
      <c r="DM155" s="28">
        <f t="shared" si="109"/>
        <v>-18704166.66666666</v>
      </c>
      <c r="DN155" s="28">
        <f t="shared" si="109"/>
        <v>-18424999.999999993</v>
      </c>
      <c r="DO155" s="28">
        <f t="shared" si="109"/>
        <v>-18145833.333333328</v>
      </c>
      <c r="DP155" s="28">
        <f t="shared" si="109"/>
        <v>-17866666.666666664</v>
      </c>
      <c r="DQ155" s="28">
        <f t="shared" si="109"/>
        <v>-17587499.999999996</v>
      </c>
      <c r="DR155" s="28">
        <f t="shared" si="109"/>
        <v>-17308333.333333332</v>
      </c>
      <c r="DS155" s="28">
        <f t="shared" si="109"/>
        <v>-17029166.666666664</v>
      </c>
    </row>
    <row r="156" spans="1:123" x14ac:dyDescent="0.25">
      <c r="B156" s="27" t="s">
        <v>39</v>
      </c>
      <c r="D156" s="28">
        <f>+SUM(D153:$DS153)+SUM(D154:$DS154)</f>
        <v>-4036749999.9999928</v>
      </c>
      <c r="E156" s="28">
        <f>+SUM(E153:$DS153)+SUM(E154:$DS154)</f>
        <v>-3986499999.9999933</v>
      </c>
      <c r="F156" s="28">
        <f>+SUM(F153:$DS153)+SUM(F154:$DS154)</f>
        <v>-3936529166.6666598</v>
      </c>
      <c r="G156" s="28">
        <f>+SUM(G153:$DS153)+SUM(G154:$DS154)</f>
        <v>-3886837499.9999933</v>
      </c>
      <c r="H156" s="28">
        <f>+SUM(H153:$DS153)+SUM(H154:$DS154)</f>
        <v>-3837424999.9999933</v>
      </c>
      <c r="I156" s="28">
        <f>+SUM(I153:$DS153)+SUM(I154:$DS154)</f>
        <v>-3788291666.6666603</v>
      </c>
      <c r="J156" s="28">
        <f>+SUM(J153:$DS153)+SUM(J154:$DS154)</f>
        <v>-3739437499.9999938</v>
      </c>
      <c r="K156" s="28">
        <f>+SUM(K153:$DS153)+SUM(K154:$DS154)</f>
        <v>-3690862499.9999938</v>
      </c>
      <c r="L156" s="28">
        <f>+SUM(L153:$DS153)+SUM(L154:$DS154)</f>
        <v>-3642566666.6666603</v>
      </c>
      <c r="M156" s="28">
        <f>+SUM(M153:$DS153)+SUM(M154:$DS154)</f>
        <v>-3594549999.9999938</v>
      </c>
      <c r="N156" s="28">
        <f>+SUM(N153:$DS153)+SUM(N154:$DS154)</f>
        <v>-3546812499.9999938</v>
      </c>
      <c r="O156" s="28">
        <f>+SUM(O153:$DS153)+SUM(O154:$DS154)</f>
        <v>-3499354166.6666608</v>
      </c>
      <c r="P156" s="28">
        <f>+SUM(P153:$DS153)+SUM(P154:$DS154)</f>
        <v>-3452174999.9999943</v>
      </c>
      <c r="Q156" s="28">
        <f>+SUM(Q153:$DS153)+SUM(Q154:$DS154)</f>
        <v>-3405274999.9999943</v>
      </c>
      <c r="R156" s="28">
        <f>+SUM(R153:$DS153)+SUM(R154:$DS154)</f>
        <v>-3358654166.6666613</v>
      </c>
      <c r="S156" s="28">
        <f>+SUM(S153:$DS153)+SUM(S154:$DS154)</f>
        <v>-3312312499.9999948</v>
      </c>
      <c r="T156" s="28">
        <f>+SUM(T153:$DS153)+SUM(T154:$DS154)</f>
        <v>-3266249999.9999948</v>
      </c>
      <c r="U156" s="28">
        <f>+SUM(U153:$DS153)+SUM(U154:$DS154)</f>
        <v>-3220466666.6666617</v>
      </c>
      <c r="V156" s="28">
        <f>+SUM(V153:$DS153)+SUM(V154:$DS154)</f>
        <v>-3174962499.9999952</v>
      </c>
      <c r="W156" s="28">
        <f>+SUM(W153:$DS153)+SUM(W154:$DS154)</f>
        <v>-3129737499.9999952</v>
      </c>
      <c r="X156" s="28">
        <f>+SUM(X153:$DS153)+SUM(X154:$DS154)</f>
        <v>-3084791666.6666622</v>
      </c>
      <c r="Y156" s="28">
        <f>+SUM(Y153:$DS153)+SUM(Y154:$DS154)</f>
        <v>-3040124999.9999957</v>
      </c>
      <c r="Z156" s="28">
        <f>+SUM(Z153:$DS153)+SUM(Z154:$DS154)</f>
        <v>-2995737499.9999957</v>
      </c>
      <c r="AA156" s="28">
        <f>+SUM(AA153:$DS153)+SUM(AA154:$DS154)</f>
        <v>-2951629166.6666627</v>
      </c>
      <c r="AB156" s="28">
        <f>+SUM(AB153:$DS153)+SUM(AB154:$DS154)</f>
        <v>-2907799999.9999962</v>
      </c>
      <c r="AC156" s="28">
        <f>+SUM(AC153:$DS153)+SUM(AC154:$DS154)</f>
        <v>-2864249999.9999962</v>
      </c>
      <c r="AD156" s="28">
        <f>+SUM(AD153:$DS153)+SUM(AD154:$DS154)</f>
        <v>-2820979166.6666632</v>
      </c>
      <c r="AE156" s="28">
        <f>+SUM(AE153:$DS153)+SUM(AE154:$DS154)</f>
        <v>-2777987499.9999962</v>
      </c>
      <c r="AF156" s="28">
        <f>+SUM(AF153:$DS153)+SUM(AF154:$DS154)</f>
        <v>-2735274999.9999962</v>
      </c>
      <c r="AG156" s="28">
        <f>+SUM(AG153:$DS153)+SUM(AG154:$DS154)</f>
        <v>-2692841666.6666632</v>
      </c>
      <c r="AH156" s="28">
        <f>+SUM(AH153:$DS153)+SUM(AH154:$DS154)</f>
        <v>-2650687499.9999962</v>
      </c>
      <c r="AI156" s="28">
        <f>+SUM(AI153:$DS153)+SUM(AI154:$DS154)</f>
        <v>-2608812499.9999962</v>
      </c>
      <c r="AJ156" s="28">
        <f>+SUM(AJ153:$DS153)+SUM(AJ154:$DS154)</f>
        <v>-2567216666.6666632</v>
      </c>
      <c r="AK156" s="28">
        <f>+SUM(AK153:$DS153)+SUM(AK154:$DS154)</f>
        <v>-2525899999.9999967</v>
      </c>
      <c r="AL156" s="28">
        <f>+SUM(AL153:$DS153)+SUM(AL154:$DS154)</f>
        <v>-2484862499.9999967</v>
      </c>
      <c r="AM156" s="28">
        <f>+SUM(AM153:$DS153)+SUM(AM154:$DS154)</f>
        <v>-2444104166.6666632</v>
      </c>
      <c r="AN156" s="28">
        <f>+SUM(AN153:$DS153)+SUM(AN154:$DS154)</f>
        <v>-2403624999.9999967</v>
      </c>
      <c r="AO156" s="28">
        <f>+SUM(AO153:$DS153)+SUM(AO154:$DS154)</f>
        <v>-2363424999.9999967</v>
      </c>
      <c r="AP156" s="28">
        <f>+SUM(AP153:$DS153)+SUM(AP154:$DS154)</f>
        <v>-2323504166.6666632</v>
      </c>
      <c r="AQ156" s="28">
        <f>+SUM(AQ153:$DS153)+SUM(AQ154:$DS154)</f>
        <v>-2283862499.9999967</v>
      </c>
      <c r="AR156" s="28">
        <f>+SUM(AR153:$DS153)+SUM(AR154:$DS154)</f>
        <v>-2244499999.9999967</v>
      </c>
      <c r="AS156" s="28">
        <f>+SUM(AS153:$DS153)+SUM(AS154:$DS154)</f>
        <v>-2205416666.6666636</v>
      </c>
      <c r="AT156" s="28">
        <f>+SUM(AT153:$DS153)+SUM(AT154:$DS154)</f>
        <v>-2166612499.9999971</v>
      </c>
      <c r="AU156" s="28">
        <f>+SUM(AU153:$DS153)+SUM(AU154:$DS154)</f>
        <v>-2128087499.9999971</v>
      </c>
      <c r="AV156" s="28">
        <f>+SUM(AV153:$DS153)+SUM(AV154:$DS154)</f>
        <v>-2089841666.6666636</v>
      </c>
      <c r="AW156" s="28">
        <f>+SUM(AW153:$DS153)+SUM(AW154:$DS154)</f>
        <v>-2051874999.9999971</v>
      </c>
      <c r="AX156" s="28">
        <f>+SUM(AX153:$DS153)+SUM(AX154:$DS154)</f>
        <v>-2014187499.9999971</v>
      </c>
      <c r="AY156" s="28">
        <f>+SUM(AY153:$DS153)+SUM(AY154:$DS154)</f>
        <v>-1976779166.6666641</v>
      </c>
      <c r="AZ156" s="28">
        <f>+SUM(AZ153:$DS153)+SUM(AZ154:$DS154)</f>
        <v>-1939649999.9999976</v>
      </c>
      <c r="BA156" s="28">
        <f>+SUM(BA153:$DS153)+SUM(BA154:$DS154)</f>
        <v>-1902799999.9999976</v>
      </c>
      <c r="BB156" s="28">
        <f>+SUM(BB153:$DS153)+SUM(BB154:$DS154)</f>
        <v>-1866229166.6666641</v>
      </c>
      <c r="BC156" s="28">
        <f>+SUM(BC153:$DS153)+SUM(BC154:$DS154)</f>
        <v>-1829937499.9999976</v>
      </c>
      <c r="BD156" s="28">
        <f>+SUM(BD153:$DS153)+SUM(BD154:$DS154)</f>
        <v>-1793924999.9999976</v>
      </c>
      <c r="BE156" s="28">
        <f>+SUM(BE153:$DS153)+SUM(BE154:$DS154)</f>
        <v>-1758191666.6666646</v>
      </c>
      <c r="BF156" s="28">
        <f>+SUM(BF153:$DS153)+SUM(BF154:$DS154)</f>
        <v>-1722737499.9999981</v>
      </c>
      <c r="BG156" s="28">
        <f>+SUM(BG153:$DS153)+SUM(BG154:$DS154)</f>
        <v>-1687562499.9999981</v>
      </c>
      <c r="BH156" s="28">
        <f>+SUM(BH153:$DS153)+SUM(BH154:$DS154)</f>
        <v>-1652666666.6666648</v>
      </c>
      <c r="BI156" s="28">
        <f>+SUM(BI153:$DS153)+SUM(BI154:$DS154)</f>
        <v>-1618049999.9999981</v>
      </c>
      <c r="BJ156" s="28">
        <f>+SUM(BJ153:$DS153)+SUM(BJ154:$DS154)</f>
        <v>-1583712499.9999981</v>
      </c>
      <c r="BK156" s="28">
        <f>+SUM(BK153:$DS153)+SUM(BK154:$DS154)</f>
        <v>-1549654166.6666648</v>
      </c>
      <c r="BL156" s="28">
        <f>+SUM(BL153:$DS153)+SUM(BL154:$DS154)</f>
        <v>-1515874999.9999981</v>
      </c>
      <c r="BM156" s="28">
        <f>+SUM(BM153:$DS153)+SUM(BM154:$DS154)</f>
        <v>-1482374999.9999983</v>
      </c>
      <c r="BN156" s="28">
        <f>+SUM(BN153:$DS153)+SUM(BN154:$DS154)</f>
        <v>-1449154166.6666651</v>
      </c>
      <c r="BO156" s="28">
        <f>+SUM(BO153:$DS153)+SUM(BO154:$DS154)</f>
        <v>-1416212499.9999986</v>
      </c>
      <c r="BP156" s="28">
        <f>+SUM(BP153:$DS153)+SUM(BP154:$DS154)</f>
        <v>-1383549999.9999986</v>
      </c>
      <c r="BQ156" s="28">
        <f>+SUM(BQ153:$DS153)+SUM(BQ154:$DS154)</f>
        <v>-1351166666.6666651</v>
      </c>
      <c r="BR156" s="28">
        <f>+SUM(BR153:$DS153)+SUM(BR154:$DS154)</f>
        <v>-1319062499.9999986</v>
      </c>
      <c r="BS156" s="28">
        <f>+SUM(BS153:$DS153)+SUM(BS154:$DS154)</f>
        <v>-1287237499.9999986</v>
      </c>
      <c r="BT156" s="28">
        <f>+SUM(BT153:$DS153)+SUM(BT154:$DS154)</f>
        <v>-1255691666.6666653</v>
      </c>
      <c r="BU156" s="28">
        <f>+SUM(BU153:$DS153)+SUM(BU154:$DS154)</f>
        <v>-1224424999.9999986</v>
      </c>
      <c r="BV156" s="28">
        <f>+SUM(BV153:$DS153)+SUM(BV154:$DS154)</f>
        <v>-1193437499.9999988</v>
      </c>
      <c r="BW156" s="28">
        <f>+SUM(BW153:$DS153)+SUM(BW154:$DS154)</f>
        <v>-1162729166.6666656</v>
      </c>
      <c r="BX156" s="28">
        <f>+SUM(BX153:$DS153)+SUM(BX154:$DS154)</f>
        <v>-1132299999.999999</v>
      </c>
      <c r="BY156" s="28">
        <f>+SUM(BY153:$DS153)+SUM(BY154:$DS154)</f>
        <v>-1102149999.999999</v>
      </c>
      <c r="BZ156" s="28">
        <f>+SUM(BZ153:$DS153)+SUM(BZ154:$DS154)</f>
        <v>-1072279166.6666657</v>
      </c>
      <c r="CA156" s="28">
        <f>+SUM(CA153:$DS153)+SUM(CA154:$DS154)</f>
        <v>-1042687499.9999989</v>
      </c>
      <c r="CB156" s="28">
        <f>+SUM(CB153:$DS153)+SUM(CB154:$DS154)</f>
        <v>-1013374999.999999</v>
      </c>
      <c r="CC156" s="28">
        <f>+SUM(CC153:$DS153)+SUM(CC154:$DS154)</f>
        <v>-984341666.66666579</v>
      </c>
      <c r="CD156" s="28">
        <f>+SUM(CD153:$DS153)+SUM(CD154:$DS154)</f>
        <v>-955587499.99999917</v>
      </c>
      <c r="CE156" s="28">
        <f>+SUM(CE153:$DS153)+SUM(CE154:$DS154)</f>
        <v>-927112499.99999917</v>
      </c>
      <c r="CF156" s="28">
        <f>+SUM(CF153:$DS153)+SUM(CF154:$DS154)</f>
        <v>-898916666.66666591</v>
      </c>
      <c r="CG156" s="28">
        <f>+SUM(CG153:$DS153)+SUM(CG154:$DS154)</f>
        <v>-870999999.99999928</v>
      </c>
      <c r="CH156" s="28">
        <f>+SUM(CH153:$DS153)+SUM(CH154:$DS154)</f>
        <v>-843362499.99999928</v>
      </c>
      <c r="CI156" s="28">
        <f>+SUM(CI153:$DS153)+SUM(CI154:$DS154)</f>
        <v>-816004166.66666591</v>
      </c>
      <c r="CJ156" s="28">
        <f>+SUM(CJ153:$DS153)+SUM(CJ154:$DS154)</f>
        <v>-788924999.9999994</v>
      </c>
      <c r="CK156" s="28">
        <f>+SUM(CK153:$DS153)+SUM(CK154:$DS154)</f>
        <v>-762124999.9999994</v>
      </c>
      <c r="CL156" s="28">
        <f>+SUM(CL153:$DS153)+SUM(CL154:$DS154)</f>
        <v>-735604166.66666615</v>
      </c>
      <c r="CM156" s="28">
        <f>+SUM(CM153:$DS153)+SUM(CM154:$DS154)</f>
        <v>-709362499.9999994</v>
      </c>
      <c r="CN156" s="28">
        <f>+SUM(CN153:$DS153)+SUM(CN154:$DS154)</f>
        <v>-683399999.99999952</v>
      </c>
      <c r="CO156" s="28">
        <f>+SUM(CO153:$DS153)+SUM(CO154:$DS154)</f>
        <v>-657716666.66666615</v>
      </c>
      <c r="CP156" s="28">
        <f>+SUM(CP153:$DS153)+SUM(CP154:$DS154)</f>
        <v>-632312499.99999952</v>
      </c>
      <c r="CQ156" s="28">
        <f>+SUM(CQ153:$DS153)+SUM(CQ154:$DS154)</f>
        <v>-607187499.99999952</v>
      </c>
      <c r="CR156" s="28">
        <f>+SUM(CR153:$DS153)+SUM(CR154:$DS154)</f>
        <v>-582341666.66666627</v>
      </c>
      <c r="CS156" s="28">
        <f>+SUM(CS153:$DS153)+SUM(CS154:$DS154)</f>
        <v>-557774999.99999964</v>
      </c>
      <c r="CT156" s="28">
        <f>+SUM(CT153:$DS153)+SUM(CT154:$DS154)</f>
        <v>-533487499.99999964</v>
      </c>
      <c r="CU156" s="28">
        <f>+SUM(CU153:$DS153)+SUM(CU154:$DS154)</f>
        <v>-509479166.66666633</v>
      </c>
      <c r="CV156" s="28">
        <f>+SUM(CV153:$DS153)+SUM(CV154:$DS154)</f>
        <v>-485749999.9999997</v>
      </c>
      <c r="CW156" s="28">
        <f>+SUM(CW153:$DS153)+SUM(CW154:$DS154)</f>
        <v>-462299999.99999976</v>
      </c>
      <c r="CX156" s="28">
        <f>+SUM(CX153:$DS153)+SUM(CX154:$DS154)</f>
        <v>-439129166.66666639</v>
      </c>
      <c r="CY156" s="28">
        <f>+SUM(CY153:$DS153)+SUM(CY154:$DS154)</f>
        <v>-416237499.99999976</v>
      </c>
      <c r="CZ156" s="28">
        <f>+SUM(CZ153:$DS153)+SUM(CZ154:$DS154)</f>
        <v>-393624999.99999976</v>
      </c>
      <c r="DA156" s="28">
        <f>+SUM(DA153:$DS153)+SUM(DA154:$DS154)</f>
        <v>-371291666.66666651</v>
      </c>
      <c r="DB156" s="28">
        <f>+SUM(DB153:$DS153)+SUM(DB154:$DS154)</f>
        <v>-349237499.99999982</v>
      </c>
      <c r="DC156" s="28">
        <f>+SUM(DC153:$DS153)+SUM(DC154:$DS154)</f>
        <v>-327462499.99999982</v>
      </c>
      <c r="DD156" s="28">
        <f>+SUM(DD153:$DS153)+SUM(DD154:$DS154)</f>
        <v>-305966666.66666651</v>
      </c>
      <c r="DE156" s="28">
        <f>+SUM(DE153:$DS153)+SUM(DE154:$DS154)</f>
        <v>-284749999.99999988</v>
      </c>
      <c r="DF156" s="28">
        <f>+SUM(DF153:$DS153)+SUM(DF154:$DS154)</f>
        <v>-263812499.99999988</v>
      </c>
      <c r="DG156" s="28">
        <f>+SUM(DG153:$DS153)+SUM(DG154:$DS154)</f>
        <v>-243154166.66666657</v>
      </c>
      <c r="DH156" s="28">
        <f>+SUM(DH153:$DS153)+SUM(DH154:$DS154)</f>
        <v>-222774999.99999991</v>
      </c>
      <c r="DI156" s="28">
        <f>+SUM(DI153:$DS153)+SUM(DI154:$DS154)</f>
        <v>-202674999.99999994</v>
      </c>
      <c r="DJ156" s="28">
        <f>+SUM(DJ153:$DS153)+SUM(DJ154:$DS154)</f>
        <v>-182854166.66666663</v>
      </c>
      <c r="DK156" s="28">
        <f>+SUM(DK153:$DS153)+SUM(DK154:$DS154)</f>
        <v>-163312499.99999994</v>
      </c>
      <c r="DL156" s="28">
        <f>+SUM(DL153:$DS153)+SUM(DL154:$DS154)</f>
        <v>-144049999.99999997</v>
      </c>
      <c r="DM156" s="28">
        <f>+SUM(DM153:$DS153)+SUM(DM154:$DS154)</f>
        <v>-125066666.66666664</v>
      </c>
      <c r="DN156" s="28">
        <f>+SUM(DN153:$DS153)+SUM(DN154:$DS154)</f>
        <v>-106362499.99999999</v>
      </c>
      <c r="DO156" s="28">
        <f>+SUM(DO153:$DS153)+SUM(DO154:$DS154)</f>
        <v>-87937499.999999985</v>
      </c>
      <c r="DP156" s="28">
        <f>+SUM(DP153:$DS153)+SUM(DP154:$DS154)</f>
        <v>-69791666.666666657</v>
      </c>
      <c r="DQ156" s="28">
        <f>+SUM(DQ153:$DS153)+SUM(DQ154:$DS154)</f>
        <v>-51924999.999999993</v>
      </c>
      <c r="DR156" s="28">
        <f>+SUM(DR153:$DS153)+SUM(DR154:$DS154)</f>
        <v>-34337500</v>
      </c>
      <c r="DS156" s="28">
        <f>+SUM(DS153:$DS153)+SUM(DS154:$DS154)</f>
        <v>-17029166.666666664</v>
      </c>
    </row>
    <row r="157" spans="1:123" x14ac:dyDescent="0.25">
      <c r="B157" s="27" t="s">
        <v>40</v>
      </c>
      <c r="D157" s="28">
        <f>+D156*$C$7/1000000</f>
        <v>-4844099.9999999916</v>
      </c>
      <c r="E157" s="28">
        <f t="shared" ref="E157:BP157" si="110">+E156*$C$7/1000000</f>
        <v>-4783799.9999999925</v>
      </c>
      <c r="F157" s="28">
        <f t="shared" si="110"/>
        <v>-4723834.9999999925</v>
      </c>
      <c r="G157" s="28">
        <f t="shared" si="110"/>
        <v>-4664204.9999999925</v>
      </c>
      <c r="H157" s="28">
        <f t="shared" si="110"/>
        <v>-4604909.9999999925</v>
      </c>
      <c r="I157" s="28">
        <f t="shared" si="110"/>
        <v>-4545949.9999999925</v>
      </c>
      <c r="J157" s="28">
        <f t="shared" si="110"/>
        <v>-4487324.9999999925</v>
      </c>
      <c r="K157" s="28">
        <f t="shared" si="110"/>
        <v>-4429034.9999999925</v>
      </c>
      <c r="L157" s="28">
        <f t="shared" si="110"/>
        <v>-4371079.9999999925</v>
      </c>
      <c r="M157" s="28">
        <f t="shared" si="110"/>
        <v>-4313459.9999999925</v>
      </c>
      <c r="N157" s="28">
        <f t="shared" si="110"/>
        <v>-4256174.9999999925</v>
      </c>
      <c r="O157" s="28">
        <f t="shared" si="110"/>
        <v>-4199224.9999999935</v>
      </c>
      <c r="P157" s="28">
        <f t="shared" si="110"/>
        <v>-4142609.999999993</v>
      </c>
      <c r="Q157" s="28">
        <f t="shared" si="110"/>
        <v>-4086329.999999993</v>
      </c>
      <c r="R157" s="28">
        <f t="shared" si="110"/>
        <v>-4030384.9999999935</v>
      </c>
      <c r="S157" s="28">
        <f t="shared" si="110"/>
        <v>-3974774.9999999935</v>
      </c>
      <c r="T157" s="28">
        <f t="shared" si="110"/>
        <v>-3919499.9999999935</v>
      </c>
      <c r="U157" s="28">
        <f t="shared" si="110"/>
        <v>-3864559.9999999939</v>
      </c>
      <c r="V157" s="28">
        <f t="shared" si="110"/>
        <v>-3809954.9999999939</v>
      </c>
      <c r="W157" s="28">
        <f t="shared" si="110"/>
        <v>-3755684.9999999939</v>
      </c>
      <c r="X157" s="28">
        <f t="shared" si="110"/>
        <v>-3701749.9999999944</v>
      </c>
      <c r="Y157" s="28">
        <f t="shared" si="110"/>
        <v>-3648149.9999999944</v>
      </c>
      <c r="Z157" s="28">
        <f t="shared" si="110"/>
        <v>-3594884.9999999944</v>
      </c>
      <c r="AA157" s="28">
        <f t="shared" si="110"/>
        <v>-3541954.9999999953</v>
      </c>
      <c r="AB157" s="28">
        <f t="shared" si="110"/>
        <v>-3489359.9999999958</v>
      </c>
      <c r="AC157" s="28">
        <f t="shared" si="110"/>
        <v>-3437099.9999999958</v>
      </c>
      <c r="AD157" s="28">
        <f t="shared" si="110"/>
        <v>-3385174.9999999958</v>
      </c>
      <c r="AE157" s="28">
        <f t="shared" si="110"/>
        <v>-3333584.9999999958</v>
      </c>
      <c r="AF157" s="28">
        <f t="shared" si="110"/>
        <v>-3282329.9999999958</v>
      </c>
      <c r="AG157" s="28">
        <f t="shared" si="110"/>
        <v>-3231409.9999999958</v>
      </c>
      <c r="AH157" s="28">
        <f t="shared" si="110"/>
        <v>-3180824.9999999958</v>
      </c>
      <c r="AI157" s="28">
        <f t="shared" si="110"/>
        <v>-3130574.9999999958</v>
      </c>
      <c r="AJ157" s="28">
        <f t="shared" si="110"/>
        <v>-3080659.9999999958</v>
      </c>
      <c r="AK157" s="28">
        <f t="shared" si="110"/>
        <v>-3031079.9999999963</v>
      </c>
      <c r="AL157" s="28">
        <f t="shared" si="110"/>
        <v>-2981834.9999999963</v>
      </c>
      <c r="AM157" s="28">
        <f t="shared" si="110"/>
        <v>-2932924.9999999958</v>
      </c>
      <c r="AN157" s="28">
        <f t="shared" si="110"/>
        <v>-2884349.9999999963</v>
      </c>
      <c r="AO157" s="28">
        <f t="shared" si="110"/>
        <v>-2836109.9999999963</v>
      </c>
      <c r="AP157" s="28">
        <f t="shared" si="110"/>
        <v>-2788204.9999999958</v>
      </c>
      <c r="AQ157" s="28">
        <f t="shared" si="110"/>
        <v>-2740634.9999999963</v>
      </c>
      <c r="AR157" s="28">
        <f t="shared" si="110"/>
        <v>-2693399.9999999963</v>
      </c>
      <c r="AS157" s="28">
        <f t="shared" si="110"/>
        <v>-2646499.9999999967</v>
      </c>
      <c r="AT157" s="28">
        <f t="shared" si="110"/>
        <v>-2599934.9999999967</v>
      </c>
      <c r="AU157" s="28">
        <f t="shared" si="110"/>
        <v>-2553704.9999999967</v>
      </c>
      <c r="AV157" s="28">
        <f t="shared" si="110"/>
        <v>-2507809.9999999967</v>
      </c>
      <c r="AW157" s="28">
        <f t="shared" si="110"/>
        <v>-2462249.9999999967</v>
      </c>
      <c r="AX157" s="28">
        <f t="shared" si="110"/>
        <v>-2417024.9999999967</v>
      </c>
      <c r="AY157" s="28">
        <f t="shared" si="110"/>
        <v>-2372134.9999999972</v>
      </c>
      <c r="AZ157" s="28">
        <f t="shared" si="110"/>
        <v>-2327579.9999999972</v>
      </c>
      <c r="BA157" s="28">
        <f t="shared" si="110"/>
        <v>-2283359.9999999972</v>
      </c>
      <c r="BB157" s="28">
        <f t="shared" si="110"/>
        <v>-2239474.9999999972</v>
      </c>
      <c r="BC157" s="28">
        <f t="shared" si="110"/>
        <v>-2195924.9999999972</v>
      </c>
      <c r="BD157" s="28">
        <f t="shared" si="110"/>
        <v>-2152709.9999999972</v>
      </c>
      <c r="BE157" s="28">
        <f t="shared" si="110"/>
        <v>-2109829.9999999977</v>
      </c>
      <c r="BF157" s="28">
        <f t="shared" si="110"/>
        <v>-2067284.9999999979</v>
      </c>
      <c r="BG157" s="28">
        <f t="shared" si="110"/>
        <v>-2025074.9999999979</v>
      </c>
      <c r="BH157" s="28">
        <f t="shared" si="110"/>
        <v>-1983199.9999999979</v>
      </c>
      <c r="BI157" s="28">
        <f t="shared" si="110"/>
        <v>-1941659.9999999979</v>
      </c>
      <c r="BJ157" s="28">
        <f t="shared" si="110"/>
        <v>-1900454.9999999979</v>
      </c>
      <c r="BK157" s="28">
        <f t="shared" si="110"/>
        <v>-1859584.9999999979</v>
      </c>
      <c r="BL157" s="28">
        <f t="shared" si="110"/>
        <v>-1819049.9999999979</v>
      </c>
      <c r="BM157" s="28">
        <f t="shared" si="110"/>
        <v>-1778849.9999999981</v>
      </c>
      <c r="BN157" s="28">
        <f t="shared" si="110"/>
        <v>-1738984.9999999981</v>
      </c>
      <c r="BO157" s="28">
        <f t="shared" si="110"/>
        <v>-1699454.9999999984</v>
      </c>
      <c r="BP157" s="28">
        <f t="shared" si="110"/>
        <v>-1660259.9999999984</v>
      </c>
      <c r="BQ157" s="28">
        <f t="shared" ref="BQ157:DS157" si="111">+BQ156*$C$7/1000000</f>
        <v>-1621399.9999999981</v>
      </c>
      <c r="BR157" s="28">
        <f t="shared" si="111"/>
        <v>-1582874.9999999984</v>
      </c>
      <c r="BS157" s="28">
        <f t="shared" si="111"/>
        <v>-1544684.9999999984</v>
      </c>
      <c r="BT157" s="28">
        <f t="shared" si="111"/>
        <v>-1506829.9999999984</v>
      </c>
      <c r="BU157" s="28">
        <f t="shared" si="111"/>
        <v>-1469309.9999999984</v>
      </c>
      <c r="BV157" s="28">
        <f t="shared" si="111"/>
        <v>-1432124.9999999986</v>
      </c>
      <c r="BW157" s="28">
        <f t="shared" si="111"/>
        <v>-1395274.9999999988</v>
      </c>
      <c r="BX157" s="28">
        <f t="shared" si="111"/>
        <v>-1358759.9999999988</v>
      </c>
      <c r="BY157" s="28">
        <f t="shared" si="111"/>
        <v>-1322579.9999999988</v>
      </c>
      <c r="BZ157" s="28">
        <f t="shared" si="111"/>
        <v>-1286734.9999999988</v>
      </c>
      <c r="CA157" s="28">
        <f t="shared" si="111"/>
        <v>-1251224.9999999988</v>
      </c>
      <c r="CB157" s="28">
        <f t="shared" si="111"/>
        <v>-1216049.9999999988</v>
      </c>
      <c r="CC157" s="28">
        <f t="shared" si="111"/>
        <v>-1181209.9999999991</v>
      </c>
      <c r="CD157" s="28">
        <f t="shared" si="111"/>
        <v>-1146704.9999999991</v>
      </c>
      <c r="CE157" s="28">
        <f t="shared" si="111"/>
        <v>-1112534.9999999991</v>
      </c>
      <c r="CF157" s="28">
        <f t="shared" si="111"/>
        <v>-1078699.9999999991</v>
      </c>
      <c r="CG157" s="28">
        <f t="shared" si="111"/>
        <v>-1045199.9999999992</v>
      </c>
      <c r="CH157" s="28">
        <f t="shared" si="111"/>
        <v>-1012034.9999999992</v>
      </c>
      <c r="CI157" s="28">
        <f t="shared" si="111"/>
        <v>-979204.99999999919</v>
      </c>
      <c r="CJ157" s="28">
        <f t="shared" si="111"/>
        <v>-946709.9999999993</v>
      </c>
      <c r="CK157" s="28">
        <f t="shared" si="111"/>
        <v>-914549.9999999993</v>
      </c>
      <c r="CL157" s="28">
        <f t="shared" si="111"/>
        <v>-882724.99999999942</v>
      </c>
      <c r="CM157" s="28">
        <f t="shared" si="111"/>
        <v>-851234.9999999993</v>
      </c>
      <c r="CN157" s="28">
        <f t="shared" si="111"/>
        <v>-820079.99999999942</v>
      </c>
      <c r="CO157" s="28">
        <f t="shared" si="111"/>
        <v>-789259.99999999942</v>
      </c>
      <c r="CP157" s="28">
        <f t="shared" si="111"/>
        <v>-758774.99999999942</v>
      </c>
      <c r="CQ157" s="28">
        <f t="shared" si="111"/>
        <v>-728624.99999999942</v>
      </c>
      <c r="CR157" s="28">
        <f t="shared" si="111"/>
        <v>-698809.99999999953</v>
      </c>
      <c r="CS157" s="28">
        <f t="shared" si="111"/>
        <v>-669329.99999999953</v>
      </c>
      <c r="CT157" s="28">
        <f t="shared" si="111"/>
        <v>-640184.99999999953</v>
      </c>
      <c r="CU157" s="28">
        <f t="shared" si="111"/>
        <v>-611374.99999999965</v>
      </c>
      <c r="CV157" s="28">
        <f t="shared" si="111"/>
        <v>-582899.99999999965</v>
      </c>
      <c r="CW157" s="28">
        <f t="shared" si="111"/>
        <v>-554759.99999999977</v>
      </c>
      <c r="CX157" s="28">
        <f t="shared" si="111"/>
        <v>-526954.99999999965</v>
      </c>
      <c r="CY157" s="28">
        <f t="shared" si="111"/>
        <v>-499484.99999999971</v>
      </c>
      <c r="CZ157" s="28">
        <f t="shared" si="111"/>
        <v>-472349.99999999971</v>
      </c>
      <c r="DA157" s="28">
        <f t="shared" si="111"/>
        <v>-445549.99999999983</v>
      </c>
      <c r="DB157" s="28">
        <f t="shared" si="111"/>
        <v>-419084.99999999977</v>
      </c>
      <c r="DC157" s="28">
        <f t="shared" si="111"/>
        <v>-392954.99999999977</v>
      </c>
      <c r="DD157" s="28">
        <f t="shared" si="111"/>
        <v>-367159.99999999983</v>
      </c>
      <c r="DE157" s="28">
        <f t="shared" si="111"/>
        <v>-341699.99999999988</v>
      </c>
      <c r="DF157" s="28">
        <f t="shared" si="111"/>
        <v>-316574.99999999988</v>
      </c>
      <c r="DG157" s="28">
        <f t="shared" si="111"/>
        <v>-291784.99999999988</v>
      </c>
      <c r="DH157" s="28">
        <f t="shared" si="111"/>
        <v>-267329.99999999988</v>
      </c>
      <c r="DI157" s="28">
        <f t="shared" si="111"/>
        <v>-243209.99999999994</v>
      </c>
      <c r="DJ157" s="28">
        <f t="shared" si="111"/>
        <v>-219424.99999999994</v>
      </c>
      <c r="DK157" s="28">
        <f t="shared" si="111"/>
        <v>-195974.99999999994</v>
      </c>
      <c r="DL157" s="28">
        <f t="shared" si="111"/>
        <v>-172859.99999999997</v>
      </c>
      <c r="DM157" s="28">
        <f t="shared" si="111"/>
        <v>-150079.99999999997</v>
      </c>
      <c r="DN157" s="28">
        <f t="shared" si="111"/>
        <v>-127634.99999999999</v>
      </c>
      <c r="DO157" s="28">
        <f t="shared" si="111"/>
        <v>-105524.99999999999</v>
      </c>
      <c r="DP157" s="28">
        <f t="shared" si="111"/>
        <v>-83749.999999999985</v>
      </c>
      <c r="DQ157" s="28">
        <f t="shared" si="111"/>
        <v>-62309.999999999993</v>
      </c>
      <c r="DR157" s="28">
        <f t="shared" si="111"/>
        <v>-41205</v>
      </c>
      <c r="DS157" s="28">
        <f t="shared" si="111"/>
        <v>-20434.999999999996</v>
      </c>
    </row>
    <row r="158" spans="1:123" ht="15.75" thickBot="1" x14ac:dyDescent="0.3">
      <c r="B158" s="48" t="s">
        <v>41</v>
      </c>
      <c r="C158" s="5">
        <f>+$C$5</f>
        <v>2010000000</v>
      </c>
      <c r="D158" s="28">
        <f>+D157+D155</f>
        <v>-55094099.999999873</v>
      </c>
      <c r="E158" s="28">
        <f t="shared" ref="E158:BP158" si="112">+E157+E155</f>
        <v>-54754633.333333209</v>
      </c>
      <c r="F158" s="28">
        <f t="shared" si="112"/>
        <v>-54415501.666666545</v>
      </c>
      <c r="G158" s="28">
        <f t="shared" si="112"/>
        <v>-54076704.999999873</v>
      </c>
      <c r="H158" s="28">
        <f t="shared" si="112"/>
        <v>-53738243.333333209</v>
      </c>
      <c r="I158" s="28">
        <f t="shared" si="112"/>
        <v>-53400116.666666545</v>
      </c>
      <c r="J158" s="28">
        <f t="shared" si="112"/>
        <v>-53062324.999999881</v>
      </c>
      <c r="K158" s="28">
        <f t="shared" si="112"/>
        <v>-52724868.333333217</v>
      </c>
      <c r="L158" s="28">
        <f t="shared" si="112"/>
        <v>-52387746.666666545</v>
      </c>
      <c r="M158" s="28">
        <f t="shared" si="112"/>
        <v>-52050959.999999881</v>
      </c>
      <c r="N158" s="28">
        <f t="shared" si="112"/>
        <v>-51714508.333333217</v>
      </c>
      <c r="O158" s="28">
        <f t="shared" si="112"/>
        <v>-51378391.666666552</v>
      </c>
      <c r="P158" s="28">
        <f t="shared" si="112"/>
        <v>-51042609.999999888</v>
      </c>
      <c r="Q158" s="28">
        <f t="shared" si="112"/>
        <v>-50707163.333333217</v>
      </c>
      <c r="R158" s="28">
        <f t="shared" si="112"/>
        <v>-50372051.666666552</v>
      </c>
      <c r="S158" s="28">
        <f t="shared" si="112"/>
        <v>-50037274.999999888</v>
      </c>
      <c r="T158" s="28">
        <f t="shared" si="112"/>
        <v>-49702833.333333224</v>
      </c>
      <c r="U158" s="28">
        <f t="shared" si="112"/>
        <v>-49368726.66666656</v>
      </c>
      <c r="V158" s="28">
        <f t="shared" si="112"/>
        <v>-49034954.999999888</v>
      </c>
      <c r="W158" s="28">
        <f t="shared" si="112"/>
        <v>-48701518.333333224</v>
      </c>
      <c r="X158" s="28">
        <f t="shared" si="112"/>
        <v>-48368416.66666656</v>
      </c>
      <c r="Y158" s="28">
        <f t="shared" si="112"/>
        <v>-48035649.999999896</v>
      </c>
      <c r="Z158" s="28">
        <f t="shared" si="112"/>
        <v>-47703218.333333232</v>
      </c>
      <c r="AA158" s="28">
        <f t="shared" si="112"/>
        <v>-47371121.66666656</v>
      </c>
      <c r="AB158" s="28">
        <f t="shared" si="112"/>
        <v>-47039359.999999896</v>
      </c>
      <c r="AC158" s="28">
        <f t="shared" si="112"/>
        <v>-46707933.333333232</v>
      </c>
      <c r="AD158" s="28">
        <f t="shared" si="112"/>
        <v>-46376841.666666567</v>
      </c>
      <c r="AE158" s="28">
        <f t="shared" si="112"/>
        <v>-46046084.999999903</v>
      </c>
      <c r="AF158" s="28">
        <f t="shared" si="112"/>
        <v>-45715663.333333232</v>
      </c>
      <c r="AG158" s="28">
        <f t="shared" si="112"/>
        <v>-45385576.666666567</v>
      </c>
      <c r="AH158" s="28">
        <f t="shared" si="112"/>
        <v>-45055824.999999903</v>
      </c>
      <c r="AI158" s="28">
        <f t="shared" si="112"/>
        <v>-44726408.333333239</v>
      </c>
      <c r="AJ158" s="28">
        <f t="shared" si="112"/>
        <v>-44397326.666666575</v>
      </c>
      <c r="AK158" s="28">
        <f t="shared" si="112"/>
        <v>-44068579.999999911</v>
      </c>
      <c r="AL158" s="28">
        <f t="shared" si="112"/>
        <v>-43740168.333333239</v>
      </c>
      <c r="AM158" s="28">
        <f t="shared" si="112"/>
        <v>-43412091.666666575</v>
      </c>
      <c r="AN158" s="28">
        <f t="shared" si="112"/>
        <v>-43084349.999999911</v>
      </c>
      <c r="AO158" s="28">
        <f t="shared" si="112"/>
        <v>-42756943.333333254</v>
      </c>
      <c r="AP158" s="28">
        <f t="shared" si="112"/>
        <v>-42429871.666666575</v>
      </c>
      <c r="AQ158" s="28">
        <f t="shared" si="112"/>
        <v>-42103134.999999911</v>
      </c>
      <c r="AR158" s="28">
        <f t="shared" si="112"/>
        <v>-41776733.333333254</v>
      </c>
      <c r="AS158" s="28">
        <f t="shared" si="112"/>
        <v>-41450666.66666659</v>
      </c>
      <c r="AT158" s="28">
        <f t="shared" si="112"/>
        <v>-41124934.999999925</v>
      </c>
      <c r="AU158" s="28">
        <f t="shared" si="112"/>
        <v>-40799538.333333254</v>
      </c>
      <c r="AV158" s="28">
        <f t="shared" si="112"/>
        <v>-40474476.66666659</v>
      </c>
      <c r="AW158" s="28">
        <f t="shared" si="112"/>
        <v>-40149749.999999925</v>
      </c>
      <c r="AX158" s="28">
        <f t="shared" si="112"/>
        <v>-39825358.333333261</v>
      </c>
      <c r="AY158" s="28">
        <f t="shared" si="112"/>
        <v>-39501301.666666597</v>
      </c>
      <c r="AZ158" s="28">
        <f t="shared" si="112"/>
        <v>-39177579.999999925</v>
      </c>
      <c r="BA158" s="28">
        <f t="shared" si="112"/>
        <v>-38854193.333333261</v>
      </c>
      <c r="BB158" s="28">
        <f t="shared" si="112"/>
        <v>-38531141.666666597</v>
      </c>
      <c r="BC158" s="28">
        <f t="shared" si="112"/>
        <v>-38208424.999999933</v>
      </c>
      <c r="BD158" s="28">
        <f t="shared" si="112"/>
        <v>-37886043.333333269</v>
      </c>
      <c r="BE158" s="28">
        <f t="shared" si="112"/>
        <v>-37563996.666666597</v>
      </c>
      <c r="BF158" s="28">
        <f t="shared" si="112"/>
        <v>-37242284.999999933</v>
      </c>
      <c r="BG158" s="28">
        <f t="shared" si="112"/>
        <v>-36920908.333333269</v>
      </c>
      <c r="BH158" s="28">
        <f t="shared" si="112"/>
        <v>-36599866.666666605</v>
      </c>
      <c r="BI158" s="28">
        <f t="shared" si="112"/>
        <v>-36279159.99999994</v>
      </c>
      <c r="BJ158" s="28">
        <f t="shared" si="112"/>
        <v>-35958788.333333269</v>
      </c>
      <c r="BK158" s="28">
        <f t="shared" si="112"/>
        <v>-35638751.666666605</v>
      </c>
      <c r="BL158" s="28">
        <f t="shared" si="112"/>
        <v>-35319049.99999994</v>
      </c>
      <c r="BM158" s="28">
        <f t="shared" si="112"/>
        <v>-34999683.333333276</v>
      </c>
      <c r="BN158" s="28">
        <f t="shared" si="112"/>
        <v>-34680651.666666605</v>
      </c>
      <c r="BO158" s="28">
        <f t="shared" si="112"/>
        <v>-34361954.99999994</v>
      </c>
      <c r="BP158" s="28">
        <f t="shared" si="112"/>
        <v>-34043593.333333276</v>
      </c>
      <c r="BQ158" s="28">
        <f t="shared" ref="BQ158:DS158" si="113">+BQ157+BQ155</f>
        <v>-33725566.666666612</v>
      </c>
      <c r="BR158" s="28">
        <f t="shared" si="113"/>
        <v>-33407874.999999948</v>
      </c>
      <c r="BS158" s="28">
        <f t="shared" si="113"/>
        <v>-33090518.33333328</v>
      </c>
      <c r="BT158" s="28">
        <f t="shared" si="113"/>
        <v>-32773496.666666616</v>
      </c>
      <c r="BU158" s="28">
        <f t="shared" si="113"/>
        <v>-32456809.999999948</v>
      </c>
      <c r="BV158" s="28">
        <f t="shared" si="113"/>
        <v>-32140458.333333284</v>
      </c>
      <c r="BW158" s="28">
        <f t="shared" si="113"/>
        <v>-31824441.666666619</v>
      </c>
      <c r="BX158" s="28">
        <f t="shared" si="113"/>
        <v>-31508759.999999952</v>
      </c>
      <c r="BY158" s="28">
        <f t="shared" si="113"/>
        <v>-31193413.333333287</v>
      </c>
      <c r="BZ158" s="28">
        <f t="shared" si="113"/>
        <v>-30878401.666666619</v>
      </c>
      <c r="CA158" s="28">
        <f t="shared" si="113"/>
        <v>-30563724.999999955</v>
      </c>
      <c r="CB158" s="28">
        <f t="shared" si="113"/>
        <v>-30249383.333333291</v>
      </c>
      <c r="CC158" s="28">
        <f t="shared" si="113"/>
        <v>-29935376.666666623</v>
      </c>
      <c r="CD158" s="28">
        <f t="shared" si="113"/>
        <v>-29621704.999999959</v>
      </c>
      <c r="CE158" s="28">
        <f t="shared" si="113"/>
        <v>-29308368.333333291</v>
      </c>
      <c r="CF158" s="28">
        <f t="shared" si="113"/>
        <v>-28995366.666666627</v>
      </c>
      <c r="CG158" s="28">
        <f t="shared" si="113"/>
        <v>-28682699.999999963</v>
      </c>
      <c r="CH158" s="28">
        <f t="shared" si="113"/>
        <v>-28370368.333333295</v>
      </c>
      <c r="CI158" s="28">
        <f t="shared" si="113"/>
        <v>-28058371.666666631</v>
      </c>
      <c r="CJ158" s="28">
        <f t="shared" si="113"/>
        <v>-27746709.999999963</v>
      </c>
      <c r="CK158" s="28">
        <f t="shared" si="113"/>
        <v>-27435383.333333299</v>
      </c>
      <c r="CL158" s="28">
        <f t="shared" si="113"/>
        <v>-27124391.666666634</v>
      </c>
      <c r="CM158" s="28">
        <f t="shared" si="113"/>
        <v>-26813734.999999966</v>
      </c>
      <c r="CN158" s="28">
        <f t="shared" si="113"/>
        <v>-26503413.333333302</v>
      </c>
      <c r="CO158" s="28">
        <f t="shared" si="113"/>
        <v>-26193426.666666634</v>
      </c>
      <c r="CP158" s="28">
        <f t="shared" si="113"/>
        <v>-25883774.99999997</v>
      </c>
      <c r="CQ158" s="28">
        <f t="shared" si="113"/>
        <v>-25574458.333333306</v>
      </c>
      <c r="CR158" s="28">
        <f t="shared" si="113"/>
        <v>-25265476.666666638</v>
      </c>
      <c r="CS158" s="28">
        <f t="shared" si="113"/>
        <v>-24956829.999999974</v>
      </c>
      <c r="CT158" s="28">
        <f t="shared" si="113"/>
        <v>-24648518.333333306</v>
      </c>
      <c r="CU158" s="28">
        <f t="shared" si="113"/>
        <v>-24340541.666666642</v>
      </c>
      <c r="CV158" s="28">
        <f t="shared" si="113"/>
        <v>-24032899.999999978</v>
      </c>
      <c r="CW158" s="28">
        <f t="shared" si="113"/>
        <v>-23725593.33333331</v>
      </c>
      <c r="CX158" s="28">
        <f t="shared" si="113"/>
        <v>-23418621.666666646</v>
      </c>
      <c r="CY158" s="28">
        <f t="shared" si="113"/>
        <v>-23111984.999999978</v>
      </c>
      <c r="CZ158" s="28">
        <f t="shared" si="113"/>
        <v>-22805683.333333313</v>
      </c>
      <c r="DA158" s="28">
        <f t="shared" si="113"/>
        <v>-22499716.666666649</v>
      </c>
      <c r="DB158" s="28">
        <f t="shared" si="113"/>
        <v>-22194084.999999981</v>
      </c>
      <c r="DC158" s="28">
        <f t="shared" si="113"/>
        <v>-21888788.333333317</v>
      </c>
      <c r="DD158" s="28">
        <f t="shared" si="113"/>
        <v>-21583826.666666649</v>
      </c>
      <c r="DE158" s="28">
        <f t="shared" si="113"/>
        <v>-21279199.999999985</v>
      </c>
      <c r="DF158" s="28">
        <f t="shared" si="113"/>
        <v>-20974908.333333321</v>
      </c>
      <c r="DG158" s="28">
        <f t="shared" si="113"/>
        <v>-20670951.666666653</v>
      </c>
      <c r="DH158" s="28">
        <f t="shared" si="113"/>
        <v>-20367329.999999989</v>
      </c>
      <c r="DI158" s="28">
        <f t="shared" si="113"/>
        <v>-20064043.333333321</v>
      </c>
      <c r="DJ158" s="28">
        <f t="shared" si="113"/>
        <v>-19761091.666666657</v>
      </c>
      <c r="DK158" s="28">
        <f t="shared" si="113"/>
        <v>-19458474.999999993</v>
      </c>
      <c r="DL158" s="28">
        <f t="shared" si="113"/>
        <v>-19156193.333333325</v>
      </c>
      <c r="DM158" s="28">
        <f t="shared" si="113"/>
        <v>-18854246.66666666</v>
      </c>
      <c r="DN158" s="28">
        <f t="shared" si="113"/>
        <v>-18552634.999999993</v>
      </c>
      <c r="DO158" s="28">
        <f t="shared" si="113"/>
        <v>-18251358.333333328</v>
      </c>
      <c r="DP158" s="28">
        <f t="shared" si="113"/>
        <v>-17950416.666666664</v>
      </c>
      <c r="DQ158" s="28">
        <f t="shared" si="113"/>
        <v>-17649809.999999996</v>
      </c>
      <c r="DR158" s="28">
        <f t="shared" si="113"/>
        <v>-17349538.333333332</v>
      </c>
      <c r="DS158" s="28">
        <f t="shared" si="113"/>
        <v>-17049601.666666664</v>
      </c>
    </row>
    <row r="159" spans="1:123" ht="15.75" thickBot="1" x14ac:dyDescent="0.3">
      <c r="B159" s="51">
        <f>+(C159+1)^12-1</f>
        <v>0.25053576110125242</v>
      </c>
      <c r="C159" s="50">
        <f>+IRR(C158:DS158)</f>
        <v>1.8805645771462265E-2</v>
      </c>
    </row>
    <row r="164" spans="2:6" ht="15.75" thickBot="1" x14ac:dyDescent="0.3">
      <c r="C164" s="1">
        <v>-1</v>
      </c>
    </row>
    <row r="165" spans="2:6" ht="15.75" thickBot="1" x14ac:dyDescent="0.3">
      <c r="B165" s="63" t="s">
        <v>3</v>
      </c>
      <c r="C165" s="64" t="s">
        <v>7</v>
      </c>
      <c r="D165" s="64" t="s">
        <v>73</v>
      </c>
      <c r="E165" s="64" t="s">
        <v>106</v>
      </c>
      <c r="F165" s="65" t="s">
        <v>107</v>
      </c>
    </row>
    <row r="166" spans="2:6" x14ac:dyDescent="0.25">
      <c r="B166" s="66">
        <v>12</v>
      </c>
      <c r="C166" s="60">
        <f>-SUM(D113:O113)</f>
        <v>217749999.99999923</v>
      </c>
      <c r="D166" s="67">
        <f>-SUM(D117:O117)</f>
        <v>16897399.999999996</v>
      </c>
      <c r="E166" s="68">
        <f>+B119</f>
        <v>0.23815847964133319</v>
      </c>
      <c r="F166" s="69">
        <f>-SUM(D118:O118)</f>
        <v>2244647399.9999995</v>
      </c>
    </row>
    <row r="167" spans="2:6" x14ac:dyDescent="0.25">
      <c r="B167" s="70">
        <v>24</v>
      </c>
      <c r="C167" s="60">
        <f>(SUM(D123:AA123))*-1</f>
        <v>418749999.99999863</v>
      </c>
      <c r="D167" s="59">
        <f>(SUM(D127:AA127))*-1</f>
        <v>34504999.999999993</v>
      </c>
      <c r="E167" s="25">
        <f>+B129</f>
        <v>0.23938891175855326</v>
      </c>
      <c r="F167" s="71">
        <f>(SUM(D128:AA128))*-1</f>
        <v>2463254999.9999986</v>
      </c>
    </row>
    <row r="168" spans="2:6" x14ac:dyDescent="0.25">
      <c r="B168" s="70">
        <v>36</v>
      </c>
      <c r="C168" s="60">
        <f>(SUM(D133:AM133))*-1</f>
        <v>619749999.99999821</v>
      </c>
      <c r="D168" s="59">
        <f>(SUM(D137:AM137))*-1</f>
        <v>54042199.999999963</v>
      </c>
      <c r="E168" s="25">
        <f>+B139</f>
        <v>0.240659150285228</v>
      </c>
      <c r="F168" s="71">
        <f>(SUM(D138:AM138))*-1</f>
        <v>2683792199.9999986</v>
      </c>
    </row>
    <row r="169" spans="2:6" x14ac:dyDescent="0.25">
      <c r="F169" s="62"/>
    </row>
  </sheetData>
  <mergeCells count="4">
    <mergeCell ref="G3:H3"/>
    <mergeCell ref="J3:K3"/>
    <mergeCell ref="M3:N3"/>
    <mergeCell ref="P3:Q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4" tint="0.79998168889431442"/>
  </sheetPr>
  <dimension ref="A3:XFB172"/>
  <sheetViews>
    <sheetView showGridLines="0" topLeftCell="A158" zoomScale="85" zoomScaleNormal="85" workbookViewId="0">
      <selection activeCell="O10" sqref="O10"/>
    </sheetView>
  </sheetViews>
  <sheetFormatPr baseColWidth="10" defaultRowHeight="15" outlineLevelRow="2" outlineLevelCol="1" x14ac:dyDescent="0.25"/>
  <cols>
    <col min="1" max="1" width="5.5703125" customWidth="1"/>
    <col min="2" max="2" width="23.5703125" style="1" bestFit="1" customWidth="1"/>
    <col min="3" max="3" width="16.5703125" style="1" bestFit="1" customWidth="1"/>
    <col min="4" max="4" width="16" bestFit="1" customWidth="1"/>
    <col min="5" max="5" width="15" bestFit="1" customWidth="1"/>
    <col min="6" max="6" width="17.140625" bestFit="1" customWidth="1"/>
    <col min="7" max="9" width="14.85546875" customWidth="1" outlineLevel="1"/>
    <col min="10" max="11" width="25.7109375" bestFit="1" customWidth="1" outlineLevel="1"/>
    <col min="12" max="12" width="14.85546875" customWidth="1" outlineLevel="1"/>
    <col min="13" max="26" width="15" bestFit="1" customWidth="1"/>
    <col min="27" max="27" width="16.85546875" bestFit="1" customWidth="1"/>
    <col min="28" max="30" width="15" bestFit="1" customWidth="1"/>
    <col min="31" max="33" width="14.140625" bestFit="1" customWidth="1"/>
    <col min="34" max="38" width="13.28515625" bestFit="1" customWidth="1"/>
    <col min="39" max="39" width="14" bestFit="1" customWidth="1"/>
    <col min="50" max="50" width="12.42578125" bestFit="1" customWidth="1"/>
    <col min="63" max="63" width="14.140625" bestFit="1" customWidth="1"/>
    <col min="64" max="64" width="14.42578125" bestFit="1" customWidth="1"/>
    <col min="65" max="65" width="13.85546875" bestFit="1" customWidth="1"/>
    <col min="66" max="66" width="13.7109375" bestFit="1" customWidth="1"/>
    <col min="67" max="67" width="14.140625" bestFit="1" customWidth="1"/>
    <col min="68" max="68" width="13.7109375" bestFit="1" customWidth="1"/>
    <col min="69" max="69" width="14.42578125" bestFit="1" customWidth="1"/>
    <col min="70" max="70" width="13.42578125" bestFit="1" customWidth="1"/>
    <col min="71" max="71" width="13.85546875" bestFit="1" customWidth="1"/>
    <col min="72" max="73" width="14.140625" bestFit="1" customWidth="1"/>
    <col min="74" max="74" width="13.85546875" bestFit="1" customWidth="1"/>
    <col min="75" max="76" width="13.7109375" bestFit="1" customWidth="1"/>
    <col min="77" max="77" width="14.42578125" bestFit="1" customWidth="1"/>
    <col min="78" max="79" width="13.7109375" bestFit="1" customWidth="1"/>
    <col min="80" max="80" width="13.42578125" bestFit="1" customWidth="1"/>
    <col min="81" max="81" width="14.140625" bestFit="1" customWidth="1"/>
    <col min="82" max="83" width="13.85546875" bestFit="1" customWidth="1"/>
    <col min="84" max="85" width="14.140625" bestFit="1" customWidth="1"/>
    <col min="86" max="86" width="13.7109375" bestFit="1" customWidth="1"/>
    <col min="87" max="87" width="13.85546875" bestFit="1" customWidth="1"/>
  </cols>
  <sheetData>
    <row r="3" spans="1:17 16382:16382" ht="18.75" x14ac:dyDescent="0.3">
      <c r="C3" s="2"/>
      <c r="D3" s="3"/>
      <c r="F3" s="107"/>
      <c r="G3" s="126" t="s">
        <v>1</v>
      </c>
      <c r="H3" s="126"/>
      <c r="I3" s="107"/>
      <c r="J3" s="126" t="s">
        <v>74</v>
      </c>
      <c r="K3" s="126"/>
      <c r="L3" s="108" t="s">
        <v>101</v>
      </c>
      <c r="M3" s="126" t="s">
        <v>99</v>
      </c>
      <c r="N3" s="126"/>
      <c r="O3" s="107"/>
      <c r="P3" s="126" t="s">
        <v>74</v>
      </c>
      <c r="Q3" s="126"/>
    </row>
    <row r="4" spans="1:17 16382:16382" ht="18.75" x14ac:dyDescent="0.3">
      <c r="F4" s="107"/>
      <c r="G4" s="109" t="s">
        <v>5</v>
      </c>
      <c r="H4" s="109" t="s">
        <v>6</v>
      </c>
      <c r="I4" s="107"/>
      <c r="J4" s="109" t="s">
        <v>5</v>
      </c>
      <c r="K4" s="109" t="s">
        <v>6</v>
      </c>
      <c r="L4" s="108" t="s">
        <v>102</v>
      </c>
      <c r="M4" s="109" t="s">
        <v>5</v>
      </c>
      <c r="N4" s="109" t="s">
        <v>6</v>
      </c>
      <c r="O4" s="107"/>
      <c r="P4" s="109" t="s">
        <v>5</v>
      </c>
      <c r="Q4" s="109" t="s">
        <v>6</v>
      </c>
    </row>
    <row r="5" spans="1:17 16382:16382" x14ac:dyDescent="0.25">
      <c r="B5" s="13" t="s">
        <v>2</v>
      </c>
      <c r="C5" s="14">
        <f>+VTU!F7</f>
        <v>4000000000</v>
      </c>
      <c r="D5" s="1"/>
      <c r="F5" s="110" t="s">
        <v>68</v>
      </c>
      <c r="G5" s="111">
        <f>+D25</f>
        <v>-132693924.44340065</v>
      </c>
      <c r="H5" s="111">
        <f>+D35</f>
        <v>-133666212.12032168</v>
      </c>
      <c r="I5" s="107"/>
      <c r="J5" s="111">
        <f>+D47</f>
        <v>-132738603.65620065</v>
      </c>
      <c r="K5" s="111">
        <f>+D58</f>
        <v>-133711771.89113364</v>
      </c>
      <c r="L5" s="110" t="s">
        <v>68</v>
      </c>
      <c r="M5" s="111">
        <f>+D68</f>
        <v>-102564666.66666691</v>
      </c>
      <c r="N5" s="111">
        <f>+D78</f>
        <v>-148280777.7777774</v>
      </c>
      <c r="O5" s="107"/>
      <c r="P5" s="111">
        <f>+D90</f>
        <v>-145040709.96209064</v>
      </c>
      <c r="Q5" s="111">
        <f>+D102</f>
        <v>-146753261.50637296</v>
      </c>
    </row>
    <row r="6" spans="1:17 16382:16382" s="4" customFormat="1" x14ac:dyDescent="0.25">
      <c r="B6" s="15" t="s">
        <v>3</v>
      </c>
      <c r="C6" s="15">
        <v>36</v>
      </c>
      <c r="D6" s="1"/>
      <c r="F6" s="110" t="s">
        <v>69</v>
      </c>
      <c r="G6" s="110">
        <f>+AM25</f>
        <v>-127351569.35653061</v>
      </c>
      <c r="H6" s="110">
        <f>+AM35</f>
        <v>-127411159.81139928</v>
      </c>
      <c r="I6" s="110"/>
      <c r="J6" s="110">
        <f>+AM47</f>
        <v>-127394449.75133061</v>
      </c>
      <c r="K6" s="110">
        <f>+AM58</f>
        <v>-128328437.51668233</v>
      </c>
      <c r="L6" s="110" t="s">
        <v>69</v>
      </c>
      <c r="M6" s="110">
        <f>+AM78</f>
        <v>-112125129.62962961</v>
      </c>
      <c r="N6" s="110">
        <f>+AM78</f>
        <v>-112125129.62962961</v>
      </c>
      <c r="O6" s="110"/>
      <c r="P6" s="110">
        <f>+AM90</f>
        <v>-1503590957.0672534</v>
      </c>
      <c r="Q6" s="110">
        <f>+AM102</f>
        <v>-1504213491.8417904</v>
      </c>
    </row>
    <row r="7" spans="1:17 16382:16382" s="11" customFormat="1" ht="30" x14ac:dyDescent="0.25">
      <c r="B7" s="16" t="s">
        <v>57</v>
      </c>
      <c r="C7" s="17">
        <v>1200</v>
      </c>
      <c r="D7" s="18" t="s">
        <v>75</v>
      </c>
      <c r="E7" s="12"/>
      <c r="F7" s="110" t="s">
        <v>7</v>
      </c>
      <c r="G7" s="110">
        <f>CUMIPMT($C$14,$C$6,$C$19,1,C6,0)</f>
        <v>-579161503.03146458</v>
      </c>
      <c r="H7" s="110">
        <f>CUMIPMT($D$14,$C$6,$C$29,1,C6,0)</f>
        <v>-612744762.67255688</v>
      </c>
      <c r="I7" s="112"/>
      <c r="J7" s="110">
        <f>+SUM(D41:AM41)</f>
        <v>-579161503.03146398</v>
      </c>
      <c r="K7" s="110">
        <f>+SUM(D52:AM52)</f>
        <v>-612744762.67255688</v>
      </c>
      <c r="L7" s="110" t="s">
        <v>7</v>
      </c>
      <c r="M7" s="110">
        <f>+SUM(D63:AM63)</f>
        <v>-765000000.00000679</v>
      </c>
      <c r="N7" s="110">
        <f>+SUM(D73:AM73)</f>
        <v>-585833333.33332586</v>
      </c>
      <c r="O7" s="112"/>
      <c r="P7" s="110">
        <f>+SUM(D84:AM84)</f>
        <v>-688273164.24436736</v>
      </c>
      <c r="Q7" s="110">
        <f>+SUM(D96:AM96)</f>
        <v>-726510562.25792873</v>
      </c>
    </row>
    <row r="8" spans="1:17 16382:16382" x14ac:dyDescent="0.25">
      <c r="B8" s="19" t="s">
        <v>58</v>
      </c>
      <c r="C8" s="20">
        <v>42829</v>
      </c>
      <c r="D8" s="19" t="s">
        <v>56</v>
      </c>
      <c r="F8" s="111" t="s">
        <v>60</v>
      </c>
      <c r="G8" s="111">
        <f>CUMPRINC($C$13,$C$6,$C$19,1,C6,0)</f>
        <v>-4000000000.0000005</v>
      </c>
      <c r="H8" s="111">
        <f>CUMPRINC($D$13,$C$6,$C$19,1,C6,0)</f>
        <v>-4000000000</v>
      </c>
      <c r="I8" s="107"/>
      <c r="J8" s="111">
        <f>+SUM(D42:AM42)</f>
        <v>-4000000000.000001</v>
      </c>
      <c r="K8" s="111">
        <f>+SUM(D53:AM53)</f>
        <v>-4000000000</v>
      </c>
      <c r="L8" s="111" t="s">
        <v>60</v>
      </c>
      <c r="M8" s="111">
        <f>+SUM(D64:AM64)</f>
        <v>-2400000000.0000005</v>
      </c>
      <c r="N8" s="111">
        <f>+SUM(D74:AM74)</f>
        <v>-4000000000.0000014</v>
      </c>
      <c r="O8" s="107"/>
      <c r="P8" s="111">
        <f>+SUM(D85:AM85)</f>
        <v>-2549159867.5717106</v>
      </c>
      <c r="Q8" s="111">
        <f>+SUM(D97:AM97)</f>
        <v>-2549159867.5717106</v>
      </c>
    </row>
    <row r="9" spans="1:17 16382:16382" x14ac:dyDescent="0.25">
      <c r="F9" s="111" t="s">
        <v>61</v>
      </c>
      <c r="G9" s="111">
        <f>+D19*C6</f>
        <v>-4579161503.0314646</v>
      </c>
      <c r="H9" s="111">
        <f>+SUM(H7:H8)</f>
        <v>-4612744762.6725569</v>
      </c>
      <c r="I9" s="107"/>
      <c r="J9" s="111">
        <f>+SUM(J7:J8)</f>
        <v>-4579161503.0314646</v>
      </c>
      <c r="K9" s="111">
        <f>+SUM(K7:K8)</f>
        <v>-4612744762.6725569</v>
      </c>
      <c r="L9" s="111" t="s">
        <v>61</v>
      </c>
      <c r="M9" s="111">
        <f>+SUM(M7:M8)</f>
        <v>-3165000000.0000072</v>
      </c>
      <c r="N9" s="111">
        <f>+SUM(N7:N8)</f>
        <v>-4585833333.3333273</v>
      </c>
      <c r="O9" s="107"/>
      <c r="P9" s="111">
        <f>+SUM(P7:P8)</f>
        <v>-3237433031.8160782</v>
      </c>
      <c r="Q9" s="111">
        <f>+SUM(Q7:Q8)</f>
        <v>-3275670429.8296394</v>
      </c>
      <c r="XFB9" s="5"/>
    </row>
    <row r="10" spans="1:17 16382:16382" ht="23.25" x14ac:dyDescent="0.35">
      <c r="B10" s="26" t="s">
        <v>65</v>
      </c>
      <c r="C10" s="21" t="s">
        <v>117</v>
      </c>
      <c r="D10" s="21" t="s">
        <v>118</v>
      </c>
      <c r="F10" s="111" t="s">
        <v>35</v>
      </c>
      <c r="G10" s="111">
        <f>+SUM(D24:AM24)</f>
        <v>-101657385.36729851</v>
      </c>
      <c r="H10" s="111">
        <f>+SUM(D34:AM34)</f>
        <v>-102188687.52693218</v>
      </c>
      <c r="I10" s="107"/>
      <c r="J10" s="111">
        <f>+SUM(D46:AM46)</f>
        <v>-101691614.30409852</v>
      </c>
      <c r="K10" s="111">
        <f>+SUM(D57:AM57)</f>
        <v>-102437162.66813076</v>
      </c>
      <c r="L10" s="111" t="s">
        <v>35</v>
      </c>
      <c r="M10" s="111">
        <f>+SUM(D67:AM67)</f>
        <v>-143532000.00000009</v>
      </c>
      <c r="N10" s="111">
        <f>+SUM(D77:AM77)</f>
        <v>-97704666.666666612</v>
      </c>
      <c r="O10" s="107"/>
      <c r="P10" s="111">
        <f>+SUM(D89:AM89)</f>
        <v>-60292442.885708779</v>
      </c>
      <c r="Q10" s="111">
        <f>+SUM(D101:AM101)</f>
        <v>-61004154.074081436</v>
      </c>
    </row>
    <row r="11" spans="1:17 16382:16382" x14ac:dyDescent="0.25">
      <c r="B11" s="22" t="s">
        <v>0</v>
      </c>
      <c r="C11" s="23">
        <v>4.4999999999999998E-2</v>
      </c>
      <c r="D11" s="23">
        <v>4.4999999999999998E-2</v>
      </c>
      <c r="F11" s="111" t="s">
        <v>72</v>
      </c>
      <c r="G11" s="111">
        <v>0</v>
      </c>
      <c r="H11" s="111">
        <v>0</v>
      </c>
      <c r="I11" s="107"/>
      <c r="J11" s="111">
        <f>+SUM(D44:AM44)</f>
        <v>-1541844</v>
      </c>
      <c r="K11" s="111">
        <f>+SUM(D55:AM55)</f>
        <v>-1541844</v>
      </c>
      <c r="L11" s="111" t="s">
        <v>72</v>
      </c>
      <c r="M11" s="111">
        <v>0</v>
      </c>
      <c r="N11" s="111">
        <v>0</v>
      </c>
      <c r="O11" s="107"/>
      <c r="P11" s="111">
        <f>+SUM(D87:AM87)</f>
        <v>-1541844</v>
      </c>
      <c r="Q11" s="111">
        <f>+SUM(D99:AM99)</f>
        <v>-1541844</v>
      </c>
    </row>
    <row r="12" spans="1:17 16382:16382" x14ac:dyDescent="0.25">
      <c r="B12" s="22" t="s">
        <v>59</v>
      </c>
      <c r="C12" s="23">
        <v>4.4999999999999998E-2</v>
      </c>
      <c r="D12" s="23">
        <v>0.05</v>
      </c>
      <c r="F12" s="111" t="s">
        <v>9</v>
      </c>
      <c r="G12" s="113">
        <f>+IRR(C25:AM25)</f>
        <v>8.8195059750597604E-3</v>
      </c>
      <c r="H12" s="113">
        <f>+IRR(C35:AM35)</f>
        <v>9.2499859472827684E-3</v>
      </c>
      <c r="I12" s="114"/>
      <c r="J12" s="113">
        <f>+IRR(C47:AM47)</f>
        <v>8.8389943578761621E-3</v>
      </c>
      <c r="K12" s="113">
        <f>+IRR(C58:AM58)</f>
        <v>9.2625204148626405E-3</v>
      </c>
      <c r="L12" s="111" t="s">
        <v>9</v>
      </c>
      <c r="M12" s="113">
        <f>+IRR(C68:AM68)</f>
        <v>-1.0292030617702341E-2</v>
      </c>
      <c r="N12" s="113">
        <f>+IRR(C78:AM78)</f>
        <v>9.2401540304729579E-3</v>
      </c>
      <c r="O12" s="107"/>
      <c r="P12" s="113">
        <f>+IRR(C90:AM90)</f>
        <v>8.1941301514574238E-3</v>
      </c>
      <c r="Q12" s="113">
        <f>+IRR(C102:AM102)</f>
        <v>8.6198368600736153E-3</v>
      </c>
    </row>
    <row r="13" spans="1:17 16382:16382" x14ac:dyDescent="0.25">
      <c r="A13" s="3"/>
      <c r="B13" s="24" t="s">
        <v>8</v>
      </c>
      <c r="C13" s="25">
        <f>+((C11+C12)/12+1)^12-1</f>
        <v>9.3806897670984268E-2</v>
      </c>
      <c r="D13" s="25">
        <f>+((D11+D12)/12+1)^12-1</f>
        <v>9.9247584081007423E-2</v>
      </c>
      <c r="F13" s="111" t="s">
        <v>62</v>
      </c>
      <c r="G13" s="113">
        <f>+(1+G12)^(12)-1</f>
        <v>0.11112175556206783</v>
      </c>
      <c r="H13" s="113">
        <f>+(1+H12)^(12)-1</f>
        <v>0.11682473616315048</v>
      </c>
      <c r="I13" s="114"/>
      <c r="J13" s="113">
        <f>+(1+J12)^(12)-1</f>
        <v>0.11137935883235817</v>
      </c>
      <c r="K13" s="113">
        <f>+(1+K12)^(12)-1</f>
        <v>0.11699119355121623</v>
      </c>
      <c r="L13" s="111" t="s">
        <v>62</v>
      </c>
      <c r="M13" s="113">
        <f>+(1+M12)^(12)-1</f>
        <v>-0.11674763707837388</v>
      </c>
      <c r="N13" s="113">
        <f>+(1+N12)^(12)-1</f>
        <v>0.11669418448933544</v>
      </c>
      <c r="O13" s="107"/>
      <c r="P13" s="113">
        <f>+(1+P12)^(12)-1</f>
        <v>0.10288435236015459</v>
      </c>
      <c r="Q13" s="113">
        <f>+(1+Q12)^(12)-1</f>
        <v>0.1084856207899525</v>
      </c>
    </row>
    <row r="14" spans="1:17 16382:16382" x14ac:dyDescent="0.25">
      <c r="B14" s="24" t="s">
        <v>4</v>
      </c>
      <c r="C14" s="25">
        <f>+(1+C13)^(0.0833333333333333)-1</f>
        <v>7.5000000000000622E-3</v>
      </c>
      <c r="D14" s="25">
        <f>+(1+D13)^(0.0833333333333333)-1</f>
        <v>7.9166666666665719E-3</v>
      </c>
    </row>
    <row r="15" spans="1:17 16382:16382" hidden="1" x14ac:dyDescent="0.25"/>
    <row r="16" spans="1:17 16382:16382" hidden="1" x14ac:dyDescent="0.25"/>
    <row r="17" spans="2:39" ht="18.75" hidden="1" x14ac:dyDescent="0.3">
      <c r="B17" s="30" t="s">
        <v>66</v>
      </c>
      <c r="C17" s="29">
        <v>0</v>
      </c>
      <c r="D17" s="29">
        <v>1</v>
      </c>
      <c r="E17" s="29">
        <f>+D17+1</f>
        <v>2</v>
      </c>
      <c r="F17" s="29">
        <f t="shared" ref="F17:AA17" si="0">+E17+1</f>
        <v>3</v>
      </c>
      <c r="G17" s="29">
        <f t="shared" si="0"/>
        <v>4</v>
      </c>
      <c r="H17" s="29">
        <f t="shared" si="0"/>
        <v>5</v>
      </c>
      <c r="I17" s="29">
        <f t="shared" si="0"/>
        <v>6</v>
      </c>
      <c r="J17" s="29">
        <f t="shared" si="0"/>
        <v>7</v>
      </c>
      <c r="K17" s="29">
        <f t="shared" si="0"/>
        <v>8</v>
      </c>
      <c r="L17" s="29">
        <f t="shared" si="0"/>
        <v>9</v>
      </c>
      <c r="M17" s="29">
        <f t="shared" si="0"/>
        <v>10</v>
      </c>
      <c r="N17" s="29">
        <f t="shared" si="0"/>
        <v>11</v>
      </c>
      <c r="O17" s="29">
        <f t="shared" si="0"/>
        <v>12</v>
      </c>
      <c r="P17" s="29">
        <f t="shared" si="0"/>
        <v>13</v>
      </c>
      <c r="Q17" s="29">
        <f t="shared" si="0"/>
        <v>14</v>
      </c>
      <c r="R17" s="29">
        <f t="shared" si="0"/>
        <v>15</v>
      </c>
      <c r="S17" s="29">
        <f t="shared" si="0"/>
        <v>16</v>
      </c>
      <c r="T17" s="29">
        <f t="shared" si="0"/>
        <v>17</v>
      </c>
      <c r="U17" s="29">
        <f t="shared" si="0"/>
        <v>18</v>
      </c>
      <c r="V17" s="29">
        <f t="shared" si="0"/>
        <v>19</v>
      </c>
      <c r="W17" s="29">
        <f t="shared" si="0"/>
        <v>20</v>
      </c>
      <c r="X17" s="29">
        <f t="shared" si="0"/>
        <v>21</v>
      </c>
      <c r="Y17" s="29">
        <f t="shared" si="0"/>
        <v>22</v>
      </c>
      <c r="Z17" s="29">
        <f t="shared" si="0"/>
        <v>23</v>
      </c>
      <c r="AA17" s="29">
        <f t="shared" si="0"/>
        <v>24</v>
      </c>
      <c r="AB17" s="29">
        <f t="shared" ref="AB17:AM17" si="1">+AA17+1</f>
        <v>25</v>
      </c>
      <c r="AC17" s="29">
        <f t="shared" si="1"/>
        <v>26</v>
      </c>
      <c r="AD17" s="29">
        <f t="shared" si="1"/>
        <v>27</v>
      </c>
      <c r="AE17" s="29">
        <f t="shared" si="1"/>
        <v>28</v>
      </c>
      <c r="AF17" s="29">
        <f t="shared" si="1"/>
        <v>29</v>
      </c>
      <c r="AG17" s="29">
        <f t="shared" si="1"/>
        <v>30</v>
      </c>
      <c r="AH17" s="29">
        <f t="shared" si="1"/>
        <v>31</v>
      </c>
      <c r="AI17" s="29">
        <f t="shared" si="1"/>
        <v>32</v>
      </c>
      <c r="AJ17" s="29">
        <f t="shared" si="1"/>
        <v>33</v>
      </c>
      <c r="AK17" s="29">
        <f t="shared" si="1"/>
        <v>34</v>
      </c>
      <c r="AL17" s="29">
        <f t="shared" si="1"/>
        <v>35</v>
      </c>
      <c r="AM17" s="29">
        <f t="shared" si="1"/>
        <v>36</v>
      </c>
    </row>
    <row r="18" spans="2:39" ht="18.75" hidden="1" outlineLevel="1" x14ac:dyDescent="0.3">
      <c r="B18" s="30" t="s">
        <v>1</v>
      </c>
      <c r="C18" s="29" t="s">
        <v>34</v>
      </c>
      <c r="D18" s="29" t="s">
        <v>10</v>
      </c>
      <c r="E18" s="29" t="s">
        <v>11</v>
      </c>
      <c r="F18" s="29" t="s">
        <v>12</v>
      </c>
      <c r="G18" s="29" t="s">
        <v>13</v>
      </c>
      <c r="H18" s="29" t="s">
        <v>14</v>
      </c>
      <c r="I18" s="29" t="s">
        <v>15</v>
      </c>
      <c r="J18" s="29" t="s">
        <v>16</v>
      </c>
      <c r="K18" s="29" t="s">
        <v>17</v>
      </c>
      <c r="L18" s="29" t="s">
        <v>18</v>
      </c>
      <c r="M18" s="29" t="s">
        <v>19</v>
      </c>
      <c r="N18" s="29" t="s">
        <v>20</v>
      </c>
      <c r="O18" s="29" t="s">
        <v>21</v>
      </c>
      <c r="P18" s="29" t="s">
        <v>22</v>
      </c>
      <c r="Q18" s="29" t="s">
        <v>23</v>
      </c>
      <c r="R18" s="29" t="s">
        <v>24</v>
      </c>
      <c r="S18" s="29" t="s">
        <v>25</v>
      </c>
      <c r="T18" s="29" t="s">
        <v>26</v>
      </c>
      <c r="U18" s="29" t="s">
        <v>27</v>
      </c>
      <c r="V18" s="29" t="s">
        <v>28</v>
      </c>
      <c r="W18" s="29" t="s">
        <v>29</v>
      </c>
      <c r="X18" s="29" t="s">
        <v>30</v>
      </c>
      <c r="Y18" s="29" t="s">
        <v>31</v>
      </c>
      <c r="Z18" s="29" t="s">
        <v>32</v>
      </c>
      <c r="AA18" s="29" t="s">
        <v>33</v>
      </c>
      <c r="AB18" s="29" t="s">
        <v>42</v>
      </c>
      <c r="AC18" s="29" t="s">
        <v>43</v>
      </c>
      <c r="AD18" s="29" t="s">
        <v>44</v>
      </c>
      <c r="AE18" s="29" t="s">
        <v>45</v>
      </c>
      <c r="AF18" s="29" t="s">
        <v>46</v>
      </c>
      <c r="AG18" s="29" t="s">
        <v>47</v>
      </c>
      <c r="AH18" s="29" t="s">
        <v>48</v>
      </c>
      <c r="AI18" s="29" t="s">
        <v>49</v>
      </c>
      <c r="AJ18" s="29" t="s">
        <v>50</v>
      </c>
      <c r="AK18" s="29" t="s">
        <v>51</v>
      </c>
      <c r="AL18" s="29" t="s">
        <v>52</v>
      </c>
      <c r="AM18" s="29" t="s">
        <v>53</v>
      </c>
    </row>
    <row r="19" spans="2:39" hidden="1" outlineLevel="1" x14ac:dyDescent="0.25">
      <c r="B19" s="27" t="s">
        <v>54</v>
      </c>
      <c r="C19" s="28">
        <f>+C5</f>
        <v>4000000000</v>
      </c>
      <c r="D19" s="28">
        <f>PMT($C$14,$C$6,$C$19,0)</f>
        <v>-127198930.63976289</v>
      </c>
      <c r="E19" s="28">
        <f>+D19</f>
        <v>-127198930.63976289</v>
      </c>
      <c r="F19" s="28">
        <f t="shared" ref="F19:U19" si="2">+E19</f>
        <v>-127198930.63976289</v>
      </c>
      <c r="G19" s="28">
        <f t="shared" si="2"/>
        <v>-127198930.63976289</v>
      </c>
      <c r="H19" s="28">
        <f t="shared" si="2"/>
        <v>-127198930.63976289</v>
      </c>
      <c r="I19" s="28">
        <f t="shared" si="2"/>
        <v>-127198930.63976289</v>
      </c>
      <c r="J19" s="28">
        <f t="shared" si="2"/>
        <v>-127198930.63976289</v>
      </c>
      <c r="K19" s="28">
        <f t="shared" si="2"/>
        <v>-127198930.63976289</v>
      </c>
      <c r="L19" s="28">
        <f t="shared" si="2"/>
        <v>-127198930.63976289</v>
      </c>
      <c r="M19" s="28">
        <f t="shared" si="2"/>
        <v>-127198930.63976289</v>
      </c>
      <c r="N19" s="28">
        <f t="shared" si="2"/>
        <v>-127198930.63976289</v>
      </c>
      <c r="O19" s="28">
        <f t="shared" si="2"/>
        <v>-127198930.63976289</v>
      </c>
      <c r="P19" s="28">
        <f t="shared" si="2"/>
        <v>-127198930.63976289</v>
      </c>
      <c r="Q19" s="28">
        <f t="shared" si="2"/>
        <v>-127198930.63976289</v>
      </c>
      <c r="R19" s="28">
        <f t="shared" si="2"/>
        <v>-127198930.63976289</v>
      </c>
      <c r="S19" s="28">
        <f t="shared" si="2"/>
        <v>-127198930.63976289</v>
      </c>
      <c r="T19" s="28">
        <f t="shared" si="2"/>
        <v>-127198930.63976289</v>
      </c>
      <c r="U19" s="28">
        <f t="shared" si="2"/>
        <v>-127198930.63976289</v>
      </c>
      <c r="V19" s="28">
        <f>+U19</f>
        <v>-127198930.63976289</v>
      </c>
      <c r="W19" s="28">
        <f t="shared" ref="W19:AA19" si="3">+V19</f>
        <v>-127198930.63976289</v>
      </c>
      <c r="X19" s="28">
        <f t="shared" si="3"/>
        <v>-127198930.63976289</v>
      </c>
      <c r="Y19" s="28">
        <f t="shared" si="3"/>
        <v>-127198930.63976289</v>
      </c>
      <c r="Z19" s="28">
        <f t="shared" si="3"/>
        <v>-127198930.63976289</v>
      </c>
      <c r="AA19" s="28">
        <f t="shared" si="3"/>
        <v>-127198930.63976289</v>
      </c>
      <c r="AB19" s="28">
        <f t="shared" ref="AB19:AM19" si="4">+AA19</f>
        <v>-127198930.63976289</v>
      </c>
      <c r="AC19" s="28">
        <f t="shared" si="4"/>
        <v>-127198930.63976289</v>
      </c>
      <c r="AD19" s="28">
        <f t="shared" si="4"/>
        <v>-127198930.63976289</v>
      </c>
      <c r="AE19" s="28">
        <f t="shared" si="4"/>
        <v>-127198930.63976289</v>
      </c>
      <c r="AF19" s="28">
        <f t="shared" si="4"/>
        <v>-127198930.63976289</v>
      </c>
      <c r="AG19" s="28">
        <f t="shared" si="4"/>
        <v>-127198930.63976289</v>
      </c>
      <c r="AH19" s="28">
        <f t="shared" si="4"/>
        <v>-127198930.63976289</v>
      </c>
      <c r="AI19" s="28">
        <f t="shared" si="4"/>
        <v>-127198930.63976289</v>
      </c>
      <c r="AJ19" s="28">
        <f t="shared" si="4"/>
        <v>-127198930.63976289</v>
      </c>
      <c r="AK19" s="28">
        <f t="shared" si="4"/>
        <v>-127198930.63976289</v>
      </c>
      <c r="AL19" s="28">
        <f t="shared" si="4"/>
        <v>-127198930.63976289</v>
      </c>
      <c r="AM19" s="28">
        <f t="shared" si="4"/>
        <v>-127198930.63976289</v>
      </c>
    </row>
    <row r="20" spans="2:39" hidden="1" outlineLevel="1" x14ac:dyDescent="0.25">
      <c r="B20" s="27" t="s">
        <v>37</v>
      </c>
      <c r="C20" s="27"/>
      <c r="D20" s="28">
        <f>CUMIPMT($C$14,$C$6,$C$19,D17,D17,0)</f>
        <v>-30000000.000000238</v>
      </c>
      <c r="E20" s="28">
        <f t="shared" ref="E20:AM20" si="5">CUMIPMT($C$14,$C$6,$C$19,E17,E17,0)</f>
        <v>-29271008.020202026</v>
      </c>
      <c r="F20" s="28">
        <f t="shared" si="5"/>
        <v>-28536548.600555316</v>
      </c>
      <c r="G20" s="28">
        <f t="shared" si="5"/>
        <v>-27796580.735261247</v>
      </c>
      <c r="H20" s="28">
        <f t="shared" si="5"/>
        <v>-27051063.110977486</v>
      </c>
      <c r="I20" s="28">
        <f t="shared" si="5"/>
        <v>-26299954.104511589</v>
      </c>
      <c r="J20" s="28">
        <f t="shared" si="5"/>
        <v>-25543211.780497178</v>
      </c>
      <c r="K20" s="28">
        <f t="shared" si="5"/>
        <v>-24780793.889052689</v>
      </c>
      <c r="L20" s="28">
        <f t="shared" si="5"/>
        <v>-24012657.863422364</v>
      </c>
      <c r="M20" s="28">
        <f t="shared" si="5"/>
        <v>-23238760.817599788</v>
      </c>
      <c r="N20" s="28">
        <f t="shared" si="5"/>
        <v>-22459059.54393357</v>
      </c>
      <c r="O20" s="28">
        <f t="shared" si="5"/>
        <v>-21673510.510714844</v>
      </c>
      <c r="P20" s="28">
        <f t="shared" si="5"/>
        <v>-20882069.859746993</v>
      </c>
      <c r="Q20" s="28">
        <f t="shared" si="5"/>
        <v>-20084693.403896838</v>
      </c>
      <c r="R20" s="28">
        <f t="shared" si="5"/>
        <v>-19281336.624627858</v>
      </c>
      <c r="S20" s="28">
        <f t="shared" si="5"/>
        <v>-18471954.669514343</v>
      </c>
      <c r="T20" s="28">
        <f t="shared" si="5"/>
        <v>-17656502.34973745</v>
      </c>
      <c r="U20" s="28">
        <f t="shared" si="5"/>
        <v>-16834934.137562275</v>
      </c>
      <c r="V20" s="28">
        <f t="shared" si="5"/>
        <v>-16007204.163795754</v>
      </c>
      <c r="W20" s="28">
        <f t="shared" si="5"/>
        <v>-15173266.215226009</v>
      </c>
      <c r="X20" s="28">
        <f t="shared" si="5"/>
        <v>-14333073.732041955</v>
      </c>
      <c r="Y20" s="28">
        <f t="shared" si="5"/>
        <v>-13486579.805234045</v>
      </c>
      <c r="Z20" s="28">
        <f t="shared" si="5"/>
        <v>-12633737.173975065</v>
      </c>
      <c r="AA20" s="28">
        <f t="shared" si="5"/>
        <v>-11774498.222981647</v>
      </c>
      <c r="AB20" s="28">
        <f t="shared" si="5"/>
        <v>-10908814.979855776</v>
      </c>
      <c r="AC20" s="28">
        <f t="shared" si="5"/>
        <v>-10036639.112406462</v>
      </c>
      <c r="AD20" s="28">
        <f t="shared" si="5"/>
        <v>-9157921.9259513021</v>
      </c>
      <c r="AE20" s="28">
        <f t="shared" si="5"/>
        <v>-8272614.3605977148</v>
      </c>
      <c r="AF20" s="28">
        <f t="shared" si="5"/>
        <v>-7380666.9885039628</v>
      </c>
      <c r="AG20" s="28">
        <f t="shared" si="5"/>
        <v>-6482030.0111194998</v>
      </c>
      <c r="AH20" s="28">
        <f t="shared" si="5"/>
        <v>-5576653.256404683</v>
      </c>
      <c r="AI20" s="28">
        <f t="shared" si="5"/>
        <v>-4664486.1760294884</v>
      </c>
      <c r="AJ20" s="28">
        <f t="shared" si="5"/>
        <v>-3745477.8425514698</v>
      </c>
      <c r="AK20" s="28">
        <f t="shared" si="5"/>
        <v>-2819576.9465723932</v>
      </c>
      <c r="AL20" s="28">
        <f t="shared" si="5"/>
        <v>-1886731.7938734442</v>
      </c>
      <c r="AM20" s="28">
        <f t="shared" si="5"/>
        <v>-946890.30252926052</v>
      </c>
    </row>
    <row r="21" spans="2:39" hidden="1" outlineLevel="1" x14ac:dyDescent="0.25">
      <c r="B21" s="27" t="s">
        <v>36</v>
      </c>
      <c r="C21" s="27"/>
      <c r="D21" s="28">
        <f t="shared" ref="D21:AM21" si="6">CUMPRINC($C$14,$C$6,$C$19,D17,D17,0)</f>
        <v>-97198930.639762655</v>
      </c>
      <c r="E21" s="28">
        <f t="shared" si="6"/>
        <v>-97927922.619560868</v>
      </c>
      <c r="F21" s="28">
        <f t="shared" si="6"/>
        <v>-98662382.039207578</v>
      </c>
      <c r="G21" s="28">
        <f t="shared" si="6"/>
        <v>-99402349.904501647</v>
      </c>
      <c r="H21" s="28">
        <f t="shared" si="6"/>
        <v>-100147867.52878541</v>
      </c>
      <c r="I21" s="28">
        <f t="shared" si="6"/>
        <v>-100898976.5352513</v>
      </c>
      <c r="J21" s="28">
        <f t="shared" si="6"/>
        <v>-101655718.85926571</v>
      </c>
      <c r="K21" s="28">
        <f t="shared" si="6"/>
        <v>-102418136.7507102</v>
      </c>
      <c r="L21" s="28">
        <f t="shared" si="6"/>
        <v>-103186272.77634053</v>
      </c>
      <c r="M21" s="28">
        <f t="shared" si="6"/>
        <v>-103960169.82216311</v>
      </c>
      <c r="N21" s="28">
        <f t="shared" si="6"/>
        <v>-104739871.09582932</v>
      </c>
      <c r="O21" s="28">
        <f t="shared" si="6"/>
        <v>-105525420.12904805</v>
      </c>
      <c r="P21" s="28">
        <f t="shared" si="6"/>
        <v>-106316860.7800159</v>
      </c>
      <c r="Q21" s="28">
        <f t="shared" si="6"/>
        <v>-107114237.23586605</v>
      </c>
      <c r="R21" s="28">
        <f t="shared" si="6"/>
        <v>-107917594.01513503</v>
      </c>
      <c r="S21" s="28">
        <f t="shared" si="6"/>
        <v>-108726975.97024855</v>
      </c>
      <c r="T21" s="28">
        <f t="shared" si="6"/>
        <v>-109542428.29002544</v>
      </c>
      <c r="U21" s="28">
        <f t="shared" si="6"/>
        <v>-110363996.50220062</v>
      </c>
      <c r="V21" s="28">
        <f t="shared" si="6"/>
        <v>-111191726.47596714</v>
      </c>
      <c r="W21" s="28">
        <f t="shared" si="6"/>
        <v>-112025664.42453688</v>
      </c>
      <c r="X21" s="28">
        <f t="shared" si="6"/>
        <v>-112865856.90772094</v>
      </c>
      <c r="Y21" s="28">
        <f t="shared" si="6"/>
        <v>-113712350.83452885</v>
      </c>
      <c r="Z21" s="28">
        <f t="shared" si="6"/>
        <v>-114565193.46578783</v>
      </c>
      <c r="AA21" s="28">
        <f t="shared" si="6"/>
        <v>-115424432.41678125</v>
      </c>
      <c r="AB21" s="28">
        <f t="shared" si="6"/>
        <v>-116290115.65990712</v>
      </c>
      <c r="AC21" s="28">
        <f t="shared" si="6"/>
        <v>-117162291.52735643</v>
      </c>
      <c r="AD21" s="28">
        <f t="shared" si="6"/>
        <v>-118041008.71381159</v>
      </c>
      <c r="AE21" s="28">
        <f t="shared" si="6"/>
        <v>-118926316.27916518</v>
      </c>
      <c r="AF21" s="28">
        <f t="shared" si="6"/>
        <v>-119818263.65125893</v>
      </c>
      <c r="AG21" s="28">
        <f t="shared" si="6"/>
        <v>-120716900.62864339</v>
      </c>
      <c r="AH21" s="28">
        <f t="shared" si="6"/>
        <v>-121622277.38335821</v>
      </c>
      <c r="AI21" s="28">
        <f t="shared" si="6"/>
        <v>-122534444.4637334</v>
      </c>
      <c r="AJ21" s="28">
        <f t="shared" si="6"/>
        <v>-123453452.79721142</v>
      </c>
      <c r="AK21" s="28">
        <f t="shared" si="6"/>
        <v>-124379353.6931905</v>
      </c>
      <c r="AL21" s="28">
        <f t="shared" si="6"/>
        <v>-125312198.84588945</v>
      </c>
      <c r="AM21" s="28">
        <f t="shared" si="6"/>
        <v>-126252040.33723363</v>
      </c>
    </row>
    <row r="22" spans="2:39" hidden="1" outlineLevel="1" x14ac:dyDescent="0.25">
      <c r="B22" s="27" t="s">
        <v>38</v>
      </c>
      <c r="C22" s="27"/>
      <c r="D22" s="28">
        <f>+SUM(D20:D21)</f>
        <v>-127198930.63976289</v>
      </c>
      <c r="E22" s="28">
        <f>+SUM(E20:E21)</f>
        <v>-127198930.63976289</v>
      </c>
      <c r="F22" s="28">
        <f t="shared" ref="F22:AA22" si="7">+SUM(F20:F21)</f>
        <v>-127198930.63976289</v>
      </c>
      <c r="G22" s="28">
        <f t="shared" si="7"/>
        <v>-127198930.63976289</v>
      </c>
      <c r="H22" s="28">
        <f t="shared" si="7"/>
        <v>-127198930.63976289</v>
      </c>
      <c r="I22" s="28">
        <f t="shared" si="7"/>
        <v>-127198930.63976289</v>
      </c>
      <c r="J22" s="28">
        <f t="shared" si="7"/>
        <v>-127198930.63976289</v>
      </c>
      <c r="K22" s="28">
        <f t="shared" si="7"/>
        <v>-127198930.63976289</v>
      </c>
      <c r="L22" s="28">
        <f t="shared" si="7"/>
        <v>-127198930.63976289</v>
      </c>
      <c r="M22" s="28">
        <f t="shared" si="7"/>
        <v>-127198930.63976289</v>
      </c>
      <c r="N22" s="28">
        <f t="shared" si="7"/>
        <v>-127198930.63976289</v>
      </c>
      <c r="O22" s="28">
        <f t="shared" si="7"/>
        <v>-127198930.63976289</v>
      </c>
      <c r="P22" s="28">
        <f t="shared" si="7"/>
        <v>-127198930.63976289</v>
      </c>
      <c r="Q22" s="28">
        <f t="shared" si="7"/>
        <v>-127198930.63976289</v>
      </c>
      <c r="R22" s="28">
        <f t="shared" si="7"/>
        <v>-127198930.63976289</v>
      </c>
      <c r="S22" s="28">
        <f t="shared" si="7"/>
        <v>-127198930.63976289</v>
      </c>
      <c r="T22" s="28">
        <f t="shared" si="7"/>
        <v>-127198930.63976289</v>
      </c>
      <c r="U22" s="28">
        <f t="shared" si="7"/>
        <v>-127198930.63976289</v>
      </c>
      <c r="V22" s="28">
        <f t="shared" si="7"/>
        <v>-127198930.63976289</v>
      </c>
      <c r="W22" s="28">
        <f t="shared" si="7"/>
        <v>-127198930.63976289</v>
      </c>
      <c r="X22" s="28">
        <f t="shared" si="7"/>
        <v>-127198930.63976289</v>
      </c>
      <c r="Y22" s="28">
        <f t="shared" si="7"/>
        <v>-127198930.63976289</v>
      </c>
      <c r="Z22" s="28">
        <f t="shared" si="7"/>
        <v>-127198930.63976289</v>
      </c>
      <c r="AA22" s="28">
        <f t="shared" si="7"/>
        <v>-127198930.63976289</v>
      </c>
      <c r="AB22" s="28">
        <f t="shared" ref="AB22" si="8">+SUM(AB20:AB21)</f>
        <v>-127198930.63976289</v>
      </c>
      <c r="AC22" s="28">
        <f t="shared" ref="AC22" si="9">+SUM(AC20:AC21)</f>
        <v>-127198930.63976289</v>
      </c>
      <c r="AD22" s="28">
        <f t="shared" ref="AD22" si="10">+SUM(AD20:AD21)</f>
        <v>-127198930.63976289</v>
      </c>
      <c r="AE22" s="28">
        <f t="shared" ref="AE22" si="11">+SUM(AE20:AE21)</f>
        <v>-127198930.63976289</v>
      </c>
      <c r="AF22" s="28">
        <f t="shared" ref="AF22" si="12">+SUM(AF20:AF21)</f>
        <v>-127198930.63976289</v>
      </c>
      <c r="AG22" s="28">
        <f t="shared" ref="AG22" si="13">+SUM(AG20:AG21)</f>
        <v>-127198930.63976289</v>
      </c>
      <c r="AH22" s="28">
        <f t="shared" ref="AH22" si="14">+SUM(AH20:AH21)</f>
        <v>-127198930.63976289</v>
      </c>
      <c r="AI22" s="28">
        <f t="shared" ref="AI22" si="15">+SUM(AI20:AI21)</f>
        <v>-127198930.63976289</v>
      </c>
      <c r="AJ22" s="28">
        <f t="shared" ref="AJ22" si="16">+SUM(AJ20:AJ21)</f>
        <v>-127198930.63976289</v>
      </c>
      <c r="AK22" s="28">
        <f t="shared" ref="AK22" si="17">+SUM(AK20:AK21)</f>
        <v>-127198930.63976289</v>
      </c>
      <c r="AL22" s="28">
        <f t="shared" ref="AL22" si="18">+SUM(AL20:AL21)</f>
        <v>-127198930.63976289</v>
      </c>
      <c r="AM22" s="28">
        <f t="shared" ref="AM22" si="19">+SUM(AM20:AM21)</f>
        <v>-127198930.63976289</v>
      </c>
    </row>
    <row r="23" spans="2:39" hidden="1" outlineLevel="1" x14ac:dyDescent="0.25">
      <c r="B23" s="27" t="s">
        <v>39</v>
      </c>
      <c r="C23" s="27"/>
      <c r="D23" s="28">
        <f>+SUM(D20:$AM20)+SUM(D21:$AM21)</f>
        <v>-4579161503.0314646</v>
      </c>
      <c r="E23" s="28">
        <f>+SUM(E20:$AM20)+SUM(E21:$AM21)</f>
        <v>-4451962572.3917017</v>
      </c>
      <c r="F23" s="28">
        <f>+SUM(F20:$AM20)+SUM(F21:$AM21)</f>
        <v>-4324763641.7519388</v>
      </c>
      <c r="G23" s="28">
        <f>+SUM(G20:$AM20)+SUM(G21:$AM21)</f>
        <v>-4197564711.1121764</v>
      </c>
      <c r="H23" s="28">
        <f>+SUM(H20:$AM20)+SUM(H21:$AM21)</f>
        <v>-4070365780.4724131</v>
      </c>
      <c r="I23" s="28">
        <f>+SUM(I20:$AM20)+SUM(I21:$AM21)</f>
        <v>-3943166849.8326502</v>
      </c>
      <c r="J23" s="28">
        <f>+SUM(J20:$AM20)+SUM(J21:$AM21)</f>
        <v>-3815967919.1928873</v>
      </c>
      <c r="K23" s="28">
        <f>+SUM(K20:$AM20)+SUM(K21:$AM21)</f>
        <v>-3688768988.5531244</v>
      </c>
      <c r="L23" s="28">
        <f>+SUM(L20:$AM20)+SUM(L21:$AM21)</f>
        <v>-3561570057.9133611</v>
      </c>
      <c r="M23" s="28">
        <f>+SUM(M20:$AM20)+SUM(M21:$AM21)</f>
        <v>-3434371127.2735982</v>
      </c>
      <c r="N23" s="28">
        <f>+SUM(N20:$AM20)+SUM(N21:$AM21)</f>
        <v>-3307172196.6338353</v>
      </c>
      <c r="O23" s="28">
        <f>+SUM(O20:$AM20)+SUM(O21:$AM21)</f>
        <v>-3179973265.9940729</v>
      </c>
      <c r="P23" s="28">
        <f>+SUM(P20:$AM20)+SUM(P21:$AM21)</f>
        <v>-3052774335.3543096</v>
      </c>
      <c r="Q23" s="28">
        <f>+SUM(Q20:$AM20)+SUM(Q21:$AM21)</f>
        <v>-2925575404.7145472</v>
      </c>
      <c r="R23" s="28">
        <f>+SUM(R20:$AM20)+SUM(R21:$AM21)</f>
        <v>-2798376474.0747843</v>
      </c>
      <c r="S23" s="28">
        <f>+SUM(S20:$AM20)+SUM(S21:$AM21)</f>
        <v>-2671177543.4350204</v>
      </c>
      <c r="T23" s="28">
        <f>+SUM(T20:$AM20)+SUM(T21:$AM21)</f>
        <v>-2543978612.795258</v>
      </c>
      <c r="U23" s="28">
        <f>+SUM(U20:$AM20)+SUM(U21:$AM21)</f>
        <v>-2416779682.1554947</v>
      </c>
      <c r="V23" s="28">
        <f>+SUM(V20:$AM20)+SUM(V21:$AM21)</f>
        <v>-2289580751.5157318</v>
      </c>
      <c r="W23" s="28">
        <f>+SUM(W20:$AM20)+SUM(W21:$AM21)</f>
        <v>-2162381820.8759689</v>
      </c>
      <c r="X23" s="28">
        <f>+SUM(X20:$AM20)+SUM(X21:$AM21)</f>
        <v>-2035182890.2362061</v>
      </c>
      <c r="Y23" s="28">
        <f>+SUM(Y20:$AM20)+SUM(Y21:$AM21)</f>
        <v>-1907983959.5964437</v>
      </c>
      <c r="Z23" s="28">
        <f>+SUM(Z20:$AM20)+SUM(Z21:$AM21)</f>
        <v>-1780785028.9566805</v>
      </c>
      <c r="AA23" s="28">
        <f>+SUM(AA20:$AM20)+SUM(AA21:$AM21)</f>
        <v>-1653586098.3169177</v>
      </c>
      <c r="AB23" s="28">
        <f>+SUM(AB20:$AM20)+SUM(AB21:$AM21)</f>
        <v>-1526387167.6771545</v>
      </c>
      <c r="AC23" s="28">
        <f>+SUM(AC20:$AM20)+SUM(AC21:$AM21)</f>
        <v>-1399188237.0373919</v>
      </c>
      <c r="AD23" s="28">
        <f>+SUM(AD20:$AM20)+SUM(AD21:$AM21)</f>
        <v>-1271989306.3976288</v>
      </c>
      <c r="AE23" s="28">
        <f>+SUM(AE20:$AM20)+SUM(AE21:$AM21)</f>
        <v>-1144790375.7578659</v>
      </c>
      <c r="AF23" s="28">
        <f>+SUM(AF20:$AM20)+SUM(AF21:$AM21)</f>
        <v>-1017591445.1181031</v>
      </c>
      <c r="AG23" s="28">
        <f>+SUM(AG20:$AM20)+SUM(AG21:$AM21)</f>
        <v>-890392514.47834027</v>
      </c>
      <c r="AH23" s="28">
        <f>+SUM(AH20:$AM20)+SUM(AH21:$AM21)</f>
        <v>-763193583.83857739</v>
      </c>
      <c r="AI23" s="28">
        <f>+SUM(AI20:$AM20)+SUM(AI21:$AM21)</f>
        <v>-635994653.19881451</v>
      </c>
      <c r="AJ23" s="28">
        <f>+SUM(AJ20:$AM20)+SUM(AJ21:$AM21)</f>
        <v>-508795722.55905151</v>
      </c>
      <c r="AK23" s="28">
        <f>+SUM(AK20:$AM20)+SUM(AK21:$AM21)</f>
        <v>-381596791.91928864</v>
      </c>
      <c r="AL23" s="28">
        <f>+SUM(AL20:$AM20)+SUM(AL21:$AM21)</f>
        <v>-254397861.27952579</v>
      </c>
      <c r="AM23" s="28">
        <f>+SUM(AM20:$AM20)+SUM(AM21:$AM21)</f>
        <v>-127198930.63976289</v>
      </c>
    </row>
    <row r="24" spans="2:39" hidden="1" outlineLevel="1" x14ac:dyDescent="0.25">
      <c r="B24" s="27" t="s">
        <v>40</v>
      </c>
      <c r="C24" s="27"/>
      <c r="D24" s="28">
        <f t="shared" ref="D24:AM24" si="20">+D23*$C$7/1000000</f>
        <v>-5494993.8036377579</v>
      </c>
      <c r="E24" s="28">
        <f t="shared" si="20"/>
        <v>-5342355.0868700417</v>
      </c>
      <c r="F24" s="28">
        <f t="shared" si="20"/>
        <v>-5189716.3701023264</v>
      </c>
      <c r="G24" s="28">
        <f t="shared" si="20"/>
        <v>-5037077.6533346111</v>
      </c>
      <c r="H24" s="28">
        <f t="shared" si="20"/>
        <v>-4884438.9365668958</v>
      </c>
      <c r="I24" s="28">
        <f t="shared" si="20"/>
        <v>-4731800.2197991805</v>
      </c>
      <c r="J24" s="28">
        <f t="shared" si="20"/>
        <v>-4579161.5030314652</v>
      </c>
      <c r="K24" s="28">
        <f t="shared" si="20"/>
        <v>-4426522.786263749</v>
      </c>
      <c r="L24" s="28">
        <f t="shared" si="20"/>
        <v>-4273884.0694960328</v>
      </c>
      <c r="M24" s="28">
        <f t="shared" si="20"/>
        <v>-4121245.352728318</v>
      </c>
      <c r="N24" s="28">
        <f t="shared" si="20"/>
        <v>-3968606.6359606027</v>
      </c>
      <c r="O24" s="28">
        <f t="shared" si="20"/>
        <v>-3815967.9191928878</v>
      </c>
      <c r="P24" s="28">
        <f t="shared" si="20"/>
        <v>-3663329.2024251712</v>
      </c>
      <c r="Q24" s="28">
        <f t="shared" si="20"/>
        <v>-3510690.4856574563</v>
      </c>
      <c r="R24" s="28">
        <f t="shared" si="20"/>
        <v>-3358051.768889741</v>
      </c>
      <c r="S24" s="28">
        <f t="shared" si="20"/>
        <v>-3205413.0521220244</v>
      </c>
      <c r="T24" s="28">
        <f t="shared" si="20"/>
        <v>-3052774.3353543095</v>
      </c>
      <c r="U24" s="28">
        <f t="shared" si="20"/>
        <v>-2900135.6185865938</v>
      </c>
      <c r="V24" s="28">
        <f t="shared" si="20"/>
        <v>-2747496.901818878</v>
      </c>
      <c r="W24" s="28">
        <f t="shared" si="20"/>
        <v>-2594858.1850511627</v>
      </c>
      <c r="X24" s="28">
        <f t="shared" si="20"/>
        <v>-2442219.4682834474</v>
      </c>
      <c r="Y24" s="28">
        <f t="shared" si="20"/>
        <v>-2289580.7515157326</v>
      </c>
      <c r="Z24" s="28">
        <f t="shared" si="20"/>
        <v>-2136942.0347480164</v>
      </c>
      <c r="AA24" s="28">
        <f t="shared" si="20"/>
        <v>-1984303.3179803013</v>
      </c>
      <c r="AB24" s="28">
        <f t="shared" si="20"/>
        <v>-1831664.6012125853</v>
      </c>
      <c r="AC24" s="28">
        <f t="shared" si="20"/>
        <v>-1679025.8844448703</v>
      </c>
      <c r="AD24" s="28">
        <f t="shared" si="20"/>
        <v>-1526387.1676771545</v>
      </c>
      <c r="AE24" s="28">
        <f t="shared" si="20"/>
        <v>-1373748.450909439</v>
      </c>
      <c r="AF24" s="28">
        <f t="shared" si="20"/>
        <v>-1221109.734141724</v>
      </c>
      <c r="AG24" s="28">
        <f t="shared" si="20"/>
        <v>-1068471.0173740082</v>
      </c>
      <c r="AH24" s="28">
        <f t="shared" si="20"/>
        <v>-915832.30060629279</v>
      </c>
      <c r="AI24" s="28">
        <f t="shared" si="20"/>
        <v>-763193.58383857738</v>
      </c>
      <c r="AJ24" s="28">
        <f t="shared" si="20"/>
        <v>-610554.86707086186</v>
      </c>
      <c r="AK24" s="28">
        <f t="shared" si="20"/>
        <v>-457916.15030314634</v>
      </c>
      <c r="AL24" s="28">
        <f t="shared" si="20"/>
        <v>-305277.43353543099</v>
      </c>
      <c r="AM24" s="28">
        <f t="shared" si="20"/>
        <v>-152638.71676771549</v>
      </c>
    </row>
    <row r="25" spans="2:39" hidden="1" outlineLevel="1" x14ac:dyDescent="0.25">
      <c r="B25" s="27" t="s">
        <v>41</v>
      </c>
      <c r="C25" s="28">
        <f>+C19</f>
        <v>4000000000</v>
      </c>
      <c r="D25" s="28">
        <f>+D24+D22</f>
        <v>-132693924.44340065</v>
      </c>
      <c r="E25" s="28">
        <f t="shared" ref="E25:AA25" si="21">+E24+E22</f>
        <v>-132541285.72663294</v>
      </c>
      <c r="F25" s="28">
        <f t="shared" si="21"/>
        <v>-132388647.00986522</v>
      </c>
      <c r="G25" s="28">
        <f t="shared" si="21"/>
        <v>-132236008.29309751</v>
      </c>
      <c r="H25" s="28">
        <f t="shared" si="21"/>
        <v>-132083369.57632978</v>
      </c>
      <c r="I25" s="28">
        <f t="shared" si="21"/>
        <v>-131930730.85956207</v>
      </c>
      <c r="J25" s="28">
        <f t="shared" si="21"/>
        <v>-131778092.14279436</v>
      </c>
      <c r="K25" s="28">
        <f t="shared" si="21"/>
        <v>-131625453.42602664</v>
      </c>
      <c r="L25" s="28">
        <f t="shared" si="21"/>
        <v>-131472814.70925893</v>
      </c>
      <c r="M25" s="28">
        <f t="shared" si="21"/>
        <v>-131320175.99249122</v>
      </c>
      <c r="N25" s="28">
        <f t="shared" si="21"/>
        <v>-131167537.2757235</v>
      </c>
      <c r="O25" s="28">
        <f t="shared" si="21"/>
        <v>-131014898.55895579</v>
      </c>
      <c r="P25" s="28">
        <f t="shared" si="21"/>
        <v>-130862259.84218806</v>
      </c>
      <c r="Q25" s="28">
        <f t="shared" si="21"/>
        <v>-130709621.12542035</v>
      </c>
      <c r="R25" s="28">
        <f t="shared" si="21"/>
        <v>-130556982.40865263</v>
      </c>
      <c r="S25" s="28">
        <f t="shared" si="21"/>
        <v>-130404343.69188492</v>
      </c>
      <c r="T25" s="28">
        <f t="shared" si="21"/>
        <v>-130251704.97511721</v>
      </c>
      <c r="U25" s="28">
        <f t="shared" si="21"/>
        <v>-130099066.25834949</v>
      </c>
      <c r="V25" s="28">
        <f t="shared" si="21"/>
        <v>-129946427.54158176</v>
      </c>
      <c r="W25" s="28">
        <f t="shared" si="21"/>
        <v>-129793788.82481405</v>
      </c>
      <c r="X25" s="28">
        <f t="shared" si="21"/>
        <v>-129641150.10804634</v>
      </c>
      <c r="Y25" s="28">
        <f t="shared" si="21"/>
        <v>-129488511.39127862</v>
      </c>
      <c r="Z25" s="28">
        <f t="shared" si="21"/>
        <v>-129335872.67451091</v>
      </c>
      <c r="AA25" s="28">
        <f t="shared" si="21"/>
        <v>-129183233.9577432</v>
      </c>
      <c r="AB25" s="28">
        <f t="shared" ref="AB25" si="22">+AB24+AB22</f>
        <v>-129030595.24097548</v>
      </c>
      <c r="AC25" s="28">
        <f t="shared" ref="AC25" si="23">+AC24+AC22</f>
        <v>-128877956.52420777</v>
      </c>
      <c r="AD25" s="28">
        <f t="shared" ref="AD25" si="24">+AD24+AD22</f>
        <v>-128725317.80744004</v>
      </c>
      <c r="AE25" s="28">
        <f t="shared" ref="AE25" si="25">+AE24+AE22</f>
        <v>-128572679.09067233</v>
      </c>
      <c r="AF25" s="28">
        <f t="shared" ref="AF25" si="26">+AF24+AF22</f>
        <v>-128420040.37390462</v>
      </c>
      <c r="AG25" s="28">
        <f t="shared" ref="AG25" si="27">+AG24+AG22</f>
        <v>-128267401.6571369</v>
      </c>
      <c r="AH25" s="28">
        <f t="shared" ref="AH25" si="28">+AH24+AH22</f>
        <v>-128114762.94036919</v>
      </c>
      <c r="AI25" s="28">
        <f t="shared" ref="AI25" si="29">+AI24+AI22</f>
        <v>-127962124.22360148</v>
      </c>
      <c r="AJ25" s="28">
        <f t="shared" ref="AJ25" si="30">+AJ24+AJ22</f>
        <v>-127809485.50683376</v>
      </c>
      <c r="AK25" s="28">
        <f t="shared" ref="AK25" si="31">+AK24+AK22</f>
        <v>-127656846.79006603</v>
      </c>
      <c r="AL25" s="28">
        <f t="shared" ref="AL25" si="32">+AL24+AL22</f>
        <v>-127504208.07329832</v>
      </c>
      <c r="AM25" s="28">
        <f t="shared" ref="AM25" si="33">+AM24+AM22</f>
        <v>-127351569.35653061</v>
      </c>
    </row>
    <row r="26" spans="2:39" hidden="1" outlineLevel="1" x14ac:dyDescent="0.25">
      <c r="C26" s="6"/>
    </row>
    <row r="27" spans="2:39" ht="18.75" hidden="1" x14ac:dyDescent="0.3">
      <c r="B27" s="30" t="s">
        <v>67</v>
      </c>
      <c r="C27" s="29">
        <v>0</v>
      </c>
      <c r="D27" s="29">
        <v>1</v>
      </c>
      <c r="E27" s="29">
        <f>+D27+1</f>
        <v>2</v>
      </c>
      <c r="F27" s="29">
        <f t="shared" ref="F27:AM27" si="34">+E27+1</f>
        <v>3</v>
      </c>
      <c r="G27" s="29">
        <f t="shared" si="34"/>
        <v>4</v>
      </c>
      <c r="H27" s="29">
        <f t="shared" si="34"/>
        <v>5</v>
      </c>
      <c r="I27" s="29">
        <f t="shared" si="34"/>
        <v>6</v>
      </c>
      <c r="J27" s="29">
        <f t="shared" si="34"/>
        <v>7</v>
      </c>
      <c r="K27" s="29">
        <f t="shared" si="34"/>
        <v>8</v>
      </c>
      <c r="L27" s="29">
        <f t="shared" si="34"/>
        <v>9</v>
      </c>
      <c r="M27" s="29">
        <f t="shared" si="34"/>
        <v>10</v>
      </c>
      <c r="N27" s="29">
        <f t="shared" si="34"/>
        <v>11</v>
      </c>
      <c r="O27" s="29">
        <f t="shared" si="34"/>
        <v>12</v>
      </c>
      <c r="P27" s="29">
        <f t="shared" si="34"/>
        <v>13</v>
      </c>
      <c r="Q27" s="29">
        <f t="shared" si="34"/>
        <v>14</v>
      </c>
      <c r="R27" s="29">
        <f t="shared" si="34"/>
        <v>15</v>
      </c>
      <c r="S27" s="29">
        <f t="shared" si="34"/>
        <v>16</v>
      </c>
      <c r="T27" s="29">
        <f t="shared" si="34"/>
        <v>17</v>
      </c>
      <c r="U27" s="29">
        <f t="shared" si="34"/>
        <v>18</v>
      </c>
      <c r="V27" s="29">
        <f t="shared" si="34"/>
        <v>19</v>
      </c>
      <c r="W27" s="29">
        <f t="shared" si="34"/>
        <v>20</v>
      </c>
      <c r="X27" s="29">
        <f t="shared" si="34"/>
        <v>21</v>
      </c>
      <c r="Y27" s="29">
        <f t="shared" si="34"/>
        <v>22</v>
      </c>
      <c r="Z27" s="29">
        <f t="shared" si="34"/>
        <v>23</v>
      </c>
      <c r="AA27" s="29">
        <f t="shared" si="34"/>
        <v>24</v>
      </c>
      <c r="AB27" s="29">
        <f t="shared" si="34"/>
        <v>25</v>
      </c>
      <c r="AC27" s="29">
        <f t="shared" si="34"/>
        <v>26</v>
      </c>
      <c r="AD27" s="29">
        <f t="shared" si="34"/>
        <v>27</v>
      </c>
      <c r="AE27" s="29">
        <f t="shared" si="34"/>
        <v>28</v>
      </c>
      <c r="AF27" s="29">
        <f t="shared" si="34"/>
        <v>29</v>
      </c>
      <c r="AG27" s="29">
        <f t="shared" si="34"/>
        <v>30</v>
      </c>
      <c r="AH27" s="29">
        <f t="shared" si="34"/>
        <v>31</v>
      </c>
      <c r="AI27" s="29">
        <f t="shared" si="34"/>
        <v>32</v>
      </c>
      <c r="AJ27" s="29">
        <f t="shared" si="34"/>
        <v>33</v>
      </c>
      <c r="AK27" s="29">
        <f t="shared" si="34"/>
        <v>34</v>
      </c>
      <c r="AL27" s="29">
        <f t="shared" si="34"/>
        <v>35</v>
      </c>
      <c r="AM27" s="29">
        <f t="shared" si="34"/>
        <v>36</v>
      </c>
    </row>
    <row r="28" spans="2:39" ht="18.75" hidden="1" x14ac:dyDescent="0.3">
      <c r="B28" s="30" t="s">
        <v>1</v>
      </c>
      <c r="C28" s="29" t="s">
        <v>34</v>
      </c>
      <c r="D28" s="29" t="s">
        <v>10</v>
      </c>
      <c r="E28" s="29" t="s">
        <v>11</v>
      </c>
      <c r="F28" s="29" t="s">
        <v>12</v>
      </c>
      <c r="G28" s="29" t="s">
        <v>13</v>
      </c>
      <c r="H28" s="29" t="s">
        <v>14</v>
      </c>
      <c r="I28" s="29" t="s">
        <v>15</v>
      </c>
      <c r="J28" s="29" t="s">
        <v>16</v>
      </c>
      <c r="K28" s="29" t="s">
        <v>17</v>
      </c>
      <c r="L28" s="29" t="s">
        <v>18</v>
      </c>
      <c r="M28" s="29" t="s">
        <v>19</v>
      </c>
      <c r="N28" s="29" t="s">
        <v>20</v>
      </c>
      <c r="O28" s="29" t="s">
        <v>21</v>
      </c>
      <c r="P28" s="29" t="s">
        <v>22</v>
      </c>
      <c r="Q28" s="29" t="s">
        <v>23</v>
      </c>
      <c r="R28" s="29" t="s">
        <v>24</v>
      </c>
      <c r="S28" s="29" t="s">
        <v>25</v>
      </c>
      <c r="T28" s="29" t="s">
        <v>26</v>
      </c>
      <c r="U28" s="29" t="s">
        <v>27</v>
      </c>
      <c r="V28" s="29" t="s">
        <v>28</v>
      </c>
      <c r="W28" s="29" t="s">
        <v>29</v>
      </c>
      <c r="X28" s="29" t="s">
        <v>30</v>
      </c>
      <c r="Y28" s="29" t="s">
        <v>31</v>
      </c>
      <c r="Z28" s="29" t="s">
        <v>32</v>
      </c>
      <c r="AA28" s="29" t="s">
        <v>33</v>
      </c>
      <c r="AB28" s="29" t="s">
        <v>42</v>
      </c>
      <c r="AC28" s="29" t="s">
        <v>43</v>
      </c>
      <c r="AD28" s="29" t="s">
        <v>44</v>
      </c>
      <c r="AE28" s="29" t="s">
        <v>45</v>
      </c>
      <c r="AF28" s="29" t="s">
        <v>46</v>
      </c>
      <c r="AG28" s="29" t="s">
        <v>47</v>
      </c>
      <c r="AH28" s="29" t="s">
        <v>48</v>
      </c>
      <c r="AI28" s="29" t="s">
        <v>49</v>
      </c>
      <c r="AJ28" s="29" t="s">
        <v>50</v>
      </c>
      <c r="AK28" s="29" t="s">
        <v>51</v>
      </c>
      <c r="AL28" s="29" t="s">
        <v>52</v>
      </c>
      <c r="AM28" s="29" t="s">
        <v>53</v>
      </c>
    </row>
    <row r="29" spans="2:39" hidden="1" outlineLevel="1" x14ac:dyDescent="0.25">
      <c r="B29" s="27" t="s">
        <v>54</v>
      </c>
      <c r="C29" s="28">
        <f>+C5</f>
        <v>4000000000</v>
      </c>
      <c r="D29" s="28">
        <f>PMT($D$14,$C$6,$C$19,0)</f>
        <v>-128131798.96312657</v>
      </c>
      <c r="E29" s="28">
        <f>+D29</f>
        <v>-128131798.96312657</v>
      </c>
      <c r="F29" s="28">
        <f t="shared" ref="F29:U29" si="35">+E29</f>
        <v>-128131798.96312657</v>
      </c>
      <c r="G29" s="28">
        <f t="shared" si="35"/>
        <v>-128131798.96312657</v>
      </c>
      <c r="H29" s="28">
        <f t="shared" si="35"/>
        <v>-128131798.96312657</v>
      </c>
      <c r="I29" s="28">
        <f t="shared" si="35"/>
        <v>-128131798.96312657</v>
      </c>
      <c r="J29" s="28">
        <f t="shared" si="35"/>
        <v>-128131798.96312657</v>
      </c>
      <c r="K29" s="28">
        <f t="shared" si="35"/>
        <v>-128131798.96312657</v>
      </c>
      <c r="L29" s="28">
        <f t="shared" si="35"/>
        <v>-128131798.96312657</v>
      </c>
      <c r="M29" s="28">
        <f t="shared" si="35"/>
        <v>-128131798.96312657</v>
      </c>
      <c r="N29" s="28">
        <f t="shared" si="35"/>
        <v>-128131798.96312657</v>
      </c>
      <c r="O29" s="28">
        <f t="shared" si="35"/>
        <v>-128131798.96312657</v>
      </c>
      <c r="P29" s="28">
        <f t="shared" si="35"/>
        <v>-128131798.96312657</v>
      </c>
      <c r="Q29" s="28">
        <f t="shared" si="35"/>
        <v>-128131798.96312657</v>
      </c>
      <c r="R29" s="28">
        <f t="shared" si="35"/>
        <v>-128131798.96312657</v>
      </c>
      <c r="S29" s="28">
        <f t="shared" si="35"/>
        <v>-128131798.96312657</v>
      </c>
      <c r="T29" s="28">
        <f t="shared" si="35"/>
        <v>-128131798.96312657</v>
      </c>
      <c r="U29" s="28">
        <f t="shared" si="35"/>
        <v>-128131798.96312657</v>
      </c>
      <c r="V29" s="28">
        <f>+U29</f>
        <v>-128131798.96312657</v>
      </c>
      <c r="W29" s="28">
        <f t="shared" ref="W29:AM29" si="36">+V29</f>
        <v>-128131798.96312657</v>
      </c>
      <c r="X29" s="28">
        <f t="shared" si="36"/>
        <v>-128131798.96312657</v>
      </c>
      <c r="Y29" s="28">
        <f t="shared" si="36"/>
        <v>-128131798.96312657</v>
      </c>
      <c r="Z29" s="28">
        <f t="shared" si="36"/>
        <v>-128131798.96312657</v>
      </c>
      <c r="AA29" s="28">
        <f t="shared" si="36"/>
        <v>-128131798.96312657</v>
      </c>
      <c r="AB29" s="28">
        <f t="shared" si="36"/>
        <v>-128131798.96312657</v>
      </c>
      <c r="AC29" s="28">
        <f t="shared" si="36"/>
        <v>-128131798.96312657</v>
      </c>
      <c r="AD29" s="28">
        <f t="shared" si="36"/>
        <v>-128131798.96312657</v>
      </c>
      <c r="AE29" s="28">
        <f t="shared" si="36"/>
        <v>-128131798.96312657</v>
      </c>
      <c r="AF29" s="28">
        <f t="shared" si="36"/>
        <v>-128131798.96312657</v>
      </c>
      <c r="AG29" s="28">
        <f t="shared" si="36"/>
        <v>-128131798.96312657</v>
      </c>
      <c r="AH29" s="28">
        <f t="shared" si="36"/>
        <v>-128131798.96312657</v>
      </c>
      <c r="AI29" s="28">
        <f t="shared" si="36"/>
        <v>-128131798.96312657</v>
      </c>
      <c r="AJ29" s="28">
        <f t="shared" si="36"/>
        <v>-128131798.96312657</v>
      </c>
      <c r="AK29" s="28">
        <f t="shared" si="36"/>
        <v>-128131798.96312657</v>
      </c>
      <c r="AL29" s="28">
        <f t="shared" si="36"/>
        <v>-128131798.96312657</v>
      </c>
      <c r="AM29" s="28">
        <f t="shared" si="36"/>
        <v>-128131798.96312657</v>
      </c>
    </row>
    <row r="30" spans="2:39" hidden="1" outlineLevel="1" x14ac:dyDescent="0.25">
      <c r="B30" s="27" t="s">
        <v>37</v>
      </c>
      <c r="C30" s="27"/>
      <c r="D30" s="28">
        <f>CUMIPMT($D$14,$C$6,$C$19,D27,D27,0)</f>
        <v>-31666666.666666314</v>
      </c>
      <c r="E30" s="28">
        <f t="shared" ref="E30:AM30" si="37">CUMIPMT($D$14,$C$6,$C$19,E27,E27,0)</f>
        <v>-30902984.369319364</v>
      </c>
      <c r="F30" s="28">
        <f t="shared" si="37"/>
        <v>-30133256.253785059</v>
      </c>
      <c r="G30" s="28">
        <f t="shared" si="37"/>
        <v>-29357434.457336098</v>
      </c>
      <c r="H30" s="28">
        <f t="shared" si="37"/>
        <v>-28575470.738331944</v>
      </c>
      <c r="I30" s="28">
        <f t="shared" si="37"/>
        <v>-27787316.473218992</v>
      </c>
      <c r="J30" s="28">
        <f t="shared" si="37"/>
        <v>-26992922.653507218</v>
      </c>
      <c r="K30" s="28">
        <f t="shared" si="37"/>
        <v>-26192239.88272275</v>
      </c>
      <c r="L30" s="28">
        <f t="shared" si="37"/>
        <v>-25385218.373336241</v>
      </c>
      <c r="M30" s="28">
        <f t="shared" si="37"/>
        <v>-24571807.943667084</v>
      </c>
      <c r="N30" s="28">
        <f t="shared" si="37"/>
        <v>-23751958.014763042</v>
      </c>
      <c r="O30" s="28">
        <f t="shared" si="37"/>
        <v>-22925617.607255161</v>
      </c>
      <c r="P30" s="28">
        <f t="shared" si="37"/>
        <v>-22092735.338187858</v>
      </c>
      <c r="Q30" s="28">
        <f t="shared" si="37"/>
        <v>-21253259.417823777</v>
      </c>
      <c r="R30" s="28">
        <f t="shared" si="37"/>
        <v>-20407137.646423459</v>
      </c>
      <c r="S30" s="28">
        <f t="shared" si="37"/>
        <v>-19554317.410999566</v>
      </c>
      <c r="T30" s="28">
        <f t="shared" si="37"/>
        <v>-18694745.682045251</v>
      </c>
      <c r="U30" s="28">
        <f t="shared" si="37"/>
        <v>-17828369.010236695</v>
      </c>
      <c r="V30" s="28">
        <f t="shared" si="37"/>
        <v>-16955133.52310966</v>
      </c>
      <c r="W30" s="28">
        <f t="shared" si="37"/>
        <v>-16074984.921709538</v>
      </c>
      <c r="X30" s="28">
        <f t="shared" si="37"/>
        <v>-15187868.477214992</v>
      </c>
      <c r="Y30" s="28">
        <f t="shared" si="37"/>
        <v>-14293729.027534872</v>
      </c>
      <c r="Z30" s="28">
        <f t="shared" si="37"/>
        <v>-13392510.973878115</v>
      </c>
      <c r="AA30" s="28">
        <f t="shared" si="37"/>
        <v>-12484158.277296573</v>
      </c>
      <c r="AB30" s="28">
        <f t="shared" si="37"/>
        <v>-11568614.455200434</v>
      </c>
      <c r="AC30" s="28">
        <f t="shared" si="37"/>
        <v>-10645822.577846035</v>
      </c>
      <c r="AD30" s="28">
        <f t="shared" si="37"/>
        <v>-9715725.2647959143</v>
      </c>
      <c r="AE30" s="28">
        <f t="shared" si="37"/>
        <v>-8778264.6813507974</v>
      </c>
      <c r="AF30" s="28">
        <f t="shared" si="37"/>
        <v>-7833382.5349534154</v>
      </c>
      <c r="AG30" s="28">
        <f t="shared" si="37"/>
        <v>-6881020.0715637207</v>
      </c>
      <c r="AH30" s="28">
        <f t="shared" si="37"/>
        <v>-5921118.0720055252</v>
      </c>
      <c r="AI30" s="28">
        <f t="shared" si="37"/>
        <v>-4953616.8482841402</v>
      </c>
      <c r="AJ30" s="28">
        <f t="shared" si="37"/>
        <v>-3978456.2398750186</v>
      </c>
      <c r="AK30" s="28">
        <f t="shared" si="37"/>
        <v>-2995575.6099826097</v>
      </c>
      <c r="AL30" s="28">
        <f t="shared" si="37"/>
        <v>-2004913.8417702168</v>
      </c>
      <c r="AM30" s="28">
        <f t="shared" si="37"/>
        <v>-1006409.3345595002</v>
      </c>
    </row>
    <row r="31" spans="2:39" hidden="1" outlineLevel="1" x14ac:dyDescent="0.25">
      <c r="B31" s="27" t="s">
        <v>36</v>
      </c>
      <c r="C31" s="27"/>
      <c r="D31" s="28">
        <f>CUMPRINC($D$14,$C$6,$C$19,D27,D27,0)</f>
        <v>-96465132.296460256</v>
      </c>
      <c r="E31" s="28">
        <f>CUMPRINC($C$14,$C$6,$C$19,E27,E27,0)</f>
        <v>-97927922.619560868</v>
      </c>
      <c r="F31" s="28">
        <f t="shared" ref="F31:AM31" si="38">CUMPRINC($C$14,$C$6,$C$19,F27,F27,0)</f>
        <v>-98662382.039207578</v>
      </c>
      <c r="G31" s="28">
        <f t="shared" si="38"/>
        <v>-99402349.904501647</v>
      </c>
      <c r="H31" s="28">
        <f t="shared" si="38"/>
        <v>-100147867.52878541</v>
      </c>
      <c r="I31" s="28">
        <f t="shared" si="38"/>
        <v>-100898976.5352513</v>
      </c>
      <c r="J31" s="28">
        <f t="shared" si="38"/>
        <v>-101655718.85926571</v>
      </c>
      <c r="K31" s="28">
        <f t="shared" si="38"/>
        <v>-102418136.7507102</v>
      </c>
      <c r="L31" s="28">
        <f t="shared" si="38"/>
        <v>-103186272.77634053</v>
      </c>
      <c r="M31" s="28">
        <f t="shared" si="38"/>
        <v>-103960169.82216311</v>
      </c>
      <c r="N31" s="28">
        <f t="shared" si="38"/>
        <v>-104739871.09582932</v>
      </c>
      <c r="O31" s="28">
        <f t="shared" si="38"/>
        <v>-105525420.12904805</v>
      </c>
      <c r="P31" s="28">
        <f t="shared" si="38"/>
        <v>-106316860.7800159</v>
      </c>
      <c r="Q31" s="28">
        <f t="shared" si="38"/>
        <v>-107114237.23586605</v>
      </c>
      <c r="R31" s="28">
        <f t="shared" si="38"/>
        <v>-107917594.01513503</v>
      </c>
      <c r="S31" s="28">
        <f t="shared" si="38"/>
        <v>-108726975.97024855</v>
      </c>
      <c r="T31" s="28">
        <f t="shared" si="38"/>
        <v>-109542428.29002544</v>
      </c>
      <c r="U31" s="28">
        <f t="shared" si="38"/>
        <v>-110363996.50220062</v>
      </c>
      <c r="V31" s="28">
        <f t="shared" si="38"/>
        <v>-111191726.47596714</v>
      </c>
      <c r="W31" s="28">
        <f t="shared" si="38"/>
        <v>-112025664.42453688</v>
      </c>
      <c r="X31" s="28">
        <f t="shared" si="38"/>
        <v>-112865856.90772094</v>
      </c>
      <c r="Y31" s="28">
        <f t="shared" si="38"/>
        <v>-113712350.83452885</v>
      </c>
      <c r="Z31" s="28">
        <f t="shared" si="38"/>
        <v>-114565193.46578783</v>
      </c>
      <c r="AA31" s="28">
        <f t="shared" si="38"/>
        <v>-115424432.41678125</v>
      </c>
      <c r="AB31" s="28">
        <f t="shared" si="38"/>
        <v>-116290115.65990712</v>
      </c>
      <c r="AC31" s="28">
        <f t="shared" si="38"/>
        <v>-117162291.52735643</v>
      </c>
      <c r="AD31" s="28">
        <f t="shared" si="38"/>
        <v>-118041008.71381159</v>
      </c>
      <c r="AE31" s="28">
        <f t="shared" si="38"/>
        <v>-118926316.27916518</v>
      </c>
      <c r="AF31" s="28">
        <f t="shared" si="38"/>
        <v>-119818263.65125893</v>
      </c>
      <c r="AG31" s="28">
        <f t="shared" si="38"/>
        <v>-120716900.62864339</v>
      </c>
      <c r="AH31" s="28">
        <f t="shared" si="38"/>
        <v>-121622277.38335821</v>
      </c>
      <c r="AI31" s="28">
        <f t="shared" si="38"/>
        <v>-122534444.4637334</v>
      </c>
      <c r="AJ31" s="28">
        <f t="shared" si="38"/>
        <v>-123453452.79721142</v>
      </c>
      <c r="AK31" s="28">
        <f t="shared" si="38"/>
        <v>-124379353.6931905</v>
      </c>
      <c r="AL31" s="28">
        <f t="shared" si="38"/>
        <v>-125312198.84588945</v>
      </c>
      <c r="AM31" s="28">
        <f t="shared" si="38"/>
        <v>-126252040.33723363</v>
      </c>
    </row>
    <row r="32" spans="2:39" hidden="1" outlineLevel="1" x14ac:dyDescent="0.25">
      <c r="B32" s="27" t="s">
        <v>38</v>
      </c>
      <c r="C32" s="27"/>
      <c r="D32" s="28">
        <f>+SUM(D30:D31)</f>
        <v>-128131798.96312657</v>
      </c>
      <c r="E32" s="28">
        <f>+SUM(E30:E31)</f>
        <v>-128830906.98888023</v>
      </c>
      <c r="F32" s="28">
        <f t="shared" ref="F32" si="39">+SUM(F30:F31)</f>
        <v>-128795638.29299264</v>
      </c>
      <c r="G32" s="28">
        <f t="shared" ref="G32" si="40">+SUM(G30:G31)</f>
        <v>-128759784.36183774</v>
      </c>
      <c r="H32" s="28">
        <f t="shared" ref="H32" si="41">+SUM(H30:H31)</f>
        <v>-128723338.26711735</v>
      </c>
      <c r="I32" s="28">
        <f t="shared" ref="I32" si="42">+SUM(I30:I31)</f>
        <v>-128686293.0084703</v>
      </c>
      <c r="J32" s="28">
        <f t="shared" ref="J32" si="43">+SUM(J30:J31)</f>
        <v>-128648641.51277293</v>
      </c>
      <c r="K32" s="28">
        <f t="shared" ref="K32" si="44">+SUM(K30:K31)</f>
        <v>-128610376.63343295</v>
      </c>
      <c r="L32" s="28">
        <f t="shared" ref="L32" si="45">+SUM(L30:L31)</f>
        <v>-128571491.14967677</v>
      </c>
      <c r="M32" s="28">
        <f t="shared" ref="M32" si="46">+SUM(M30:M31)</f>
        <v>-128531977.76583019</v>
      </c>
      <c r="N32" s="28">
        <f t="shared" ref="N32" si="47">+SUM(N30:N31)</f>
        <v>-128491829.11059237</v>
      </c>
      <c r="O32" s="28">
        <f t="shared" ref="O32" si="48">+SUM(O30:O31)</f>
        <v>-128451037.73630321</v>
      </c>
      <c r="P32" s="28">
        <f t="shared" ref="P32" si="49">+SUM(P30:P31)</f>
        <v>-128409596.11820376</v>
      </c>
      <c r="Q32" s="28">
        <f t="shared" ref="Q32" si="50">+SUM(Q30:Q31)</f>
        <v>-128367496.65368983</v>
      </c>
      <c r="R32" s="28">
        <f t="shared" ref="R32" si="51">+SUM(R30:R31)</f>
        <v>-128324731.66155849</v>
      </c>
      <c r="S32" s="28">
        <f t="shared" ref="S32" si="52">+SUM(S30:S31)</f>
        <v>-128281293.38124812</v>
      </c>
      <c r="T32" s="28">
        <f t="shared" ref="T32" si="53">+SUM(T30:T31)</f>
        <v>-128237173.97207069</v>
      </c>
      <c r="U32" s="28">
        <f t="shared" ref="U32" si="54">+SUM(U30:U31)</f>
        <v>-128192365.51243731</v>
      </c>
      <c r="V32" s="28">
        <f t="shared" ref="V32" si="55">+SUM(V30:V31)</f>
        <v>-128146859.9990768</v>
      </c>
      <c r="W32" s="28">
        <f t="shared" ref="W32" si="56">+SUM(W30:W31)</f>
        <v>-128100649.34624642</v>
      </c>
      <c r="X32" s="28">
        <f t="shared" ref="X32" si="57">+SUM(X30:X31)</f>
        <v>-128053725.38493593</v>
      </c>
      <c r="Y32" s="28">
        <f t="shared" ref="Y32" si="58">+SUM(Y30:Y31)</f>
        <v>-128006079.86206372</v>
      </c>
      <c r="Z32" s="28">
        <f t="shared" ref="Z32" si="59">+SUM(Z30:Z31)</f>
        <v>-127957704.43966594</v>
      </c>
      <c r="AA32" s="28">
        <f t="shared" ref="AA32" si="60">+SUM(AA30:AA31)</f>
        <v>-127908590.69407782</v>
      </c>
      <c r="AB32" s="28">
        <f t="shared" ref="AB32" si="61">+SUM(AB30:AB31)</f>
        <v>-127858730.11510755</v>
      </c>
      <c r="AC32" s="28">
        <f t="shared" ref="AC32" si="62">+SUM(AC30:AC31)</f>
        <v>-127808114.10520247</v>
      </c>
      <c r="AD32" s="28">
        <f t="shared" ref="AD32" si="63">+SUM(AD30:AD31)</f>
        <v>-127756733.97860751</v>
      </c>
      <c r="AE32" s="28">
        <f t="shared" ref="AE32" si="64">+SUM(AE30:AE31)</f>
        <v>-127704580.96051598</v>
      </c>
      <c r="AF32" s="28">
        <f t="shared" ref="AF32" si="65">+SUM(AF30:AF31)</f>
        <v>-127651646.18621235</v>
      </c>
      <c r="AG32" s="28">
        <f t="shared" ref="AG32" si="66">+SUM(AG30:AG31)</f>
        <v>-127597920.70020711</v>
      </c>
      <c r="AH32" s="28">
        <f t="shared" ref="AH32" si="67">+SUM(AH30:AH31)</f>
        <v>-127543395.45536374</v>
      </c>
      <c r="AI32" s="28">
        <f t="shared" ref="AI32" si="68">+SUM(AI30:AI31)</f>
        <v>-127488061.31201755</v>
      </c>
      <c r="AJ32" s="28">
        <f t="shared" ref="AJ32" si="69">+SUM(AJ30:AJ31)</f>
        <v>-127431909.03708644</v>
      </c>
      <c r="AK32" s="28">
        <f t="shared" ref="AK32" si="70">+SUM(AK30:AK31)</f>
        <v>-127374929.30317311</v>
      </c>
      <c r="AL32" s="28">
        <f t="shared" ref="AL32" si="71">+SUM(AL30:AL31)</f>
        <v>-127317112.68765967</v>
      </c>
      <c r="AM32" s="28">
        <f t="shared" ref="AM32" si="72">+SUM(AM30:AM31)</f>
        <v>-127258449.67179313</v>
      </c>
    </row>
    <row r="33" spans="2:39" hidden="1" outlineLevel="1" x14ac:dyDescent="0.25">
      <c r="B33" s="27" t="s">
        <v>39</v>
      </c>
      <c r="C33" s="27"/>
      <c r="D33" s="28">
        <f>+SUM(D30:$AM30)+SUM(D31:$AM31)</f>
        <v>-4612010964.3292561</v>
      </c>
      <c r="E33" s="28">
        <f>+SUM(E30:$AM30)+SUM(E31:$AM31)</f>
        <v>-4483879165.3661289</v>
      </c>
      <c r="F33" s="28">
        <f>+SUM(F30:$AM30)+SUM(F31:$AM31)</f>
        <v>-4355048258.3772488</v>
      </c>
      <c r="G33" s="28">
        <f>+SUM(G30:$AM30)+SUM(G31:$AM31)</f>
        <v>-4226252620.0842562</v>
      </c>
      <c r="H33" s="28">
        <f>+SUM(H30:$AM30)+SUM(H31:$AM31)</f>
        <v>-4097492835.7224178</v>
      </c>
      <c r="I33" s="28">
        <f>+SUM(I30:$AM30)+SUM(I31:$AM31)</f>
        <v>-3968769497.4553003</v>
      </c>
      <c r="J33" s="28">
        <f>+SUM(J30:$AM30)+SUM(J31:$AM31)</f>
        <v>-3840083204.4468303</v>
      </c>
      <c r="K33" s="28">
        <f>+SUM(K30:$AM30)+SUM(K31:$AM31)</f>
        <v>-3711434562.9340572</v>
      </c>
      <c r="L33" s="28">
        <f>+SUM(L30:$AM30)+SUM(L31:$AM31)</f>
        <v>-3582824186.3006239</v>
      </c>
      <c r="M33" s="28">
        <f>+SUM(M30:$AM30)+SUM(M31:$AM31)</f>
        <v>-3454252695.1509476</v>
      </c>
      <c r="N33" s="28">
        <f>+SUM(N30:$AM30)+SUM(N31:$AM31)</f>
        <v>-3325720717.3851171</v>
      </c>
      <c r="O33" s="28">
        <f>+SUM(O30:$AM30)+SUM(O31:$AM31)</f>
        <v>-3197228888.2745252</v>
      </c>
      <c r="P33" s="28">
        <f>+SUM(P30:$AM30)+SUM(P31:$AM31)</f>
        <v>-3068777850.5382214</v>
      </c>
      <c r="Q33" s="28">
        <f>+SUM(Q30:$AM30)+SUM(Q31:$AM31)</f>
        <v>-2940368254.4200182</v>
      </c>
      <c r="R33" s="28">
        <f>+SUM(R30:$AM30)+SUM(R31:$AM31)</f>
        <v>-2812000757.7663283</v>
      </c>
      <c r="S33" s="28">
        <f>+SUM(S30:$AM30)+SUM(S31:$AM31)</f>
        <v>-2683676026.1047692</v>
      </c>
      <c r="T33" s="28">
        <f>+SUM(T30:$AM30)+SUM(T31:$AM31)</f>
        <v>-2555394732.7235212</v>
      </c>
      <c r="U33" s="28">
        <f>+SUM(U30:$AM30)+SUM(U31:$AM31)</f>
        <v>-2427157558.7514505</v>
      </c>
      <c r="V33" s="28">
        <f>+SUM(V30:$AM30)+SUM(V31:$AM31)</f>
        <v>-2298965193.2390132</v>
      </c>
      <c r="W33" s="28">
        <f>+SUM(W30:$AM30)+SUM(W31:$AM31)</f>
        <v>-2170818333.2399359</v>
      </c>
      <c r="X33" s="28">
        <f>+SUM(X30:$AM30)+SUM(X31:$AM31)</f>
        <v>-2042717683.8936899</v>
      </c>
      <c r="Y33" s="28">
        <f>+SUM(Y30:$AM30)+SUM(Y31:$AM31)</f>
        <v>-1914663958.5087543</v>
      </c>
      <c r="Z33" s="28">
        <f>+SUM(Z30:$AM30)+SUM(Z31:$AM31)</f>
        <v>-1786657878.6466904</v>
      </c>
      <c r="AA33" s="28">
        <f>+SUM(AA30:$AM30)+SUM(AA31:$AM31)</f>
        <v>-1658700174.2070246</v>
      </c>
      <c r="AB33" s="28">
        <f>+SUM(AB30:$AM30)+SUM(AB31:$AM31)</f>
        <v>-1530791583.5129464</v>
      </c>
      <c r="AC33" s="28">
        <f>+SUM(AC30:$AM30)+SUM(AC31:$AM31)</f>
        <v>-1402932853.3978391</v>
      </c>
      <c r="AD33" s="28">
        <f>+SUM(AD30:$AM30)+SUM(AD31:$AM31)</f>
        <v>-1275124739.2926364</v>
      </c>
      <c r="AE33" s="28">
        <f>+SUM(AE30:$AM30)+SUM(AE31:$AM31)</f>
        <v>-1147368005.314029</v>
      </c>
      <c r="AF33" s="28">
        <f>+SUM(AF30:$AM30)+SUM(AF31:$AM31)</f>
        <v>-1019663424.3535131</v>
      </c>
      <c r="AG33" s="28">
        <f>+SUM(AG30:$AM30)+SUM(AG31:$AM31)</f>
        <v>-892011778.16730082</v>
      </c>
      <c r="AH33" s="28">
        <f>+SUM(AH30:$AM30)+SUM(AH31:$AM31)</f>
        <v>-764413857.46709371</v>
      </c>
      <c r="AI33" s="28">
        <f>+SUM(AI30:$AM30)+SUM(AI31:$AM31)</f>
        <v>-636870462.01172996</v>
      </c>
      <c r="AJ33" s="28">
        <f>+SUM(AJ30:$AM30)+SUM(AJ31:$AM31)</f>
        <v>-509382400.69971234</v>
      </c>
      <c r="AK33" s="28">
        <f>+SUM(AK30:$AM30)+SUM(AK31:$AM31)</f>
        <v>-381950491.66262591</v>
      </c>
      <c r="AL33" s="28">
        <f>+SUM(AL30:$AM30)+SUM(AL31:$AM31)</f>
        <v>-254575562.35945278</v>
      </c>
      <c r="AM33" s="28">
        <f>+SUM(AM30:$AM30)+SUM(AM31:$AM31)</f>
        <v>-127258449.67179313</v>
      </c>
    </row>
    <row r="34" spans="2:39" hidden="1" outlineLevel="1" x14ac:dyDescent="0.25">
      <c r="B34" s="27" t="s">
        <v>40</v>
      </c>
      <c r="C34" s="27"/>
      <c r="D34" s="28">
        <f t="shared" ref="D34:AM34" si="73">+D33*$C$7/1000000</f>
        <v>-5534413.1571951071</v>
      </c>
      <c r="E34" s="28">
        <f t="shared" si="73"/>
        <v>-5380654.9984393548</v>
      </c>
      <c r="F34" s="28">
        <f t="shared" si="73"/>
        <v>-5226057.9100526981</v>
      </c>
      <c r="G34" s="28">
        <f t="shared" si="73"/>
        <v>-5071503.1441011075</v>
      </c>
      <c r="H34" s="28">
        <f t="shared" si="73"/>
        <v>-4916991.4028669018</v>
      </c>
      <c r="I34" s="28">
        <f t="shared" si="73"/>
        <v>-4762523.3969463604</v>
      </c>
      <c r="J34" s="28">
        <f t="shared" si="73"/>
        <v>-4608099.845336196</v>
      </c>
      <c r="K34" s="28">
        <f t="shared" si="73"/>
        <v>-4453721.4755208688</v>
      </c>
      <c r="L34" s="28">
        <f t="shared" si="73"/>
        <v>-4299389.0235607484</v>
      </c>
      <c r="M34" s="28">
        <f t="shared" si="73"/>
        <v>-4145103.2341811373</v>
      </c>
      <c r="N34" s="28">
        <f t="shared" si="73"/>
        <v>-3990864.8608621405</v>
      </c>
      <c r="O34" s="28">
        <f t="shared" si="73"/>
        <v>-3836674.6659294302</v>
      </c>
      <c r="P34" s="28">
        <f t="shared" si="73"/>
        <v>-3682533.4206458656</v>
      </c>
      <c r="Q34" s="28">
        <f t="shared" si="73"/>
        <v>-3528441.9053040221</v>
      </c>
      <c r="R34" s="28">
        <f t="shared" si="73"/>
        <v>-3374400.909319594</v>
      </c>
      <c r="S34" s="28">
        <f t="shared" si="73"/>
        <v>-3220411.2313257232</v>
      </c>
      <c r="T34" s="28">
        <f t="shared" si="73"/>
        <v>-3066473.6792682256</v>
      </c>
      <c r="U34" s="28">
        <f t="shared" si="73"/>
        <v>-2912589.0705017406</v>
      </c>
      <c r="V34" s="28">
        <f t="shared" si="73"/>
        <v>-2758758.2318868157</v>
      </c>
      <c r="W34" s="28">
        <f t="shared" si="73"/>
        <v>-2604981.9998879228</v>
      </c>
      <c r="X34" s="28">
        <f t="shared" si="73"/>
        <v>-2451261.2206724277</v>
      </c>
      <c r="Y34" s="28">
        <f t="shared" si="73"/>
        <v>-2297596.750210505</v>
      </c>
      <c r="Z34" s="28">
        <f t="shared" si="73"/>
        <v>-2143989.4543760284</v>
      </c>
      <c r="AA34" s="28">
        <f t="shared" si="73"/>
        <v>-1990440.2090484295</v>
      </c>
      <c r="AB34" s="28">
        <f t="shared" si="73"/>
        <v>-1836949.9002155357</v>
      </c>
      <c r="AC34" s="28">
        <f t="shared" si="73"/>
        <v>-1683519.424077407</v>
      </c>
      <c r="AD34" s="28">
        <f t="shared" si="73"/>
        <v>-1530149.6871511636</v>
      </c>
      <c r="AE34" s="28">
        <f t="shared" si="73"/>
        <v>-1376841.6063768347</v>
      </c>
      <c r="AF34" s="28">
        <f t="shared" si="73"/>
        <v>-1223596.1092242158</v>
      </c>
      <c r="AG34" s="28">
        <f t="shared" si="73"/>
        <v>-1070414.1338007611</v>
      </c>
      <c r="AH34" s="28">
        <f t="shared" si="73"/>
        <v>-917296.62896051246</v>
      </c>
      <c r="AI34" s="28">
        <f t="shared" si="73"/>
        <v>-764244.55441407592</v>
      </c>
      <c r="AJ34" s="28">
        <f t="shared" si="73"/>
        <v>-611258.88083965483</v>
      </c>
      <c r="AK34" s="28">
        <f t="shared" si="73"/>
        <v>-458340.58999515104</v>
      </c>
      <c r="AL34" s="28">
        <f t="shared" si="73"/>
        <v>-305490.67483134335</v>
      </c>
      <c r="AM34" s="28">
        <f t="shared" si="73"/>
        <v>-152710.13960615176</v>
      </c>
    </row>
    <row r="35" spans="2:39" hidden="1" outlineLevel="1" x14ac:dyDescent="0.25">
      <c r="B35" s="27" t="s">
        <v>41</v>
      </c>
      <c r="C35" s="28">
        <f>+C29</f>
        <v>4000000000</v>
      </c>
      <c r="D35" s="28">
        <f>+D34+D32</f>
        <v>-133666212.12032168</v>
      </c>
      <c r="E35" s="28">
        <f t="shared" ref="E35" si="74">+E34+E32</f>
        <v>-134211561.98731959</v>
      </c>
      <c r="F35" s="28">
        <f t="shared" ref="F35" si="75">+F34+F32</f>
        <v>-134021696.20304534</v>
      </c>
      <c r="G35" s="28">
        <f t="shared" ref="G35" si="76">+G34+G32</f>
        <v>-133831287.50593886</v>
      </c>
      <c r="H35" s="28">
        <f t="shared" ref="H35" si="77">+H34+H32</f>
        <v>-133640329.66998425</v>
      </c>
      <c r="I35" s="28">
        <f t="shared" ref="I35" si="78">+I34+I32</f>
        <v>-133448816.40541665</v>
      </c>
      <c r="J35" s="28">
        <f t="shared" ref="J35" si="79">+J34+J32</f>
        <v>-133256741.35810913</v>
      </c>
      <c r="K35" s="28">
        <f t="shared" ref="K35" si="80">+K34+K32</f>
        <v>-133064098.10895382</v>
      </c>
      <c r="L35" s="28">
        <f t="shared" ref="L35" si="81">+L34+L32</f>
        <v>-132870880.17323752</v>
      </c>
      <c r="M35" s="28">
        <f t="shared" ref="M35" si="82">+M34+M32</f>
        <v>-132677081.00001132</v>
      </c>
      <c r="N35" s="28">
        <f t="shared" ref="N35" si="83">+N34+N32</f>
        <v>-132482693.9714545</v>
      </c>
      <c r="O35" s="28">
        <f t="shared" ref="O35" si="84">+O34+O32</f>
        <v>-132287712.40223265</v>
      </c>
      <c r="P35" s="28">
        <f t="shared" ref="P35" si="85">+P34+P32</f>
        <v>-132092129.53884962</v>
      </c>
      <c r="Q35" s="28">
        <f t="shared" ref="Q35" si="86">+Q34+Q32</f>
        <v>-131895938.55899385</v>
      </c>
      <c r="R35" s="28">
        <f t="shared" ref="R35" si="87">+R34+R32</f>
        <v>-131699132.57087809</v>
      </c>
      <c r="S35" s="28">
        <f t="shared" ref="S35" si="88">+S34+S32</f>
        <v>-131501704.61257383</v>
      </c>
      <c r="T35" s="28">
        <f t="shared" ref="T35" si="89">+T34+T32</f>
        <v>-131303647.65133892</v>
      </c>
      <c r="U35" s="28">
        <f t="shared" ref="U35" si="90">+U34+U32</f>
        <v>-131104954.58293906</v>
      </c>
      <c r="V35" s="28">
        <f t="shared" ref="V35" si="91">+V34+V32</f>
        <v>-130905618.23096362</v>
      </c>
      <c r="W35" s="28">
        <f t="shared" ref="W35" si="92">+W34+W32</f>
        <v>-130705631.34613435</v>
      </c>
      <c r="X35" s="28">
        <f t="shared" ref="X35" si="93">+X34+X32</f>
        <v>-130504986.60560836</v>
      </c>
      <c r="Y35" s="28">
        <f t="shared" ref="Y35" si="94">+Y34+Y32</f>
        <v>-130303676.61227423</v>
      </c>
      <c r="Z35" s="28">
        <f t="shared" ref="Z35" si="95">+Z34+Z32</f>
        <v>-130101693.89404197</v>
      </c>
      <c r="AA35" s="28">
        <f t="shared" ref="AA35" si="96">+AA34+AA32</f>
        <v>-129899030.90312625</v>
      </c>
      <c r="AB35" s="28">
        <f t="shared" ref="AB35" si="97">+AB34+AB32</f>
        <v>-129695680.01532309</v>
      </c>
      <c r="AC35" s="28">
        <f t="shared" ref="AC35" si="98">+AC34+AC32</f>
        <v>-129491633.52927987</v>
      </c>
      <c r="AD35" s="28">
        <f t="shared" ref="AD35" si="99">+AD34+AD32</f>
        <v>-129286883.66575867</v>
      </c>
      <c r="AE35" s="28">
        <f t="shared" ref="AE35" si="100">+AE34+AE32</f>
        <v>-129081422.56689282</v>
      </c>
      <c r="AF35" s="28">
        <f t="shared" ref="AF35" si="101">+AF34+AF32</f>
        <v>-128875242.29543656</v>
      </c>
      <c r="AG35" s="28">
        <f t="shared" ref="AG35" si="102">+AG34+AG32</f>
        <v>-128668334.83400787</v>
      </c>
      <c r="AH35" s="28">
        <f t="shared" ref="AH35" si="103">+AH34+AH32</f>
        <v>-128460692.08432424</v>
      </c>
      <c r="AI35" s="28">
        <f t="shared" ref="AI35" si="104">+AI34+AI32</f>
        <v>-128252305.86643162</v>
      </c>
      <c r="AJ35" s="28">
        <f t="shared" ref="AJ35" si="105">+AJ34+AJ32</f>
        <v>-128043167.9179261</v>
      </c>
      <c r="AK35" s="28">
        <f t="shared" ref="AK35" si="106">+AK34+AK32</f>
        <v>-127833269.89316826</v>
      </c>
      <c r="AL35" s="28">
        <f t="shared" ref="AL35" si="107">+AL34+AL32</f>
        <v>-127622603.36249101</v>
      </c>
      <c r="AM35" s="28">
        <f t="shared" ref="AM35" si="108">+AM34+AM32</f>
        <v>-127411159.81139928</v>
      </c>
    </row>
    <row r="36" spans="2:39" hidden="1" outlineLevel="1" x14ac:dyDescent="0.25"/>
    <row r="37" spans="2:39" hidden="1" outlineLevel="1" x14ac:dyDescent="0.25"/>
    <row r="38" spans="2:39" ht="18.75" hidden="1" x14ac:dyDescent="0.3">
      <c r="B38" s="30" t="s">
        <v>66</v>
      </c>
      <c r="C38" s="29">
        <v>0</v>
      </c>
      <c r="D38" s="29">
        <v>1</v>
      </c>
      <c r="E38" s="29">
        <f>+D38+1</f>
        <v>2</v>
      </c>
      <c r="F38" s="29">
        <f t="shared" ref="F38:AM38" si="109">+E38+1</f>
        <v>3</v>
      </c>
      <c r="G38" s="29">
        <f t="shared" si="109"/>
        <v>4</v>
      </c>
      <c r="H38" s="29">
        <f t="shared" si="109"/>
        <v>5</v>
      </c>
      <c r="I38" s="29">
        <f t="shared" si="109"/>
        <v>6</v>
      </c>
      <c r="J38" s="29">
        <f t="shared" si="109"/>
        <v>7</v>
      </c>
      <c r="K38" s="29">
        <f t="shared" si="109"/>
        <v>8</v>
      </c>
      <c r="L38" s="29">
        <f t="shared" si="109"/>
        <v>9</v>
      </c>
      <c r="M38" s="29">
        <f t="shared" si="109"/>
        <v>10</v>
      </c>
      <c r="N38" s="29">
        <f t="shared" si="109"/>
        <v>11</v>
      </c>
      <c r="O38" s="29">
        <f t="shared" si="109"/>
        <v>12</v>
      </c>
      <c r="P38" s="29">
        <f t="shared" si="109"/>
        <v>13</v>
      </c>
      <c r="Q38" s="29">
        <f t="shared" si="109"/>
        <v>14</v>
      </c>
      <c r="R38" s="29">
        <f t="shared" si="109"/>
        <v>15</v>
      </c>
      <c r="S38" s="29">
        <f t="shared" si="109"/>
        <v>16</v>
      </c>
      <c r="T38" s="29">
        <f t="shared" si="109"/>
        <v>17</v>
      </c>
      <c r="U38" s="29">
        <f t="shared" si="109"/>
        <v>18</v>
      </c>
      <c r="V38" s="29">
        <f t="shared" si="109"/>
        <v>19</v>
      </c>
      <c r="W38" s="29">
        <f t="shared" si="109"/>
        <v>20</v>
      </c>
      <c r="X38" s="29">
        <f t="shared" si="109"/>
        <v>21</v>
      </c>
      <c r="Y38" s="29">
        <f t="shared" si="109"/>
        <v>22</v>
      </c>
      <c r="Z38" s="29">
        <f t="shared" si="109"/>
        <v>23</v>
      </c>
      <c r="AA38" s="29">
        <f t="shared" si="109"/>
        <v>24</v>
      </c>
      <c r="AB38" s="29">
        <f t="shared" si="109"/>
        <v>25</v>
      </c>
      <c r="AC38" s="29">
        <f t="shared" si="109"/>
        <v>26</v>
      </c>
      <c r="AD38" s="29">
        <f t="shared" si="109"/>
        <v>27</v>
      </c>
      <c r="AE38" s="29">
        <f t="shared" si="109"/>
        <v>28</v>
      </c>
      <c r="AF38" s="29">
        <f t="shared" si="109"/>
        <v>29</v>
      </c>
      <c r="AG38" s="29">
        <f t="shared" si="109"/>
        <v>30</v>
      </c>
      <c r="AH38" s="29">
        <f t="shared" si="109"/>
        <v>31</v>
      </c>
      <c r="AI38" s="29">
        <f t="shared" si="109"/>
        <v>32</v>
      </c>
      <c r="AJ38" s="29">
        <f t="shared" si="109"/>
        <v>33</v>
      </c>
      <c r="AK38" s="29">
        <f t="shared" si="109"/>
        <v>34</v>
      </c>
      <c r="AL38" s="29">
        <f t="shared" si="109"/>
        <v>35</v>
      </c>
      <c r="AM38" s="29">
        <f t="shared" si="109"/>
        <v>36</v>
      </c>
    </row>
    <row r="39" spans="2:39" ht="18.75" hidden="1" outlineLevel="1" x14ac:dyDescent="0.3">
      <c r="B39" s="30" t="s">
        <v>74</v>
      </c>
      <c r="C39" s="29" t="s">
        <v>34</v>
      </c>
      <c r="D39" s="29" t="s">
        <v>10</v>
      </c>
      <c r="E39" s="29" t="s">
        <v>11</v>
      </c>
      <c r="F39" s="29" t="s">
        <v>12</v>
      </c>
      <c r="G39" s="29" t="s">
        <v>13</v>
      </c>
      <c r="H39" s="29" t="s">
        <v>14</v>
      </c>
      <c r="I39" s="29" t="s">
        <v>15</v>
      </c>
      <c r="J39" s="29" t="s">
        <v>16</v>
      </c>
      <c r="K39" s="29" t="s">
        <v>17</v>
      </c>
      <c r="L39" s="29" t="s">
        <v>18</v>
      </c>
      <c r="M39" s="29" t="s">
        <v>19</v>
      </c>
      <c r="N39" s="29" t="s">
        <v>20</v>
      </c>
      <c r="O39" s="29" t="s">
        <v>21</v>
      </c>
      <c r="P39" s="29" t="s">
        <v>22</v>
      </c>
      <c r="Q39" s="29" t="s">
        <v>23</v>
      </c>
      <c r="R39" s="29" t="s">
        <v>24</v>
      </c>
      <c r="S39" s="29" t="s">
        <v>25</v>
      </c>
      <c r="T39" s="29" t="s">
        <v>26</v>
      </c>
      <c r="U39" s="29" t="s">
        <v>27</v>
      </c>
      <c r="V39" s="29" t="s">
        <v>28</v>
      </c>
      <c r="W39" s="29" t="s">
        <v>29</v>
      </c>
      <c r="X39" s="29" t="s">
        <v>30</v>
      </c>
      <c r="Y39" s="29" t="s">
        <v>31</v>
      </c>
      <c r="Z39" s="29" t="s">
        <v>32</v>
      </c>
      <c r="AA39" s="29" t="s">
        <v>33</v>
      </c>
      <c r="AB39" s="29" t="s">
        <v>42</v>
      </c>
      <c r="AC39" s="29" t="s">
        <v>43</v>
      </c>
      <c r="AD39" s="29" t="s">
        <v>44</v>
      </c>
      <c r="AE39" s="29" t="s">
        <v>45</v>
      </c>
      <c r="AF39" s="29" t="s">
        <v>46</v>
      </c>
      <c r="AG39" s="29" t="s">
        <v>47</v>
      </c>
      <c r="AH39" s="29" t="s">
        <v>48</v>
      </c>
      <c r="AI39" s="29" t="s">
        <v>49</v>
      </c>
      <c r="AJ39" s="29" t="s">
        <v>50</v>
      </c>
      <c r="AK39" s="29" t="s">
        <v>51</v>
      </c>
      <c r="AL39" s="29" t="s">
        <v>52</v>
      </c>
      <c r="AM39" s="29" t="s">
        <v>53</v>
      </c>
    </row>
    <row r="40" spans="2:39" hidden="1" outlineLevel="1" x14ac:dyDescent="0.25">
      <c r="B40" s="27" t="s">
        <v>54</v>
      </c>
      <c r="C40" s="28">
        <f>+C5</f>
        <v>4000000000</v>
      </c>
      <c r="D40" s="28">
        <f>PMT($C$14,$C$6,$C$19,0)</f>
        <v>-127198930.63976289</v>
      </c>
      <c r="E40" s="28">
        <f>+D40</f>
        <v>-127198930.63976289</v>
      </c>
      <c r="F40" s="28">
        <f t="shared" ref="F40:U40" si="110">+E40</f>
        <v>-127198930.63976289</v>
      </c>
      <c r="G40" s="28">
        <f t="shared" si="110"/>
        <v>-127198930.63976289</v>
      </c>
      <c r="H40" s="28">
        <f t="shared" si="110"/>
        <v>-127198930.63976289</v>
      </c>
      <c r="I40" s="28">
        <f t="shared" si="110"/>
        <v>-127198930.63976289</v>
      </c>
      <c r="J40" s="28">
        <f t="shared" si="110"/>
        <v>-127198930.63976289</v>
      </c>
      <c r="K40" s="28">
        <f t="shared" si="110"/>
        <v>-127198930.63976289</v>
      </c>
      <c r="L40" s="28">
        <f t="shared" si="110"/>
        <v>-127198930.63976289</v>
      </c>
      <c r="M40" s="28">
        <f t="shared" si="110"/>
        <v>-127198930.63976289</v>
      </c>
      <c r="N40" s="28">
        <f t="shared" si="110"/>
        <v>-127198930.63976289</v>
      </c>
      <c r="O40" s="28">
        <f t="shared" si="110"/>
        <v>-127198930.63976289</v>
      </c>
      <c r="P40" s="28">
        <f t="shared" si="110"/>
        <v>-127198930.63976289</v>
      </c>
      <c r="Q40" s="28">
        <f t="shared" si="110"/>
        <v>-127198930.63976289</v>
      </c>
      <c r="R40" s="28">
        <f t="shared" si="110"/>
        <v>-127198930.63976289</v>
      </c>
      <c r="S40" s="28">
        <f t="shared" si="110"/>
        <v>-127198930.63976289</v>
      </c>
      <c r="T40" s="28">
        <f t="shared" si="110"/>
        <v>-127198930.63976289</v>
      </c>
      <c r="U40" s="28">
        <f t="shared" si="110"/>
        <v>-127198930.63976289</v>
      </c>
      <c r="V40" s="28">
        <f>+U40</f>
        <v>-127198930.63976289</v>
      </c>
      <c r="W40" s="28">
        <f t="shared" ref="W40:AM40" si="111">+V40</f>
        <v>-127198930.63976289</v>
      </c>
      <c r="X40" s="28">
        <f t="shared" si="111"/>
        <v>-127198930.63976289</v>
      </c>
      <c r="Y40" s="28">
        <f t="shared" si="111"/>
        <v>-127198930.63976289</v>
      </c>
      <c r="Z40" s="28">
        <f t="shared" si="111"/>
        <v>-127198930.63976289</v>
      </c>
      <c r="AA40" s="28">
        <f t="shared" si="111"/>
        <v>-127198930.63976289</v>
      </c>
      <c r="AB40" s="28">
        <f t="shared" si="111"/>
        <v>-127198930.63976289</v>
      </c>
      <c r="AC40" s="28">
        <f t="shared" si="111"/>
        <v>-127198930.63976289</v>
      </c>
      <c r="AD40" s="28">
        <f t="shared" si="111"/>
        <v>-127198930.63976289</v>
      </c>
      <c r="AE40" s="28">
        <f t="shared" si="111"/>
        <v>-127198930.63976289</v>
      </c>
      <c r="AF40" s="28">
        <f t="shared" si="111"/>
        <v>-127198930.63976289</v>
      </c>
      <c r="AG40" s="28">
        <f t="shared" si="111"/>
        <v>-127198930.63976289</v>
      </c>
      <c r="AH40" s="28">
        <f t="shared" si="111"/>
        <v>-127198930.63976289</v>
      </c>
      <c r="AI40" s="28">
        <f t="shared" si="111"/>
        <v>-127198930.63976289</v>
      </c>
      <c r="AJ40" s="28">
        <f t="shared" si="111"/>
        <v>-127198930.63976289</v>
      </c>
      <c r="AK40" s="28">
        <f t="shared" si="111"/>
        <v>-127198930.63976289</v>
      </c>
      <c r="AL40" s="28">
        <f t="shared" si="111"/>
        <v>-127198930.63976289</v>
      </c>
      <c r="AM40" s="28">
        <f t="shared" si="111"/>
        <v>-127198930.63976289</v>
      </c>
    </row>
    <row r="41" spans="2:39" hidden="1" outlineLevel="1" x14ac:dyDescent="0.25">
      <c r="B41" s="27" t="s">
        <v>37</v>
      </c>
      <c r="C41" s="27"/>
      <c r="D41" s="28">
        <f t="shared" ref="D41:AM41" si="112">CUMIPMT($C$14,$C$6,$C$19,D38,D38,0)</f>
        <v>-30000000.000000238</v>
      </c>
      <c r="E41" s="28">
        <f t="shared" si="112"/>
        <v>-29271008.020202026</v>
      </c>
      <c r="F41" s="28">
        <f t="shared" si="112"/>
        <v>-28536548.600555316</v>
      </c>
      <c r="G41" s="28">
        <f t="shared" si="112"/>
        <v>-27796580.735261247</v>
      </c>
      <c r="H41" s="28">
        <f t="shared" si="112"/>
        <v>-27051063.110977486</v>
      </c>
      <c r="I41" s="28">
        <f t="shared" si="112"/>
        <v>-26299954.104511589</v>
      </c>
      <c r="J41" s="28">
        <f t="shared" si="112"/>
        <v>-25543211.780497178</v>
      </c>
      <c r="K41" s="28">
        <f t="shared" si="112"/>
        <v>-24780793.889052689</v>
      </c>
      <c r="L41" s="28">
        <f t="shared" si="112"/>
        <v>-24012657.863422364</v>
      </c>
      <c r="M41" s="28">
        <f t="shared" si="112"/>
        <v>-23238760.817599788</v>
      </c>
      <c r="N41" s="28">
        <f t="shared" si="112"/>
        <v>-22459059.54393357</v>
      </c>
      <c r="O41" s="28">
        <f t="shared" si="112"/>
        <v>-21673510.510714844</v>
      </c>
      <c r="P41" s="28">
        <f t="shared" si="112"/>
        <v>-20882069.859746993</v>
      </c>
      <c r="Q41" s="28">
        <f t="shared" si="112"/>
        <v>-20084693.403896838</v>
      </c>
      <c r="R41" s="28">
        <f t="shared" si="112"/>
        <v>-19281336.624627858</v>
      </c>
      <c r="S41" s="28">
        <f t="shared" si="112"/>
        <v>-18471954.669514343</v>
      </c>
      <c r="T41" s="28">
        <f t="shared" si="112"/>
        <v>-17656502.34973745</v>
      </c>
      <c r="U41" s="28">
        <f t="shared" si="112"/>
        <v>-16834934.137562275</v>
      </c>
      <c r="V41" s="28">
        <f t="shared" si="112"/>
        <v>-16007204.163795754</v>
      </c>
      <c r="W41" s="28">
        <f t="shared" si="112"/>
        <v>-15173266.215226009</v>
      </c>
      <c r="X41" s="28">
        <f t="shared" si="112"/>
        <v>-14333073.732041955</v>
      </c>
      <c r="Y41" s="28">
        <f t="shared" si="112"/>
        <v>-13486579.805234045</v>
      </c>
      <c r="Z41" s="28">
        <f t="shared" si="112"/>
        <v>-12633737.173975065</v>
      </c>
      <c r="AA41" s="28">
        <f t="shared" si="112"/>
        <v>-11774498.222981647</v>
      </c>
      <c r="AB41" s="28">
        <f t="shared" si="112"/>
        <v>-10908814.979855776</v>
      </c>
      <c r="AC41" s="28">
        <f t="shared" si="112"/>
        <v>-10036639.112406462</v>
      </c>
      <c r="AD41" s="28">
        <f t="shared" si="112"/>
        <v>-9157921.9259513021</v>
      </c>
      <c r="AE41" s="28">
        <f t="shared" si="112"/>
        <v>-8272614.3605977148</v>
      </c>
      <c r="AF41" s="28">
        <f t="shared" si="112"/>
        <v>-7380666.9885039628</v>
      </c>
      <c r="AG41" s="28">
        <f t="shared" si="112"/>
        <v>-6482030.0111194998</v>
      </c>
      <c r="AH41" s="28">
        <f t="shared" si="112"/>
        <v>-5576653.256404683</v>
      </c>
      <c r="AI41" s="28">
        <f t="shared" si="112"/>
        <v>-4664486.1760294884</v>
      </c>
      <c r="AJ41" s="28">
        <f t="shared" si="112"/>
        <v>-3745477.8425514698</v>
      </c>
      <c r="AK41" s="28">
        <f t="shared" si="112"/>
        <v>-2819576.9465723932</v>
      </c>
      <c r="AL41" s="28">
        <f t="shared" si="112"/>
        <v>-1886731.7938734442</v>
      </c>
      <c r="AM41" s="28">
        <f t="shared" si="112"/>
        <v>-946890.30252926052</v>
      </c>
    </row>
    <row r="42" spans="2:39" hidden="1" outlineLevel="1" x14ac:dyDescent="0.25">
      <c r="B42" s="27" t="s">
        <v>36</v>
      </c>
      <c r="C42" s="27"/>
      <c r="D42" s="28">
        <f t="shared" ref="D42:AM42" si="113">CUMPRINC($C$14,$C$6,$C$19,D38,D38,0)</f>
        <v>-97198930.639762655</v>
      </c>
      <c r="E42" s="28">
        <f t="shared" si="113"/>
        <v>-97927922.619560868</v>
      </c>
      <c r="F42" s="28">
        <f t="shared" si="113"/>
        <v>-98662382.039207578</v>
      </c>
      <c r="G42" s="28">
        <f t="shared" si="113"/>
        <v>-99402349.904501647</v>
      </c>
      <c r="H42" s="28">
        <f t="shared" si="113"/>
        <v>-100147867.52878541</v>
      </c>
      <c r="I42" s="28">
        <f t="shared" si="113"/>
        <v>-100898976.5352513</v>
      </c>
      <c r="J42" s="28">
        <f t="shared" si="113"/>
        <v>-101655718.85926571</v>
      </c>
      <c r="K42" s="28">
        <f t="shared" si="113"/>
        <v>-102418136.7507102</v>
      </c>
      <c r="L42" s="28">
        <f t="shared" si="113"/>
        <v>-103186272.77634053</v>
      </c>
      <c r="M42" s="28">
        <f t="shared" si="113"/>
        <v>-103960169.82216311</v>
      </c>
      <c r="N42" s="28">
        <f t="shared" si="113"/>
        <v>-104739871.09582932</v>
      </c>
      <c r="O42" s="28">
        <f t="shared" si="113"/>
        <v>-105525420.12904805</v>
      </c>
      <c r="P42" s="28">
        <f t="shared" si="113"/>
        <v>-106316860.7800159</v>
      </c>
      <c r="Q42" s="28">
        <f t="shared" si="113"/>
        <v>-107114237.23586605</v>
      </c>
      <c r="R42" s="28">
        <f t="shared" si="113"/>
        <v>-107917594.01513503</v>
      </c>
      <c r="S42" s="28">
        <f t="shared" si="113"/>
        <v>-108726975.97024855</v>
      </c>
      <c r="T42" s="28">
        <f t="shared" si="113"/>
        <v>-109542428.29002544</v>
      </c>
      <c r="U42" s="28">
        <f t="shared" si="113"/>
        <v>-110363996.50220062</v>
      </c>
      <c r="V42" s="28">
        <f t="shared" si="113"/>
        <v>-111191726.47596714</v>
      </c>
      <c r="W42" s="28">
        <f t="shared" si="113"/>
        <v>-112025664.42453688</v>
      </c>
      <c r="X42" s="28">
        <f t="shared" si="113"/>
        <v>-112865856.90772094</v>
      </c>
      <c r="Y42" s="28">
        <f t="shared" si="113"/>
        <v>-113712350.83452885</v>
      </c>
      <c r="Z42" s="28">
        <f t="shared" si="113"/>
        <v>-114565193.46578783</v>
      </c>
      <c r="AA42" s="28">
        <f t="shared" si="113"/>
        <v>-115424432.41678125</v>
      </c>
      <c r="AB42" s="28">
        <f t="shared" si="113"/>
        <v>-116290115.65990712</v>
      </c>
      <c r="AC42" s="28">
        <f t="shared" si="113"/>
        <v>-117162291.52735643</v>
      </c>
      <c r="AD42" s="28">
        <f t="shared" si="113"/>
        <v>-118041008.71381159</v>
      </c>
      <c r="AE42" s="28">
        <f t="shared" si="113"/>
        <v>-118926316.27916518</v>
      </c>
      <c r="AF42" s="28">
        <f t="shared" si="113"/>
        <v>-119818263.65125893</v>
      </c>
      <c r="AG42" s="28">
        <f t="shared" si="113"/>
        <v>-120716900.62864339</v>
      </c>
      <c r="AH42" s="28">
        <f t="shared" si="113"/>
        <v>-121622277.38335821</v>
      </c>
      <c r="AI42" s="28">
        <f t="shared" si="113"/>
        <v>-122534444.4637334</v>
      </c>
      <c r="AJ42" s="28">
        <f t="shared" si="113"/>
        <v>-123453452.79721142</v>
      </c>
      <c r="AK42" s="28">
        <f t="shared" si="113"/>
        <v>-124379353.6931905</v>
      </c>
      <c r="AL42" s="28">
        <f t="shared" si="113"/>
        <v>-125312198.84588945</v>
      </c>
      <c r="AM42" s="28">
        <f t="shared" si="113"/>
        <v>-126252040.33723363</v>
      </c>
    </row>
    <row r="43" spans="2:39" hidden="1" outlineLevel="1" x14ac:dyDescent="0.25">
      <c r="B43" s="27" t="s">
        <v>38</v>
      </c>
      <c r="C43" s="27"/>
      <c r="D43" s="28">
        <f>+SUM(D41:D42)</f>
        <v>-127198930.63976289</v>
      </c>
      <c r="E43" s="28">
        <f>+SUM(E41:E42)</f>
        <v>-127198930.63976289</v>
      </c>
      <c r="F43" s="28">
        <f t="shared" ref="F43:AM43" si="114">+SUM(F41:F42)</f>
        <v>-127198930.63976289</v>
      </c>
      <c r="G43" s="28">
        <f t="shared" si="114"/>
        <v>-127198930.63976289</v>
      </c>
      <c r="H43" s="28">
        <f t="shared" si="114"/>
        <v>-127198930.63976289</v>
      </c>
      <c r="I43" s="28">
        <f t="shared" si="114"/>
        <v>-127198930.63976289</v>
      </c>
      <c r="J43" s="28">
        <f t="shared" si="114"/>
        <v>-127198930.63976289</v>
      </c>
      <c r="K43" s="28">
        <f t="shared" si="114"/>
        <v>-127198930.63976289</v>
      </c>
      <c r="L43" s="28">
        <f t="shared" si="114"/>
        <v>-127198930.63976289</v>
      </c>
      <c r="M43" s="28">
        <f t="shared" si="114"/>
        <v>-127198930.63976289</v>
      </c>
      <c r="N43" s="28">
        <f t="shared" si="114"/>
        <v>-127198930.63976289</v>
      </c>
      <c r="O43" s="28">
        <f t="shared" si="114"/>
        <v>-127198930.63976289</v>
      </c>
      <c r="P43" s="28">
        <f t="shared" si="114"/>
        <v>-127198930.63976289</v>
      </c>
      <c r="Q43" s="28">
        <f t="shared" si="114"/>
        <v>-127198930.63976289</v>
      </c>
      <c r="R43" s="28">
        <f t="shared" si="114"/>
        <v>-127198930.63976289</v>
      </c>
      <c r="S43" s="28">
        <f t="shared" si="114"/>
        <v>-127198930.63976289</v>
      </c>
      <c r="T43" s="28">
        <f t="shared" si="114"/>
        <v>-127198930.63976289</v>
      </c>
      <c r="U43" s="28">
        <f t="shared" si="114"/>
        <v>-127198930.63976289</v>
      </c>
      <c r="V43" s="28">
        <f t="shared" si="114"/>
        <v>-127198930.63976289</v>
      </c>
      <c r="W43" s="28">
        <f t="shared" si="114"/>
        <v>-127198930.63976289</v>
      </c>
      <c r="X43" s="28">
        <f t="shared" si="114"/>
        <v>-127198930.63976289</v>
      </c>
      <c r="Y43" s="28">
        <f t="shared" si="114"/>
        <v>-127198930.63976289</v>
      </c>
      <c r="Z43" s="28">
        <f t="shared" si="114"/>
        <v>-127198930.63976289</v>
      </c>
      <c r="AA43" s="28">
        <f t="shared" si="114"/>
        <v>-127198930.63976289</v>
      </c>
      <c r="AB43" s="28">
        <f t="shared" si="114"/>
        <v>-127198930.63976289</v>
      </c>
      <c r="AC43" s="28">
        <f t="shared" si="114"/>
        <v>-127198930.63976289</v>
      </c>
      <c r="AD43" s="28">
        <f t="shared" si="114"/>
        <v>-127198930.63976289</v>
      </c>
      <c r="AE43" s="28">
        <f t="shared" si="114"/>
        <v>-127198930.63976289</v>
      </c>
      <c r="AF43" s="28">
        <f t="shared" si="114"/>
        <v>-127198930.63976289</v>
      </c>
      <c r="AG43" s="28">
        <f t="shared" si="114"/>
        <v>-127198930.63976289</v>
      </c>
      <c r="AH43" s="28">
        <f t="shared" si="114"/>
        <v>-127198930.63976289</v>
      </c>
      <c r="AI43" s="28">
        <f t="shared" si="114"/>
        <v>-127198930.63976289</v>
      </c>
      <c r="AJ43" s="28">
        <f t="shared" si="114"/>
        <v>-127198930.63976289</v>
      </c>
      <c r="AK43" s="28">
        <f t="shared" si="114"/>
        <v>-127198930.63976289</v>
      </c>
      <c r="AL43" s="28">
        <f t="shared" si="114"/>
        <v>-127198930.63976289</v>
      </c>
      <c r="AM43" s="28">
        <f t="shared" si="114"/>
        <v>-127198930.63976289</v>
      </c>
    </row>
    <row r="44" spans="2:39" hidden="1" outlineLevel="1" x14ac:dyDescent="0.25">
      <c r="B44" s="31" t="s">
        <v>72</v>
      </c>
      <c r="C44" s="31"/>
      <c r="D44" s="32">
        <f>-C8</f>
        <v>-42829</v>
      </c>
      <c r="E44" s="32">
        <f>+D44</f>
        <v>-42829</v>
      </c>
      <c r="F44" s="32">
        <f t="shared" ref="F44:AM44" si="115">+E44</f>
        <v>-42829</v>
      </c>
      <c r="G44" s="32">
        <f t="shared" si="115"/>
        <v>-42829</v>
      </c>
      <c r="H44" s="32">
        <f t="shared" si="115"/>
        <v>-42829</v>
      </c>
      <c r="I44" s="32">
        <f t="shared" si="115"/>
        <v>-42829</v>
      </c>
      <c r="J44" s="32">
        <f t="shared" si="115"/>
        <v>-42829</v>
      </c>
      <c r="K44" s="32">
        <f t="shared" si="115"/>
        <v>-42829</v>
      </c>
      <c r="L44" s="32">
        <f t="shared" si="115"/>
        <v>-42829</v>
      </c>
      <c r="M44" s="32">
        <f t="shared" si="115"/>
        <v>-42829</v>
      </c>
      <c r="N44" s="32">
        <f t="shared" si="115"/>
        <v>-42829</v>
      </c>
      <c r="O44" s="32">
        <f t="shared" si="115"/>
        <v>-42829</v>
      </c>
      <c r="P44" s="32">
        <f t="shared" si="115"/>
        <v>-42829</v>
      </c>
      <c r="Q44" s="32">
        <f t="shared" si="115"/>
        <v>-42829</v>
      </c>
      <c r="R44" s="32">
        <f t="shared" si="115"/>
        <v>-42829</v>
      </c>
      <c r="S44" s="32">
        <f t="shared" si="115"/>
        <v>-42829</v>
      </c>
      <c r="T44" s="32">
        <f t="shared" si="115"/>
        <v>-42829</v>
      </c>
      <c r="U44" s="32">
        <f t="shared" si="115"/>
        <v>-42829</v>
      </c>
      <c r="V44" s="32">
        <f t="shared" si="115"/>
        <v>-42829</v>
      </c>
      <c r="W44" s="32">
        <f t="shared" si="115"/>
        <v>-42829</v>
      </c>
      <c r="X44" s="32">
        <f t="shared" si="115"/>
        <v>-42829</v>
      </c>
      <c r="Y44" s="32">
        <f t="shared" si="115"/>
        <v>-42829</v>
      </c>
      <c r="Z44" s="32">
        <f t="shared" si="115"/>
        <v>-42829</v>
      </c>
      <c r="AA44" s="32">
        <f t="shared" si="115"/>
        <v>-42829</v>
      </c>
      <c r="AB44" s="32">
        <f t="shared" si="115"/>
        <v>-42829</v>
      </c>
      <c r="AC44" s="32">
        <f t="shared" si="115"/>
        <v>-42829</v>
      </c>
      <c r="AD44" s="32">
        <f t="shared" si="115"/>
        <v>-42829</v>
      </c>
      <c r="AE44" s="32">
        <f t="shared" si="115"/>
        <v>-42829</v>
      </c>
      <c r="AF44" s="32">
        <f t="shared" si="115"/>
        <v>-42829</v>
      </c>
      <c r="AG44" s="32">
        <f t="shared" si="115"/>
        <v>-42829</v>
      </c>
      <c r="AH44" s="32">
        <f t="shared" si="115"/>
        <v>-42829</v>
      </c>
      <c r="AI44" s="32">
        <f t="shared" si="115"/>
        <v>-42829</v>
      </c>
      <c r="AJ44" s="32">
        <f t="shared" si="115"/>
        <v>-42829</v>
      </c>
      <c r="AK44" s="32">
        <f t="shared" si="115"/>
        <v>-42829</v>
      </c>
      <c r="AL44" s="32">
        <f t="shared" si="115"/>
        <v>-42829</v>
      </c>
      <c r="AM44" s="32">
        <f t="shared" si="115"/>
        <v>-42829</v>
      </c>
    </row>
    <row r="45" spans="2:39" hidden="1" outlineLevel="1" x14ac:dyDescent="0.25">
      <c r="B45" s="27" t="s">
        <v>39</v>
      </c>
      <c r="C45" s="27"/>
      <c r="D45" s="28">
        <f>+SUM(D41:$AM41)+SUM(D42:$AM42)+SUM(D44:$AM44)</f>
        <v>-4580703347.0314646</v>
      </c>
      <c r="E45" s="28">
        <f>+SUM(E41:$AM41)+SUM(E42:$AM42)+SUM(E44:$AM44)</f>
        <v>-4453461587.3917017</v>
      </c>
      <c r="F45" s="28">
        <f>+SUM(F41:$AM41)+SUM(F42:$AM42)+SUM(F44:$AM44)</f>
        <v>-4326219827.7519388</v>
      </c>
      <c r="G45" s="28">
        <f>+SUM(G41:$AM41)+SUM(G42:$AM42)+SUM(G44:$AM44)</f>
        <v>-4198978068.1121764</v>
      </c>
      <c r="H45" s="28">
        <f>+SUM(H41:$AM41)+SUM(H42:$AM42)+SUM(H44:$AM44)</f>
        <v>-4071736308.4724131</v>
      </c>
      <c r="I45" s="28">
        <f>+SUM(I41:$AM41)+SUM(I42:$AM42)+SUM(I44:$AM44)</f>
        <v>-3944494548.8326502</v>
      </c>
      <c r="J45" s="28">
        <f>+SUM(J41:$AM41)+SUM(J42:$AM42)+SUM(J44:$AM44)</f>
        <v>-3817252789.1928873</v>
      </c>
      <c r="K45" s="28">
        <f>+SUM(K41:$AM41)+SUM(K42:$AM42)+SUM(K44:$AM44)</f>
        <v>-3690011029.5531244</v>
      </c>
      <c r="L45" s="28">
        <f>+SUM(L41:$AM41)+SUM(L42:$AM42)+SUM(L44:$AM44)</f>
        <v>-3562769269.9133611</v>
      </c>
      <c r="M45" s="28">
        <f>+SUM(M41:$AM41)+SUM(M42:$AM42)+SUM(M44:$AM44)</f>
        <v>-3435527510.2735982</v>
      </c>
      <c r="N45" s="28">
        <f>+SUM(N41:$AM41)+SUM(N42:$AM42)+SUM(N44:$AM44)</f>
        <v>-3308285750.6338353</v>
      </c>
      <c r="O45" s="28">
        <f>+SUM(O41:$AM41)+SUM(O42:$AM42)+SUM(O44:$AM44)</f>
        <v>-3181043990.9940729</v>
      </c>
      <c r="P45" s="28">
        <f>+SUM(P41:$AM41)+SUM(P42:$AM42)+SUM(P44:$AM44)</f>
        <v>-3053802231.3543096</v>
      </c>
      <c r="Q45" s="28">
        <f>+SUM(Q41:$AM41)+SUM(Q42:$AM42)+SUM(Q44:$AM44)</f>
        <v>-2926560471.7145472</v>
      </c>
      <c r="R45" s="28">
        <f>+SUM(R41:$AM41)+SUM(R42:$AM42)+SUM(R44:$AM44)</f>
        <v>-2799318712.0747843</v>
      </c>
      <c r="S45" s="28">
        <f>+SUM(S41:$AM41)+SUM(S42:$AM42)+SUM(S44:$AM44)</f>
        <v>-2672076952.4350204</v>
      </c>
      <c r="T45" s="28">
        <f>+SUM(T41:$AM41)+SUM(T42:$AM42)+SUM(T44:$AM44)</f>
        <v>-2544835192.795258</v>
      </c>
      <c r="U45" s="28">
        <f>+SUM(U41:$AM41)+SUM(U42:$AM42)+SUM(U44:$AM44)</f>
        <v>-2417593433.1554947</v>
      </c>
      <c r="V45" s="28">
        <f>+SUM(V41:$AM41)+SUM(V42:$AM42)+SUM(V44:$AM44)</f>
        <v>-2290351673.5157318</v>
      </c>
      <c r="W45" s="28">
        <f>+SUM(W41:$AM41)+SUM(W42:$AM42)+SUM(W44:$AM44)</f>
        <v>-2163109913.8759689</v>
      </c>
      <c r="X45" s="28">
        <f>+SUM(X41:$AM41)+SUM(X42:$AM42)+SUM(X44:$AM44)</f>
        <v>-2035868154.2362061</v>
      </c>
      <c r="Y45" s="28">
        <f>+SUM(Y41:$AM41)+SUM(Y42:$AM42)+SUM(Y44:$AM44)</f>
        <v>-1908626394.5964437</v>
      </c>
      <c r="Z45" s="28">
        <f>+SUM(Z41:$AM41)+SUM(Z42:$AM42)+SUM(Z44:$AM44)</f>
        <v>-1781384634.9566805</v>
      </c>
      <c r="AA45" s="28">
        <f>+SUM(AA41:$AM41)+SUM(AA42:$AM42)+SUM(AA44:$AM44)</f>
        <v>-1654142875.3169177</v>
      </c>
      <c r="AB45" s="28">
        <f>+SUM(AB41:$AM41)+SUM(AB42:$AM42)+SUM(AB44:$AM44)</f>
        <v>-1526901115.6771545</v>
      </c>
      <c r="AC45" s="28">
        <f>+SUM(AC41:$AM41)+SUM(AC42:$AM42)+SUM(AC44:$AM44)</f>
        <v>-1399659356.0373919</v>
      </c>
      <c r="AD45" s="28">
        <f>+SUM(AD41:$AM41)+SUM(AD42:$AM42)+SUM(AD44:$AM44)</f>
        <v>-1272417596.3976288</v>
      </c>
      <c r="AE45" s="28">
        <f>+SUM(AE41:$AM41)+SUM(AE42:$AM42)+SUM(AE44:$AM44)</f>
        <v>-1145175836.7578659</v>
      </c>
      <c r="AF45" s="28">
        <f>+SUM(AF41:$AM41)+SUM(AF42:$AM42)+SUM(AF44:$AM44)</f>
        <v>-1017934077.1181031</v>
      </c>
      <c r="AG45" s="28">
        <f>+SUM(AG41:$AM41)+SUM(AG42:$AM42)+SUM(AG44:$AM44)</f>
        <v>-890692317.47834027</v>
      </c>
      <c r="AH45" s="28">
        <f>+SUM(AH41:$AM41)+SUM(AH42:$AM42)+SUM(AH44:$AM44)</f>
        <v>-763450557.83857739</v>
      </c>
      <c r="AI45" s="28">
        <f>+SUM(AI41:$AM41)+SUM(AI42:$AM42)+SUM(AI44:$AM44)</f>
        <v>-636208798.19881451</v>
      </c>
      <c r="AJ45" s="28">
        <f>+SUM(AJ41:$AM41)+SUM(AJ42:$AM42)+SUM(AJ44:$AM44)</f>
        <v>-508967038.55905151</v>
      </c>
      <c r="AK45" s="28">
        <f>+SUM(AK41:$AM41)+SUM(AK42:$AM42)+SUM(AK44:$AM44)</f>
        <v>-381725278.91928864</v>
      </c>
      <c r="AL45" s="28">
        <f>+SUM(AL41:$AM41)+SUM(AL42:$AM42)+SUM(AL44:$AM44)</f>
        <v>-254483519.27952579</v>
      </c>
      <c r="AM45" s="28">
        <f>+SUM(AM41:$AM41)+SUM(AM42:$AM42)+SUM(AM44:$AM44)</f>
        <v>-127241759.63976289</v>
      </c>
    </row>
    <row r="46" spans="2:39" hidden="1" outlineLevel="1" x14ac:dyDescent="0.25">
      <c r="B46" s="27" t="s">
        <v>40</v>
      </c>
      <c r="C46" s="28"/>
      <c r="D46" s="28">
        <f t="shared" ref="D46:AM46" si="116">+D45*$C$7/1000000</f>
        <v>-5496844.0164377578</v>
      </c>
      <c r="E46" s="28">
        <f t="shared" si="116"/>
        <v>-5344153.9048700416</v>
      </c>
      <c r="F46" s="28">
        <f t="shared" si="116"/>
        <v>-5191463.7933023265</v>
      </c>
      <c r="G46" s="28">
        <f t="shared" si="116"/>
        <v>-5038773.6817346113</v>
      </c>
      <c r="H46" s="28">
        <f t="shared" si="116"/>
        <v>-4886083.5701668952</v>
      </c>
      <c r="I46" s="28">
        <f t="shared" si="116"/>
        <v>-4733393.4585991809</v>
      </c>
      <c r="J46" s="28">
        <f t="shared" si="116"/>
        <v>-4580703.3470314648</v>
      </c>
      <c r="K46" s="28">
        <f t="shared" si="116"/>
        <v>-4428013.2354637487</v>
      </c>
      <c r="L46" s="28">
        <f t="shared" si="116"/>
        <v>-4275323.1238960335</v>
      </c>
      <c r="M46" s="28">
        <f t="shared" si="116"/>
        <v>-4122633.0123283179</v>
      </c>
      <c r="N46" s="28">
        <f t="shared" si="116"/>
        <v>-3969942.9007606027</v>
      </c>
      <c r="O46" s="28">
        <f t="shared" si="116"/>
        <v>-3817252.7891928875</v>
      </c>
      <c r="P46" s="28">
        <f t="shared" si="116"/>
        <v>-3664562.6776251714</v>
      </c>
      <c r="Q46" s="28">
        <f t="shared" si="116"/>
        <v>-3511872.5660574567</v>
      </c>
      <c r="R46" s="28">
        <f t="shared" si="116"/>
        <v>-3359182.454489741</v>
      </c>
      <c r="S46" s="28">
        <f t="shared" si="116"/>
        <v>-3206492.3429220244</v>
      </c>
      <c r="T46" s="28">
        <f t="shared" si="116"/>
        <v>-3053802.2313543097</v>
      </c>
      <c r="U46" s="28">
        <f t="shared" si="116"/>
        <v>-2901112.1197865936</v>
      </c>
      <c r="V46" s="28">
        <f t="shared" si="116"/>
        <v>-2748422.0082188779</v>
      </c>
      <c r="W46" s="28">
        <f t="shared" si="116"/>
        <v>-2595731.8966511628</v>
      </c>
      <c r="X46" s="28">
        <f t="shared" si="116"/>
        <v>-2443041.7850834471</v>
      </c>
      <c r="Y46" s="28">
        <f t="shared" si="116"/>
        <v>-2290351.6735157324</v>
      </c>
      <c r="Z46" s="28">
        <f t="shared" si="116"/>
        <v>-2137661.5619480168</v>
      </c>
      <c r="AA46" s="28">
        <f t="shared" si="116"/>
        <v>-1984971.4503803013</v>
      </c>
      <c r="AB46" s="28">
        <f t="shared" si="116"/>
        <v>-1832281.3388125855</v>
      </c>
      <c r="AC46" s="28">
        <f t="shared" si="116"/>
        <v>-1679591.2272448703</v>
      </c>
      <c r="AD46" s="28">
        <f t="shared" si="116"/>
        <v>-1526901.1156771546</v>
      </c>
      <c r="AE46" s="28">
        <f t="shared" si="116"/>
        <v>-1374211.004109439</v>
      </c>
      <c r="AF46" s="28">
        <f t="shared" si="116"/>
        <v>-1221520.8925417238</v>
      </c>
      <c r="AG46" s="28">
        <f t="shared" si="116"/>
        <v>-1068830.7809740084</v>
      </c>
      <c r="AH46" s="28">
        <f t="shared" si="116"/>
        <v>-916140.66940629284</v>
      </c>
      <c r="AI46" s="28">
        <f t="shared" si="116"/>
        <v>-763450.55783857743</v>
      </c>
      <c r="AJ46" s="28">
        <f t="shared" si="116"/>
        <v>-610760.44627086178</v>
      </c>
      <c r="AK46" s="28">
        <f t="shared" si="116"/>
        <v>-458070.33470314636</v>
      </c>
      <c r="AL46" s="28">
        <f t="shared" si="116"/>
        <v>-305380.22313543095</v>
      </c>
      <c r="AM46" s="28">
        <f t="shared" si="116"/>
        <v>-152690.11156771547</v>
      </c>
    </row>
    <row r="47" spans="2:39" hidden="1" outlineLevel="1" x14ac:dyDescent="0.25">
      <c r="B47" s="27" t="s">
        <v>41</v>
      </c>
      <c r="C47" s="28">
        <f>+C40</f>
        <v>4000000000</v>
      </c>
      <c r="D47" s="28">
        <f>+D46+D43+D44</f>
        <v>-132738603.65620065</v>
      </c>
      <c r="E47" s="28">
        <f t="shared" ref="E47:AM47" si="117">+E46+E43+E44</f>
        <v>-132585913.54463294</v>
      </c>
      <c r="F47" s="28">
        <f t="shared" si="117"/>
        <v>-132433223.43306522</v>
      </c>
      <c r="G47" s="28">
        <f t="shared" si="117"/>
        <v>-132280533.3214975</v>
      </c>
      <c r="H47" s="28">
        <f t="shared" si="117"/>
        <v>-132127843.20992979</v>
      </c>
      <c r="I47" s="28">
        <f t="shared" si="117"/>
        <v>-131975153.09836207</v>
      </c>
      <c r="J47" s="28">
        <f t="shared" si="117"/>
        <v>-131822462.98679435</v>
      </c>
      <c r="K47" s="28">
        <f t="shared" si="117"/>
        <v>-131669772.87522665</v>
      </c>
      <c r="L47" s="28">
        <f t="shared" si="117"/>
        <v>-131517082.76365893</v>
      </c>
      <c r="M47" s="28">
        <f t="shared" si="117"/>
        <v>-131364392.65209121</v>
      </c>
      <c r="N47" s="28">
        <f t="shared" si="117"/>
        <v>-131211702.5405235</v>
      </c>
      <c r="O47" s="28">
        <f t="shared" si="117"/>
        <v>-131059012.42895578</v>
      </c>
      <c r="P47" s="28">
        <f t="shared" si="117"/>
        <v>-130906322.31738806</v>
      </c>
      <c r="Q47" s="28">
        <f t="shared" si="117"/>
        <v>-130753632.20582035</v>
      </c>
      <c r="R47" s="28">
        <f t="shared" si="117"/>
        <v>-130600942.09425263</v>
      </c>
      <c r="S47" s="28">
        <f t="shared" si="117"/>
        <v>-130448251.98268491</v>
      </c>
      <c r="T47" s="28">
        <f t="shared" si="117"/>
        <v>-130295561.8711172</v>
      </c>
      <c r="U47" s="28">
        <f t="shared" si="117"/>
        <v>-130142871.75954948</v>
      </c>
      <c r="V47" s="28">
        <f t="shared" si="117"/>
        <v>-129990181.64798178</v>
      </c>
      <c r="W47" s="28">
        <f t="shared" si="117"/>
        <v>-129837491.53641406</v>
      </c>
      <c r="X47" s="28">
        <f t="shared" si="117"/>
        <v>-129684801.42484634</v>
      </c>
      <c r="Y47" s="28">
        <f t="shared" si="117"/>
        <v>-129532111.31327863</v>
      </c>
      <c r="Z47" s="28">
        <f t="shared" si="117"/>
        <v>-129379421.20171091</v>
      </c>
      <c r="AA47" s="28">
        <f t="shared" si="117"/>
        <v>-129226731.09014319</v>
      </c>
      <c r="AB47" s="28">
        <f t="shared" si="117"/>
        <v>-129074040.97857548</v>
      </c>
      <c r="AC47" s="28">
        <f t="shared" si="117"/>
        <v>-128921350.86700776</v>
      </c>
      <c r="AD47" s="28">
        <f t="shared" si="117"/>
        <v>-128768660.75544004</v>
      </c>
      <c r="AE47" s="28">
        <f t="shared" si="117"/>
        <v>-128615970.64387234</v>
      </c>
      <c r="AF47" s="28">
        <f t="shared" si="117"/>
        <v>-128463280.53230461</v>
      </c>
      <c r="AG47" s="28">
        <f t="shared" si="117"/>
        <v>-128310590.42073691</v>
      </c>
      <c r="AH47" s="28">
        <f t="shared" si="117"/>
        <v>-128157900.30916919</v>
      </c>
      <c r="AI47" s="28">
        <f t="shared" si="117"/>
        <v>-128005210.19760147</v>
      </c>
      <c r="AJ47" s="28">
        <f t="shared" si="117"/>
        <v>-127852520.08603376</v>
      </c>
      <c r="AK47" s="28">
        <f t="shared" si="117"/>
        <v>-127699829.97446604</v>
      </c>
      <c r="AL47" s="28">
        <f t="shared" si="117"/>
        <v>-127547139.86289832</v>
      </c>
      <c r="AM47" s="28">
        <f t="shared" si="117"/>
        <v>-127394449.75133061</v>
      </c>
    </row>
    <row r="48" spans="2:39" hidden="1" outlineLevel="1" x14ac:dyDescent="0.25">
      <c r="C48" s="6"/>
    </row>
    <row r="49" spans="1:63" ht="18.75" hidden="1" x14ac:dyDescent="0.3">
      <c r="B49" s="30" t="s">
        <v>67</v>
      </c>
      <c r="C49" s="29">
        <v>0</v>
      </c>
      <c r="D49" s="29">
        <v>1</v>
      </c>
      <c r="E49" s="29">
        <f>+D49+1</f>
        <v>2</v>
      </c>
      <c r="F49" s="29">
        <f t="shared" ref="F49:AM49" si="118">+E49+1</f>
        <v>3</v>
      </c>
      <c r="G49" s="29">
        <f t="shared" si="118"/>
        <v>4</v>
      </c>
      <c r="H49" s="29">
        <f t="shared" si="118"/>
        <v>5</v>
      </c>
      <c r="I49" s="29">
        <f t="shared" si="118"/>
        <v>6</v>
      </c>
      <c r="J49" s="29">
        <f t="shared" si="118"/>
        <v>7</v>
      </c>
      <c r="K49" s="29">
        <f t="shared" si="118"/>
        <v>8</v>
      </c>
      <c r="L49" s="29">
        <f t="shared" si="118"/>
        <v>9</v>
      </c>
      <c r="M49" s="29">
        <f t="shared" si="118"/>
        <v>10</v>
      </c>
      <c r="N49" s="29">
        <f t="shared" si="118"/>
        <v>11</v>
      </c>
      <c r="O49" s="29">
        <f t="shared" si="118"/>
        <v>12</v>
      </c>
      <c r="P49" s="29">
        <f t="shared" si="118"/>
        <v>13</v>
      </c>
      <c r="Q49" s="29">
        <f t="shared" si="118"/>
        <v>14</v>
      </c>
      <c r="R49" s="29">
        <f t="shared" si="118"/>
        <v>15</v>
      </c>
      <c r="S49" s="29">
        <f t="shared" si="118"/>
        <v>16</v>
      </c>
      <c r="T49" s="29">
        <f t="shared" si="118"/>
        <v>17</v>
      </c>
      <c r="U49" s="29">
        <f t="shared" si="118"/>
        <v>18</v>
      </c>
      <c r="V49" s="29">
        <f t="shared" si="118"/>
        <v>19</v>
      </c>
      <c r="W49" s="29">
        <f t="shared" si="118"/>
        <v>20</v>
      </c>
      <c r="X49" s="29">
        <f t="shared" si="118"/>
        <v>21</v>
      </c>
      <c r="Y49" s="29">
        <f t="shared" si="118"/>
        <v>22</v>
      </c>
      <c r="Z49" s="29">
        <f t="shared" si="118"/>
        <v>23</v>
      </c>
      <c r="AA49" s="29">
        <f t="shared" si="118"/>
        <v>24</v>
      </c>
      <c r="AB49" s="29">
        <f t="shared" si="118"/>
        <v>25</v>
      </c>
      <c r="AC49" s="29">
        <f t="shared" si="118"/>
        <v>26</v>
      </c>
      <c r="AD49" s="29">
        <f t="shared" si="118"/>
        <v>27</v>
      </c>
      <c r="AE49" s="29">
        <f t="shared" si="118"/>
        <v>28</v>
      </c>
      <c r="AF49" s="29">
        <f t="shared" si="118"/>
        <v>29</v>
      </c>
      <c r="AG49" s="29">
        <f t="shared" si="118"/>
        <v>30</v>
      </c>
      <c r="AH49" s="29">
        <f t="shared" si="118"/>
        <v>31</v>
      </c>
      <c r="AI49" s="29">
        <f t="shared" si="118"/>
        <v>32</v>
      </c>
      <c r="AJ49" s="29">
        <f t="shared" si="118"/>
        <v>33</v>
      </c>
      <c r="AK49" s="29">
        <f t="shared" si="118"/>
        <v>34</v>
      </c>
      <c r="AL49" s="29">
        <f t="shared" si="118"/>
        <v>35</v>
      </c>
      <c r="AM49" s="29">
        <f t="shared" si="118"/>
        <v>36</v>
      </c>
    </row>
    <row r="50" spans="1:63" ht="18.75" hidden="1" x14ac:dyDescent="0.3">
      <c r="B50" s="30" t="s">
        <v>71</v>
      </c>
      <c r="C50" s="29" t="s">
        <v>34</v>
      </c>
      <c r="D50" s="29" t="s">
        <v>10</v>
      </c>
      <c r="E50" s="29" t="s">
        <v>11</v>
      </c>
      <c r="F50" s="29" t="s">
        <v>12</v>
      </c>
      <c r="G50" s="29" t="s">
        <v>13</v>
      </c>
      <c r="H50" s="29" t="s">
        <v>14</v>
      </c>
      <c r="I50" s="29" t="s">
        <v>15</v>
      </c>
      <c r="J50" s="29" t="s">
        <v>16</v>
      </c>
      <c r="K50" s="29" t="s">
        <v>17</v>
      </c>
      <c r="L50" s="29" t="s">
        <v>18</v>
      </c>
      <c r="M50" s="29" t="s">
        <v>19</v>
      </c>
      <c r="N50" s="29" t="s">
        <v>20</v>
      </c>
      <c r="O50" s="29" t="s">
        <v>21</v>
      </c>
      <c r="P50" s="29" t="s">
        <v>22</v>
      </c>
      <c r="Q50" s="29" t="s">
        <v>23</v>
      </c>
      <c r="R50" s="29" t="s">
        <v>24</v>
      </c>
      <c r="S50" s="29" t="s">
        <v>25</v>
      </c>
      <c r="T50" s="29" t="s">
        <v>26</v>
      </c>
      <c r="U50" s="29" t="s">
        <v>27</v>
      </c>
      <c r="V50" s="29" t="s">
        <v>28</v>
      </c>
      <c r="W50" s="29" t="s">
        <v>29</v>
      </c>
      <c r="X50" s="29" t="s">
        <v>30</v>
      </c>
      <c r="Y50" s="29" t="s">
        <v>31</v>
      </c>
      <c r="Z50" s="29" t="s">
        <v>32</v>
      </c>
      <c r="AA50" s="29" t="s">
        <v>33</v>
      </c>
      <c r="AB50" s="29" t="s">
        <v>42</v>
      </c>
      <c r="AC50" s="29" t="s">
        <v>43</v>
      </c>
      <c r="AD50" s="29" t="s">
        <v>44</v>
      </c>
      <c r="AE50" s="29" t="s">
        <v>45</v>
      </c>
      <c r="AF50" s="29" t="s">
        <v>46</v>
      </c>
      <c r="AG50" s="29" t="s">
        <v>47</v>
      </c>
      <c r="AH50" s="29" t="s">
        <v>48</v>
      </c>
      <c r="AI50" s="29" t="s">
        <v>49</v>
      </c>
      <c r="AJ50" s="29" t="s">
        <v>50</v>
      </c>
      <c r="AK50" s="29" t="s">
        <v>51</v>
      </c>
      <c r="AL50" s="29" t="s">
        <v>52</v>
      </c>
      <c r="AM50" s="29" t="s">
        <v>53</v>
      </c>
    </row>
    <row r="51" spans="1:63" hidden="1" outlineLevel="1" x14ac:dyDescent="0.25">
      <c r="B51" s="27" t="s">
        <v>54</v>
      </c>
      <c r="C51" s="28">
        <f>+C5</f>
        <v>4000000000</v>
      </c>
      <c r="D51" s="28">
        <f>PMT($D$14,$C$6,$C$19,0)</f>
        <v>-128131798.96312657</v>
      </c>
      <c r="E51" s="28">
        <f>+D51</f>
        <v>-128131798.96312657</v>
      </c>
      <c r="F51" s="28">
        <f t="shared" ref="F51:U51" si="119">+E51</f>
        <v>-128131798.96312657</v>
      </c>
      <c r="G51" s="28">
        <f t="shared" si="119"/>
        <v>-128131798.96312657</v>
      </c>
      <c r="H51" s="28">
        <f t="shared" si="119"/>
        <v>-128131798.96312657</v>
      </c>
      <c r="I51" s="28">
        <f t="shared" si="119"/>
        <v>-128131798.96312657</v>
      </c>
      <c r="J51" s="28">
        <f t="shared" si="119"/>
        <v>-128131798.96312657</v>
      </c>
      <c r="K51" s="28">
        <f t="shared" si="119"/>
        <v>-128131798.96312657</v>
      </c>
      <c r="L51" s="28">
        <f t="shared" si="119"/>
        <v>-128131798.96312657</v>
      </c>
      <c r="M51" s="28">
        <f t="shared" si="119"/>
        <v>-128131798.96312657</v>
      </c>
      <c r="N51" s="28">
        <f t="shared" si="119"/>
        <v>-128131798.96312657</v>
      </c>
      <c r="O51" s="28">
        <f t="shared" si="119"/>
        <v>-128131798.96312657</v>
      </c>
      <c r="P51" s="28">
        <f t="shared" si="119"/>
        <v>-128131798.96312657</v>
      </c>
      <c r="Q51" s="28">
        <f t="shared" si="119"/>
        <v>-128131798.96312657</v>
      </c>
      <c r="R51" s="28">
        <f t="shared" si="119"/>
        <v>-128131798.96312657</v>
      </c>
      <c r="S51" s="28">
        <f t="shared" si="119"/>
        <v>-128131798.96312657</v>
      </c>
      <c r="T51" s="28">
        <f t="shared" si="119"/>
        <v>-128131798.96312657</v>
      </c>
      <c r="U51" s="28">
        <f t="shared" si="119"/>
        <v>-128131798.96312657</v>
      </c>
      <c r="V51" s="28">
        <f>+U51</f>
        <v>-128131798.96312657</v>
      </c>
      <c r="W51" s="28">
        <f t="shared" ref="W51:AM51" si="120">+V51</f>
        <v>-128131798.96312657</v>
      </c>
      <c r="X51" s="28">
        <f t="shared" si="120"/>
        <v>-128131798.96312657</v>
      </c>
      <c r="Y51" s="28">
        <f t="shared" si="120"/>
        <v>-128131798.96312657</v>
      </c>
      <c r="Z51" s="28">
        <f t="shared" si="120"/>
        <v>-128131798.96312657</v>
      </c>
      <c r="AA51" s="28">
        <f t="shared" si="120"/>
        <v>-128131798.96312657</v>
      </c>
      <c r="AB51" s="28">
        <f t="shared" si="120"/>
        <v>-128131798.96312657</v>
      </c>
      <c r="AC51" s="28">
        <f t="shared" si="120"/>
        <v>-128131798.96312657</v>
      </c>
      <c r="AD51" s="28">
        <f t="shared" si="120"/>
        <v>-128131798.96312657</v>
      </c>
      <c r="AE51" s="28">
        <f t="shared" si="120"/>
        <v>-128131798.96312657</v>
      </c>
      <c r="AF51" s="28">
        <f t="shared" si="120"/>
        <v>-128131798.96312657</v>
      </c>
      <c r="AG51" s="28">
        <f t="shared" si="120"/>
        <v>-128131798.96312657</v>
      </c>
      <c r="AH51" s="28">
        <f t="shared" si="120"/>
        <v>-128131798.96312657</v>
      </c>
      <c r="AI51" s="28">
        <f t="shared" si="120"/>
        <v>-128131798.96312657</v>
      </c>
      <c r="AJ51" s="28">
        <f t="shared" si="120"/>
        <v>-128131798.96312657</v>
      </c>
      <c r="AK51" s="28">
        <f t="shared" si="120"/>
        <v>-128131798.96312657</v>
      </c>
      <c r="AL51" s="28">
        <f t="shared" si="120"/>
        <v>-128131798.96312657</v>
      </c>
      <c r="AM51" s="28">
        <f t="shared" si="120"/>
        <v>-128131798.96312657</v>
      </c>
    </row>
    <row r="52" spans="1:63" hidden="1" outlineLevel="1" x14ac:dyDescent="0.25">
      <c r="B52" s="27" t="s">
        <v>37</v>
      </c>
      <c r="C52" s="27"/>
      <c r="D52" s="28">
        <f>CUMIPMT($D$14,$C$6,$C$19,D49,D49,0)</f>
        <v>-31666666.666666314</v>
      </c>
      <c r="E52" s="28">
        <f t="shared" ref="E52:AM52" si="121">CUMIPMT($D$14,$C$6,$C$19,E49,E49,0)</f>
        <v>-30902984.369319364</v>
      </c>
      <c r="F52" s="28">
        <f t="shared" si="121"/>
        <v>-30133256.253785059</v>
      </c>
      <c r="G52" s="28">
        <f t="shared" si="121"/>
        <v>-29357434.457336098</v>
      </c>
      <c r="H52" s="28">
        <f t="shared" si="121"/>
        <v>-28575470.738331944</v>
      </c>
      <c r="I52" s="28">
        <f t="shared" si="121"/>
        <v>-27787316.473218992</v>
      </c>
      <c r="J52" s="28">
        <f t="shared" si="121"/>
        <v>-26992922.653507218</v>
      </c>
      <c r="K52" s="28">
        <f t="shared" si="121"/>
        <v>-26192239.88272275</v>
      </c>
      <c r="L52" s="28">
        <f t="shared" si="121"/>
        <v>-25385218.373336241</v>
      </c>
      <c r="M52" s="28">
        <f t="shared" si="121"/>
        <v>-24571807.943667084</v>
      </c>
      <c r="N52" s="28">
        <f t="shared" si="121"/>
        <v>-23751958.014763042</v>
      </c>
      <c r="O52" s="28">
        <f t="shared" si="121"/>
        <v>-22925617.607255161</v>
      </c>
      <c r="P52" s="28">
        <f t="shared" si="121"/>
        <v>-22092735.338187858</v>
      </c>
      <c r="Q52" s="28">
        <f t="shared" si="121"/>
        <v>-21253259.417823777</v>
      </c>
      <c r="R52" s="28">
        <f t="shared" si="121"/>
        <v>-20407137.646423459</v>
      </c>
      <c r="S52" s="28">
        <f t="shared" si="121"/>
        <v>-19554317.410999566</v>
      </c>
      <c r="T52" s="28">
        <f t="shared" si="121"/>
        <v>-18694745.682045251</v>
      </c>
      <c r="U52" s="28">
        <f t="shared" si="121"/>
        <v>-17828369.010236695</v>
      </c>
      <c r="V52" s="28">
        <f t="shared" si="121"/>
        <v>-16955133.52310966</v>
      </c>
      <c r="W52" s="28">
        <f t="shared" si="121"/>
        <v>-16074984.921709538</v>
      </c>
      <c r="X52" s="28">
        <f t="shared" si="121"/>
        <v>-15187868.477214992</v>
      </c>
      <c r="Y52" s="28">
        <f t="shared" si="121"/>
        <v>-14293729.027534872</v>
      </c>
      <c r="Z52" s="28">
        <f t="shared" si="121"/>
        <v>-13392510.973878115</v>
      </c>
      <c r="AA52" s="28">
        <f t="shared" si="121"/>
        <v>-12484158.277296573</v>
      </c>
      <c r="AB52" s="28">
        <f t="shared" si="121"/>
        <v>-11568614.455200434</v>
      </c>
      <c r="AC52" s="28">
        <f t="shared" si="121"/>
        <v>-10645822.577846035</v>
      </c>
      <c r="AD52" s="28">
        <f t="shared" si="121"/>
        <v>-9715725.2647959143</v>
      </c>
      <c r="AE52" s="28">
        <f t="shared" si="121"/>
        <v>-8778264.6813507974</v>
      </c>
      <c r="AF52" s="28">
        <f t="shared" si="121"/>
        <v>-7833382.5349534154</v>
      </c>
      <c r="AG52" s="28">
        <f t="shared" si="121"/>
        <v>-6881020.0715637207</v>
      </c>
      <c r="AH52" s="28">
        <f t="shared" si="121"/>
        <v>-5921118.0720055252</v>
      </c>
      <c r="AI52" s="28">
        <f t="shared" si="121"/>
        <v>-4953616.8482841402</v>
      </c>
      <c r="AJ52" s="28">
        <f t="shared" si="121"/>
        <v>-3978456.2398750186</v>
      </c>
      <c r="AK52" s="28">
        <f t="shared" si="121"/>
        <v>-2995575.6099826097</v>
      </c>
      <c r="AL52" s="28">
        <f t="shared" si="121"/>
        <v>-2004913.8417702168</v>
      </c>
      <c r="AM52" s="28">
        <f t="shared" si="121"/>
        <v>-1006409.3345595002</v>
      </c>
    </row>
    <row r="53" spans="1:63" hidden="1" outlineLevel="1" x14ac:dyDescent="0.25">
      <c r="B53" s="27" t="s">
        <v>36</v>
      </c>
      <c r="C53" s="27"/>
      <c r="D53" s="28">
        <f>CUMPRINC($D$14,$C$6,$C$19,D49,D49,0)</f>
        <v>-96465132.296460256</v>
      </c>
      <c r="E53" s="28">
        <f t="shared" ref="E53:AM53" si="122">CUMPRINC($D$14,$C$6,$C$19,E49,E49,0)</f>
        <v>-97228814.593807206</v>
      </c>
      <c r="F53" s="28">
        <f t="shared" si="122"/>
        <v>-97998542.709341511</v>
      </c>
      <c r="G53" s="28">
        <f t="shared" si="122"/>
        <v>-98774364.505790472</v>
      </c>
      <c r="H53" s="28">
        <f t="shared" si="122"/>
        <v>-99556328.224794626</v>
      </c>
      <c r="I53" s="28">
        <f t="shared" si="122"/>
        <v>-100344482.48990758</v>
      </c>
      <c r="J53" s="28">
        <f t="shared" si="122"/>
        <v>-101138876.30961935</v>
      </c>
      <c r="K53" s="28">
        <f t="shared" si="122"/>
        <v>-101939559.08040382</v>
      </c>
      <c r="L53" s="28">
        <f t="shared" si="122"/>
        <v>-102746580.58979033</v>
      </c>
      <c r="M53" s="28">
        <f t="shared" si="122"/>
        <v>-103559991.01945949</v>
      </c>
      <c r="N53" s="28">
        <f t="shared" si="122"/>
        <v>-104379840.94836353</v>
      </c>
      <c r="O53" s="28">
        <f t="shared" si="122"/>
        <v>-105206181.35587141</v>
      </c>
      <c r="P53" s="28">
        <f t="shared" si="122"/>
        <v>-106039063.62493871</v>
      </c>
      <c r="Q53" s="28">
        <f t="shared" si="122"/>
        <v>-106878539.54530279</v>
      </c>
      <c r="R53" s="28">
        <f t="shared" si="122"/>
        <v>-107724661.31670311</v>
      </c>
      <c r="S53" s="28">
        <f t="shared" si="122"/>
        <v>-108577481.552127</v>
      </c>
      <c r="T53" s="28">
        <f t="shared" si="122"/>
        <v>-109437053.28108132</v>
      </c>
      <c r="U53" s="28">
        <f t="shared" si="122"/>
        <v>-110303429.95288987</v>
      </c>
      <c r="V53" s="28">
        <f t="shared" si="122"/>
        <v>-111176665.44001691</v>
      </c>
      <c r="W53" s="28">
        <f t="shared" si="122"/>
        <v>-112056814.04141703</v>
      </c>
      <c r="X53" s="28">
        <f t="shared" si="122"/>
        <v>-112943930.48591158</v>
      </c>
      <c r="Y53" s="28">
        <f t="shared" si="122"/>
        <v>-113838069.9355917</v>
      </c>
      <c r="Z53" s="28">
        <f t="shared" si="122"/>
        <v>-114739287.98924845</v>
      </c>
      <c r="AA53" s="28">
        <f t="shared" si="122"/>
        <v>-115647640.68583</v>
      </c>
      <c r="AB53" s="28">
        <f t="shared" si="122"/>
        <v>-116563184.50792614</v>
      </c>
      <c r="AC53" s="28">
        <f t="shared" si="122"/>
        <v>-117485976.38528053</v>
      </c>
      <c r="AD53" s="28">
        <f t="shared" si="122"/>
        <v>-118416073.69833066</v>
      </c>
      <c r="AE53" s="28">
        <f t="shared" si="122"/>
        <v>-119353534.28177577</v>
      </c>
      <c r="AF53" s="28">
        <f t="shared" si="122"/>
        <v>-120298416.42817315</v>
      </c>
      <c r="AG53" s="28">
        <f t="shared" si="122"/>
        <v>-121250778.89156285</v>
      </c>
      <c r="AH53" s="28">
        <f t="shared" si="122"/>
        <v>-122210680.89112104</v>
      </c>
      <c r="AI53" s="28">
        <f t="shared" si="122"/>
        <v>-123178182.11484243</v>
      </c>
      <c r="AJ53" s="28">
        <f t="shared" si="122"/>
        <v>-124153342.72325155</v>
      </c>
      <c r="AK53" s="28">
        <f t="shared" si="122"/>
        <v>-125136223.35314396</v>
      </c>
      <c r="AL53" s="28">
        <f t="shared" si="122"/>
        <v>-126126885.12135635</v>
      </c>
      <c r="AM53" s="28">
        <f t="shared" si="122"/>
        <v>-127125389.62856707</v>
      </c>
    </row>
    <row r="54" spans="1:63" hidden="1" outlineLevel="1" x14ac:dyDescent="0.25">
      <c r="B54" s="27" t="s">
        <v>38</v>
      </c>
      <c r="C54" s="27"/>
      <c r="D54" s="28">
        <f>+SUM(D52:D53)</f>
        <v>-128131798.96312657</v>
      </c>
      <c r="E54" s="28">
        <f>+SUM(E52:E53)</f>
        <v>-128131798.96312657</v>
      </c>
      <c r="F54" s="28">
        <f t="shared" ref="F54:AM54" si="123">+SUM(F52:F53)</f>
        <v>-128131798.96312657</v>
      </c>
      <c r="G54" s="28">
        <f t="shared" si="123"/>
        <v>-128131798.96312657</v>
      </c>
      <c r="H54" s="28">
        <f t="shared" si="123"/>
        <v>-128131798.96312657</v>
      </c>
      <c r="I54" s="28">
        <f t="shared" si="123"/>
        <v>-128131798.96312657</v>
      </c>
      <c r="J54" s="28">
        <f t="shared" si="123"/>
        <v>-128131798.96312657</v>
      </c>
      <c r="K54" s="28">
        <f t="shared" si="123"/>
        <v>-128131798.96312657</v>
      </c>
      <c r="L54" s="28">
        <f t="shared" si="123"/>
        <v>-128131798.96312657</v>
      </c>
      <c r="M54" s="28">
        <f t="shared" si="123"/>
        <v>-128131798.96312657</v>
      </c>
      <c r="N54" s="28">
        <f t="shared" si="123"/>
        <v>-128131798.96312657</v>
      </c>
      <c r="O54" s="28">
        <f t="shared" si="123"/>
        <v>-128131798.96312657</v>
      </c>
      <c r="P54" s="28">
        <f t="shared" si="123"/>
        <v>-128131798.96312657</v>
      </c>
      <c r="Q54" s="28">
        <f t="shared" si="123"/>
        <v>-128131798.96312657</v>
      </c>
      <c r="R54" s="28">
        <f t="shared" si="123"/>
        <v>-128131798.96312657</v>
      </c>
      <c r="S54" s="28">
        <f t="shared" si="123"/>
        <v>-128131798.96312657</v>
      </c>
      <c r="T54" s="28">
        <f t="shared" si="123"/>
        <v>-128131798.96312657</v>
      </c>
      <c r="U54" s="28">
        <f t="shared" si="123"/>
        <v>-128131798.96312657</v>
      </c>
      <c r="V54" s="28">
        <f t="shared" si="123"/>
        <v>-128131798.96312657</v>
      </c>
      <c r="W54" s="28">
        <f t="shared" si="123"/>
        <v>-128131798.96312657</v>
      </c>
      <c r="X54" s="28">
        <f t="shared" si="123"/>
        <v>-128131798.96312657</v>
      </c>
      <c r="Y54" s="28">
        <f t="shared" si="123"/>
        <v>-128131798.96312657</v>
      </c>
      <c r="Z54" s="28">
        <f t="shared" si="123"/>
        <v>-128131798.96312657</v>
      </c>
      <c r="AA54" s="28">
        <f t="shared" si="123"/>
        <v>-128131798.96312657</v>
      </c>
      <c r="AB54" s="28">
        <f t="shared" si="123"/>
        <v>-128131798.96312657</v>
      </c>
      <c r="AC54" s="28">
        <f t="shared" si="123"/>
        <v>-128131798.96312657</v>
      </c>
      <c r="AD54" s="28">
        <f t="shared" si="123"/>
        <v>-128131798.96312657</v>
      </c>
      <c r="AE54" s="28">
        <f t="shared" si="123"/>
        <v>-128131798.96312657</v>
      </c>
      <c r="AF54" s="28">
        <f t="shared" si="123"/>
        <v>-128131798.96312657</v>
      </c>
      <c r="AG54" s="28">
        <f t="shared" si="123"/>
        <v>-128131798.96312657</v>
      </c>
      <c r="AH54" s="28">
        <f t="shared" si="123"/>
        <v>-128131798.96312657</v>
      </c>
      <c r="AI54" s="28">
        <f t="shared" si="123"/>
        <v>-128131798.96312657</v>
      </c>
      <c r="AJ54" s="28">
        <f t="shared" si="123"/>
        <v>-128131798.96312657</v>
      </c>
      <c r="AK54" s="28">
        <f t="shared" si="123"/>
        <v>-128131798.96312657</v>
      </c>
      <c r="AL54" s="28">
        <f t="shared" si="123"/>
        <v>-128131798.96312657</v>
      </c>
      <c r="AM54" s="28">
        <f t="shared" si="123"/>
        <v>-128131798.96312657</v>
      </c>
    </row>
    <row r="55" spans="1:63" hidden="1" outlineLevel="1" x14ac:dyDescent="0.25">
      <c r="B55" s="31" t="s">
        <v>72</v>
      </c>
      <c r="C55" s="31"/>
      <c r="D55" s="32">
        <f>-C8</f>
        <v>-42829</v>
      </c>
      <c r="E55" s="32">
        <f>+D55</f>
        <v>-42829</v>
      </c>
      <c r="F55" s="32">
        <f t="shared" ref="F55:AM55" si="124">+E55</f>
        <v>-42829</v>
      </c>
      <c r="G55" s="32">
        <f t="shared" si="124"/>
        <v>-42829</v>
      </c>
      <c r="H55" s="32">
        <f t="shared" si="124"/>
        <v>-42829</v>
      </c>
      <c r="I55" s="32">
        <f t="shared" si="124"/>
        <v>-42829</v>
      </c>
      <c r="J55" s="32">
        <f t="shared" si="124"/>
        <v>-42829</v>
      </c>
      <c r="K55" s="32">
        <f t="shared" si="124"/>
        <v>-42829</v>
      </c>
      <c r="L55" s="32">
        <f t="shared" si="124"/>
        <v>-42829</v>
      </c>
      <c r="M55" s="32">
        <f t="shared" si="124"/>
        <v>-42829</v>
      </c>
      <c r="N55" s="32">
        <f t="shared" si="124"/>
        <v>-42829</v>
      </c>
      <c r="O55" s="32">
        <f t="shared" si="124"/>
        <v>-42829</v>
      </c>
      <c r="P55" s="32">
        <f t="shared" si="124"/>
        <v>-42829</v>
      </c>
      <c r="Q55" s="32">
        <f t="shared" si="124"/>
        <v>-42829</v>
      </c>
      <c r="R55" s="32">
        <f t="shared" si="124"/>
        <v>-42829</v>
      </c>
      <c r="S55" s="32">
        <f t="shared" si="124"/>
        <v>-42829</v>
      </c>
      <c r="T55" s="32">
        <f t="shared" si="124"/>
        <v>-42829</v>
      </c>
      <c r="U55" s="32">
        <f t="shared" si="124"/>
        <v>-42829</v>
      </c>
      <c r="V55" s="32">
        <f t="shared" si="124"/>
        <v>-42829</v>
      </c>
      <c r="W55" s="32">
        <f t="shared" si="124"/>
        <v>-42829</v>
      </c>
      <c r="X55" s="32">
        <f t="shared" si="124"/>
        <v>-42829</v>
      </c>
      <c r="Y55" s="32">
        <f t="shared" si="124"/>
        <v>-42829</v>
      </c>
      <c r="Z55" s="32">
        <f t="shared" si="124"/>
        <v>-42829</v>
      </c>
      <c r="AA55" s="32">
        <f t="shared" si="124"/>
        <v>-42829</v>
      </c>
      <c r="AB55" s="32">
        <f t="shared" si="124"/>
        <v>-42829</v>
      </c>
      <c r="AC55" s="32">
        <f t="shared" si="124"/>
        <v>-42829</v>
      </c>
      <c r="AD55" s="32">
        <f t="shared" si="124"/>
        <v>-42829</v>
      </c>
      <c r="AE55" s="32">
        <f t="shared" si="124"/>
        <v>-42829</v>
      </c>
      <c r="AF55" s="32">
        <f t="shared" si="124"/>
        <v>-42829</v>
      </c>
      <c r="AG55" s="32">
        <f t="shared" si="124"/>
        <v>-42829</v>
      </c>
      <c r="AH55" s="32">
        <f t="shared" si="124"/>
        <v>-42829</v>
      </c>
      <c r="AI55" s="32">
        <f t="shared" si="124"/>
        <v>-42829</v>
      </c>
      <c r="AJ55" s="32">
        <f t="shared" si="124"/>
        <v>-42829</v>
      </c>
      <c r="AK55" s="32">
        <f t="shared" si="124"/>
        <v>-42829</v>
      </c>
      <c r="AL55" s="32">
        <f t="shared" si="124"/>
        <v>-42829</v>
      </c>
      <c r="AM55" s="32">
        <f t="shared" si="124"/>
        <v>-42829</v>
      </c>
    </row>
    <row r="56" spans="1:63" hidden="1" outlineLevel="1" x14ac:dyDescent="0.25">
      <c r="B56" s="27" t="s">
        <v>39</v>
      </c>
      <c r="C56" s="27"/>
      <c r="D56" s="28">
        <f>+SUM(D52:$AM52)+SUM(D53:$AM53)+SUM(D55:$AM55)</f>
        <v>-4614286606.6725569</v>
      </c>
      <c r="E56" s="28">
        <f>+SUM(E52:$AM52)+SUM(E53:$AM53)+SUM(E55:$AM55)</f>
        <v>-4486111978.7094307</v>
      </c>
      <c r="F56" s="28">
        <f>+SUM(F52:$AM52)+SUM(F53:$AM53)+SUM(F55:$AM55)</f>
        <v>-4357937350.7463036</v>
      </c>
      <c r="G56" s="28">
        <f>+SUM(G52:$AM52)+SUM(G53:$AM53)+SUM(G55:$AM55)</f>
        <v>-4229762722.7831774</v>
      </c>
      <c r="H56" s="28">
        <f>+SUM(H52:$AM52)+SUM(H53:$AM53)+SUM(H55:$AM55)</f>
        <v>-4101588094.8200512</v>
      </c>
      <c r="I56" s="28">
        <f>+SUM(I52:$AM52)+SUM(I53:$AM53)+SUM(I55:$AM55)</f>
        <v>-3973413466.8569241</v>
      </c>
      <c r="J56" s="28">
        <f>+SUM(J52:$AM52)+SUM(J53:$AM53)+SUM(J55:$AM55)</f>
        <v>-3845238838.8937979</v>
      </c>
      <c r="K56" s="28">
        <f>+SUM(K52:$AM52)+SUM(K53:$AM53)+SUM(K55:$AM55)</f>
        <v>-3717064210.9306712</v>
      </c>
      <c r="L56" s="28">
        <f>+SUM(L52:$AM52)+SUM(L53:$AM53)+SUM(L55:$AM55)</f>
        <v>-3588889582.9675446</v>
      </c>
      <c r="M56" s="28">
        <f>+SUM(M52:$AM52)+SUM(M53:$AM53)+SUM(M55:$AM55)</f>
        <v>-3460714955.0044184</v>
      </c>
      <c r="N56" s="28">
        <f>+SUM(N52:$AM52)+SUM(N53:$AM53)+SUM(N55:$AM55)</f>
        <v>-3332540327.0412908</v>
      </c>
      <c r="O56" s="28">
        <f>+SUM(O52:$AM52)+SUM(O53:$AM53)+SUM(O55:$AM55)</f>
        <v>-3204365699.0781641</v>
      </c>
      <c r="P56" s="28">
        <f>+SUM(P52:$AM52)+SUM(P53:$AM53)+SUM(P55:$AM55)</f>
        <v>-3076191071.1150379</v>
      </c>
      <c r="Q56" s="28">
        <f>+SUM(Q52:$AM52)+SUM(Q53:$AM53)+SUM(Q55:$AM55)</f>
        <v>-2948016443.1519113</v>
      </c>
      <c r="R56" s="28">
        <f>+SUM(R52:$AM52)+SUM(R53:$AM53)+SUM(R55:$AM55)</f>
        <v>-2819841815.1887851</v>
      </c>
      <c r="S56" s="28">
        <f>+SUM(S52:$AM52)+SUM(S53:$AM53)+SUM(S55:$AM55)</f>
        <v>-2691667187.2256584</v>
      </c>
      <c r="T56" s="28">
        <f>+SUM(T52:$AM52)+SUM(T53:$AM53)+SUM(T55:$AM55)</f>
        <v>-2563492559.2625313</v>
      </c>
      <c r="U56" s="28">
        <f>+SUM(U52:$AM52)+SUM(U53:$AM53)+SUM(U55:$AM55)</f>
        <v>-2435317931.2994051</v>
      </c>
      <c r="V56" s="28">
        <f>+SUM(V52:$AM52)+SUM(V53:$AM53)+SUM(V55:$AM55)</f>
        <v>-2307143303.336278</v>
      </c>
      <c r="W56" s="28">
        <f>+SUM(W52:$AM52)+SUM(W53:$AM53)+SUM(W55:$AM55)</f>
        <v>-2178968675.3731513</v>
      </c>
      <c r="X56" s="28">
        <f>+SUM(X52:$AM52)+SUM(X53:$AM53)+SUM(X55:$AM55)</f>
        <v>-2050794047.4100249</v>
      </c>
      <c r="Y56" s="28">
        <f>+SUM(Y52:$AM52)+SUM(Y53:$AM53)+SUM(Y55:$AM55)</f>
        <v>-1922619419.4468985</v>
      </c>
      <c r="Z56" s="28">
        <f>+SUM(Z52:$AM52)+SUM(Z53:$AM53)+SUM(Z55:$AM55)</f>
        <v>-1794444791.4837718</v>
      </c>
      <c r="AA56" s="28">
        <f>+SUM(AA52:$AM52)+SUM(AA53:$AM53)+SUM(AA55:$AM55)</f>
        <v>-1666270163.5206454</v>
      </c>
      <c r="AB56" s="28">
        <f>+SUM(AB52:$AM52)+SUM(AB53:$AM53)+SUM(AB55:$AM55)</f>
        <v>-1538095535.5575185</v>
      </c>
      <c r="AC56" s="28">
        <f>+SUM(AC52:$AM52)+SUM(AC53:$AM53)+SUM(AC55:$AM55)</f>
        <v>-1409920907.5943921</v>
      </c>
      <c r="AD56" s="28">
        <f>+SUM(AD52:$AM52)+SUM(AD53:$AM53)+SUM(AD55:$AM55)</f>
        <v>-1281746279.6312656</v>
      </c>
      <c r="AE56" s="28">
        <f>+SUM(AE52:$AM52)+SUM(AE53:$AM53)+SUM(AE55:$AM55)</f>
        <v>-1153571651.6681392</v>
      </c>
      <c r="AF56" s="28">
        <f>+SUM(AF52:$AM52)+SUM(AF53:$AM53)+SUM(AF55:$AM55)</f>
        <v>-1025397023.7050126</v>
      </c>
      <c r="AG56" s="28">
        <f>+SUM(AG52:$AM52)+SUM(AG53:$AM53)+SUM(AG55:$AM55)</f>
        <v>-897222395.74188602</v>
      </c>
      <c r="AH56" s="28">
        <f>+SUM(AH52:$AM52)+SUM(AH53:$AM53)+SUM(AH55:$AM55)</f>
        <v>-769047767.77875948</v>
      </c>
      <c r="AI56" s="28">
        <f>+SUM(AI52:$AM52)+SUM(AI53:$AM53)+SUM(AI55:$AM55)</f>
        <v>-640873139.81563282</v>
      </c>
      <c r="AJ56" s="28">
        <f>+SUM(AJ52:$AM52)+SUM(AJ53:$AM53)+SUM(AJ55:$AM55)</f>
        <v>-512698511.85250634</v>
      </c>
      <c r="AK56" s="28">
        <f>+SUM(AK52:$AM52)+SUM(AK53:$AM53)+SUM(AK55:$AM55)</f>
        <v>-384523883.88937974</v>
      </c>
      <c r="AL56" s="28">
        <f>+SUM(AL52:$AM52)+SUM(AL53:$AM53)+SUM(AL55:$AM55)</f>
        <v>-256349255.92625314</v>
      </c>
      <c r="AM56" s="28">
        <f>+SUM(AM52:$AM52)+SUM(AM53:$AM53)+SUM(AM55:$AM55)</f>
        <v>-128174627.96312657</v>
      </c>
    </row>
    <row r="57" spans="1:63" hidden="1" outlineLevel="1" x14ac:dyDescent="0.25">
      <c r="B57" s="27" t="s">
        <v>40</v>
      </c>
      <c r="C57" s="28"/>
      <c r="D57" s="28">
        <f t="shared" ref="D57:AM57" si="125">+D56*$C$7/1000000</f>
        <v>-5537143.9280070681</v>
      </c>
      <c r="E57" s="28">
        <f t="shared" si="125"/>
        <v>-5383334.374451316</v>
      </c>
      <c r="F57" s="28">
        <f t="shared" si="125"/>
        <v>-5229524.8208955647</v>
      </c>
      <c r="G57" s="28">
        <f t="shared" si="125"/>
        <v>-5075715.2673398126</v>
      </c>
      <c r="H57" s="28">
        <f t="shared" si="125"/>
        <v>-4921905.7137840614</v>
      </c>
      <c r="I57" s="28">
        <f t="shared" si="125"/>
        <v>-4768096.1602283083</v>
      </c>
      <c r="J57" s="28">
        <f t="shared" si="125"/>
        <v>-4614286.606672558</v>
      </c>
      <c r="K57" s="28">
        <f t="shared" si="125"/>
        <v>-4460477.0531168059</v>
      </c>
      <c r="L57" s="28">
        <f t="shared" si="125"/>
        <v>-4306667.4995610537</v>
      </c>
      <c r="M57" s="28">
        <f t="shared" si="125"/>
        <v>-4152857.946005302</v>
      </c>
      <c r="N57" s="28">
        <f t="shared" si="125"/>
        <v>-3999048.3924495489</v>
      </c>
      <c r="O57" s="28">
        <f t="shared" si="125"/>
        <v>-3845238.8388937968</v>
      </c>
      <c r="P57" s="28">
        <f t="shared" si="125"/>
        <v>-3691429.2853380456</v>
      </c>
      <c r="Q57" s="28">
        <f t="shared" si="125"/>
        <v>-3537619.7317822934</v>
      </c>
      <c r="R57" s="28">
        <f t="shared" si="125"/>
        <v>-3383810.1782265422</v>
      </c>
      <c r="S57" s="28">
        <f t="shared" si="125"/>
        <v>-3230000.62467079</v>
      </c>
      <c r="T57" s="28">
        <f t="shared" si="125"/>
        <v>-3076191.0711150374</v>
      </c>
      <c r="U57" s="28">
        <f t="shared" si="125"/>
        <v>-2922381.5175592862</v>
      </c>
      <c r="V57" s="28">
        <f t="shared" si="125"/>
        <v>-2768571.9640035336</v>
      </c>
      <c r="W57" s="28">
        <f t="shared" si="125"/>
        <v>-2614762.4104477819</v>
      </c>
      <c r="X57" s="28">
        <f t="shared" si="125"/>
        <v>-2460952.8568920298</v>
      </c>
      <c r="Y57" s="28">
        <f t="shared" si="125"/>
        <v>-2307143.3033362785</v>
      </c>
      <c r="Z57" s="28">
        <f t="shared" si="125"/>
        <v>-2153333.7497805259</v>
      </c>
      <c r="AA57" s="28">
        <f t="shared" si="125"/>
        <v>-1999524.1962247745</v>
      </c>
      <c r="AB57" s="28">
        <f t="shared" si="125"/>
        <v>-1845714.6426690223</v>
      </c>
      <c r="AC57" s="28">
        <f t="shared" si="125"/>
        <v>-1691905.0891132704</v>
      </c>
      <c r="AD57" s="28">
        <f t="shared" si="125"/>
        <v>-1538095.5355575187</v>
      </c>
      <c r="AE57" s="28">
        <f t="shared" si="125"/>
        <v>-1384285.982001767</v>
      </c>
      <c r="AF57" s="28">
        <f t="shared" si="125"/>
        <v>-1230476.4284460151</v>
      </c>
      <c r="AG57" s="28">
        <f t="shared" si="125"/>
        <v>-1076666.8748902632</v>
      </c>
      <c r="AH57" s="28">
        <f t="shared" si="125"/>
        <v>-922857.32133451139</v>
      </c>
      <c r="AI57" s="28">
        <f t="shared" si="125"/>
        <v>-769047.76777875936</v>
      </c>
      <c r="AJ57" s="28">
        <f t="shared" si="125"/>
        <v>-615238.21422300756</v>
      </c>
      <c r="AK57" s="28">
        <f t="shared" si="125"/>
        <v>-461428.6606672557</v>
      </c>
      <c r="AL57" s="28">
        <f t="shared" si="125"/>
        <v>-307619.10711150378</v>
      </c>
      <c r="AM57" s="28">
        <f t="shared" si="125"/>
        <v>-153809.55355575189</v>
      </c>
    </row>
    <row r="58" spans="1:63" hidden="1" outlineLevel="1" x14ac:dyDescent="0.25">
      <c r="B58" s="27" t="s">
        <v>41</v>
      </c>
      <c r="C58" s="28">
        <f>+C51</f>
        <v>4000000000</v>
      </c>
      <c r="D58" s="28">
        <f>+D57+D54+D55</f>
        <v>-133711771.89113364</v>
      </c>
      <c r="E58" s="28">
        <f t="shared" ref="E58:AM58" si="126">+E57+E54+E55</f>
        <v>-133557962.33757788</v>
      </c>
      <c r="F58" s="28">
        <f t="shared" si="126"/>
        <v>-133404152.78402214</v>
      </c>
      <c r="G58" s="28">
        <f t="shared" si="126"/>
        <v>-133250343.23046638</v>
      </c>
      <c r="H58" s="28">
        <f t="shared" si="126"/>
        <v>-133096533.67691064</v>
      </c>
      <c r="I58" s="28">
        <f t="shared" si="126"/>
        <v>-132942724.12335488</v>
      </c>
      <c r="J58" s="28">
        <f t="shared" si="126"/>
        <v>-132788914.56979913</v>
      </c>
      <c r="K58" s="28">
        <f t="shared" si="126"/>
        <v>-132635105.01624337</v>
      </c>
      <c r="L58" s="28">
        <f t="shared" si="126"/>
        <v>-132481295.46268763</v>
      </c>
      <c r="M58" s="28">
        <f t="shared" si="126"/>
        <v>-132327485.90913187</v>
      </c>
      <c r="N58" s="28">
        <f t="shared" si="126"/>
        <v>-132173676.35557611</v>
      </c>
      <c r="O58" s="28">
        <f t="shared" si="126"/>
        <v>-132019866.80202037</v>
      </c>
      <c r="P58" s="28">
        <f t="shared" si="126"/>
        <v>-131866057.24846461</v>
      </c>
      <c r="Q58" s="28">
        <f t="shared" si="126"/>
        <v>-131712247.69490886</v>
      </c>
      <c r="R58" s="28">
        <f t="shared" si="126"/>
        <v>-131558438.14135312</v>
      </c>
      <c r="S58" s="28">
        <f t="shared" si="126"/>
        <v>-131404628.58779736</v>
      </c>
      <c r="T58" s="28">
        <f t="shared" si="126"/>
        <v>-131250819.0342416</v>
      </c>
      <c r="U58" s="28">
        <f t="shared" si="126"/>
        <v>-131097009.48068586</v>
      </c>
      <c r="V58" s="28">
        <f t="shared" si="126"/>
        <v>-130943199.9271301</v>
      </c>
      <c r="W58" s="28">
        <f t="shared" si="126"/>
        <v>-130789390.37357435</v>
      </c>
      <c r="X58" s="28">
        <f t="shared" si="126"/>
        <v>-130635580.8200186</v>
      </c>
      <c r="Y58" s="28">
        <f t="shared" si="126"/>
        <v>-130481771.26646285</v>
      </c>
      <c r="Z58" s="28">
        <f t="shared" si="126"/>
        <v>-130327961.71290709</v>
      </c>
      <c r="AA58" s="28">
        <f t="shared" si="126"/>
        <v>-130174152.15935135</v>
      </c>
      <c r="AB58" s="28">
        <f t="shared" si="126"/>
        <v>-130020342.60579559</v>
      </c>
      <c r="AC58" s="28">
        <f t="shared" si="126"/>
        <v>-129866533.05223984</v>
      </c>
      <c r="AD58" s="28">
        <f t="shared" si="126"/>
        <v>-129712723.49868409</v>
      </c>
      <c r="AE58" s="28">
        <f t="shared" si="126"/>
        <v>-129558913.94512834</v>
      </c>
      <c r="AF58" s="28">
        <f t="shared" si="126"/>
        <v>-129405104.39157258</v>
      </c>
      <c r="AG58" s="28">
        <f t="shared" si="126"/>
        <v>-129251294.83801684</v>
      </c>
      <c r="AH58" s="28">
        <f t="shared" si="126"/>
        <v>-129097485.28446108</v>
      </c>
      <c r="AI58" s="28">
        <f t="shared" si="126"/>
        <v>-128943675.73090532</v>
      </c>
      <c r="AJ58" s="28">
        <f t="shared" si="126"/>
        <v>-128789866.17734958</v>
      </c>
      <c r="AK58" s="28">
        <f t="shared" si="126"/>
        <v>-128636056.62379383</v>
      </c>
      <c r="AL58" s="28">
        <f t="shared" si="126"/>
        <v>-128482247.07023807</v>
      </c>
      <c r="AM58" s="28">
        <f t="shared" si="126"/>
        <v>-128328437.51668233</v>
      </c>
    </row>
    <row r="59" spans="1:63" hidden="1" outlineLevel="1" x14ac:dyDescent="0.25"/>
    <row r="60" spans="1:63" collapsed="1" x14ac:dyDescent="0.25"/>
    <row r="61" spans="1:63" ht="18.75" x14ac:dyDescent="0.3">
      <c r="A61">
        <v>60</v>
      </c>
      <c r="B61" s="30" t="s">
        <v>66</v>
      </c>
      <c r="C61" s="29">
        <v>0</v>
      </c>
      <c r="D61" s="29">
        <v>1</v>
      </c>
      <c r="E61" s="29">
        <f>+D61+1</f>
        <v>2</v>
      </c>
      <c r="F61" s="29">
        <f t="shared" ref="F61" si="127">+E61+1</f>
        <v>3</v>
      </c>
      <c r="G61" s="29">
        <f t="shared" ref="G61" si="128">+F61+1</f>
        <v>4</v>
      </c>
      <c r="H61" s="29">
        <f t="shared" ref="H61" si="129">+G61+1</f>
        <v>5</v>
      </c>
      <c r="I61" s="29">
        <f t="shared" ref="I61" si="130">+H61+1</f>
        <v>6</v>
      </c>
      <c r="J61" s="29">
        <f t="shared" ref="J61" si="131">+I61+1</f>
        <v>7</v>
      </c>
      <c r="K61" s="29">
        <f t="shared" ref="K61" si="132">+J61+1</f>
        <v>8</v>
      </c>
      <c r="L61" s="29">
        <f t="shared" ref="L61" si="133">+K61+1</f>
        <v>9</v>
      </c>
      <c r="M61" s="29">
        <f t="shared" ref="M61" si="134">+L61+1</f>
        <v>10</v>
      </c>
      <c r="N61" s="29">
        <f t="shared" ref="N61" si="135">+M61+1</f>
        <v>11</v>
      </c>
      <c r="O61" s="29">
        <f t="shared" ref="O61" si="136">+N61+1</f>
        <v>12</v>
      </c>
      <c r="P61" s="29">
        <f t="shared" ref="P61" si="137">+O61+1</f>
        <v>13</v>
      </c>
      <c r="Q61" s="29">
        <f t="shared" ref="Q61" si="138">+P61+1</f>
        <v>14</v>
      </c>
      <c r="R61" s="29">
        <f t="shared" ref="R61" si="139">+Q61+1</f>
        <v>15</v>
      </c>
      <c r="S61" s="29">
        <f t="shared" ref="S61" si="140">+R61+1</f>
        <v>16</v>
      </c>
      <c r="T61" s="29">
        <f t="shared" ref="T61" si="141">+S61+1</f>
        <v>17</v>
      </c>
      <c r="U61" s="29">
        <f t="shared" ref="U61" si="142">+T61+1</f>
        <v>18</v>
      </c>
      <c r="V61" s="29">
        <f t="shared" ref="V61" si="143">+U61+1</f>
        <v>19</v>
      </c>
      <c r="W61" s="29">
        <f t="shared" ref="W61" si="144">+V61+1</f>
        <v>20</v>
      </c>
      <c r="X61" s="29">
        <f t="shared" ref="X61" si="145">+W61+1</f>
        <v>21</v>
      </c>
      <c r="Y61" s="29">
        <f t="shared" ref="Y61" si="146">+X61+1</f>
        <v>22</v>
      </c>
      <c r="Z61" s="29">
        <f t="shared" ref="Z61" si="147">+Y61+1</f>
        <v>23</v>
      </c>
      <c r="AA61" s="29">
        <f t="shared" ref="AA61" si="148">+Z61+1</f>
        <v>24</v>
      </c>
      <c r="AB61" s="29">
        <f t="shared" ref="AB61" si="149">+AA61+1</f>
        <v>25</v>
      </c>
      <c r="AC61" s="29">
        <f t="shared" ref="AC61" si="150">+AB61+1</f>
        <v>26</v>
      </c>
      <c r="AD61" s="29">
        <f t="shared" ref="AD61" si="151">+AC61+1</f>
        <v>27</v>
      </c>
      <c r="AE61" s="29">
        <f t="shared" ref="AE61" si="152">+AD61+1</f>
        <v>28</v>
      </c>
      <c r="AF61" s="29">
        <f t="shared" ref="AF61" si="153">+AE61+1</f>
        <v>29</v>
      </c>
      <c r="AG61" s="29">
        <f t="shared" ref="AG61" si="154">+AF61+1</f>
        <v>30</v>
      </c>
      <c r="AH61" s="29">
        <f t="shared" ref="AH61" si="155">+AG61+1</f>
        <v>31</v>
      </c>
      <c r="AI61" s="29">
        <f t="shared" ref="AI61" si="156">+AH61+1</f>
        <v>32</v>
      </c>
      <c r="AJ61" s="29">
        <f t="shared" ref="AJ61" si="157">+AI61+1</f>
        <v>33</v>
      </c>
      <c r="AK61" s="29">
        <f t="shared" ref="AK61" si="158">+AJ61+1</f>
        <v>34</v>
      </c>
      <c r="AL61" s="29">
        <f t="shared" ref="AL61" si="159">+AK61+1</f>
        <v>35</v>
      </c>
      <c r="AM61" s="29">
        <f t="shared" ref="AM61" si="160">+AL61+1</f>
        <v>36</v>
      </c>
      <c r="AN61" s="29">
        <f t="shared" ref="AN61" si="161">+AM61+1</f>
        <v>37</v>
      </c>
      <c r="AO61" s="29">
        <f t="shared" ref="AO61" si="162">+AN61+1</f>
        <v>38</v>
      </c>
      <c r="AP61" s="29">
        <f t="shared" ref="AP61" si="163">+AO61+1</f>
        <v>39</v>
      </c>
      <c r="AQ61" s="29">
        <f t="shared" ref="AQ61" si="164">+AP61+1</f>
        <v>40</v>
      </c>
      <c r="AR61" s="29">
        <f t="shared" ref="AR61" si="165">+AQ61+1</f>
        <v>41</v>
      </c>
      <c r="AS61" s="29">
        <f t="shared" ref="AS61" si="166">+AR61+1</f>
        <v>42</v>
      </c>
      <c r="AT61" s="29">
        <f t="shared" ref="AT61" si="167">+AS61+1</f>
        <v>43</v>
      </c>
      <c r="AU61" s="29">
        <f t="shared" ref="AU61" si="168">+AT61+1</f>
        <v>44</v>
      </c>
      <c r="AV61" s="29">
        <f t="shared" ref="AV61" si="169">+AU61+1</f>
        <v>45</v>
      </c>
      <c r="AW61" s="29">
        <f t="shared" ref="AW61" si="170">+AV61+1</f>
        <v>46</v>
      </c>
      <c r="AX61" s="29">
        <f t="shared" ref="AX61" si="171">+AW61+1</f>
        <v>47</v>
      </c>
      <c r="AY61" s="29">
        <f t="shared" ref="AY61" si="172">+AX61+1</f>
        <v>48</v>
      </c>
      <c r="AZ61" s="29">
        <f t="shared" ref="AZ61" si="173">+AY61+1</f>
        <v>49</v>
      </c>
      <c r="BA61" s="29">
        <f t="shared" ref="BA61" si="174">+AZ61+1</f>
        <v>50</v>
      </c>
      <c r="BB61" s="29">
        <f t="shared" ref="BB61" si="175">+BA61+1</f>
        <v>51</v>
      </c>
      <c r="BC61" s="29">
        <f t="shared" ref="BC61" si="176">+BB61+1</f>
        <v>52</v>
      </c>
      <c r="BD61" s="29">
        <f t="shared" ref="BD61" si="177">+BC61+1</f>
        <v>53</v>
      </c>
      <c r="BE61" s="29">
        <f t="shared" ref="BE61" si="178">+BD61+1</f>
        <v>54</v>
      </c>
      <c r="BF61" s="29">
        <f t="shared" ref="BF61" si="179">+BE61+1</f>
        <v>55</v>
      </c>
      <c r="BG61" s="29">
        <f t="shared" ref="BG61" si="180">+BF61+1</f>
        <v>56</v>
      </c>
      <c r="BH61" s="29">
        <f t="shared" ref="BH61" si="181">+BG61+1</f>
        <v>57</v>
      </c>
      <c r="BI61" s="29">
        <f t="shared" ref="BI61" si="182">+BH61+1</f>
        <v>58</v>
      </c>
      <c r="BJ61" s="29">
        <f t="shared" ref="BJ61" si="183">+BI61+1</f>
        <v>59</v>
      </c>
      <c r="BK61" s="29">
        <f t="shared" ref="BK61" si="184">+BJ61+1</f>
        <v>60</v>
      </c>
    </row>
    <row r="62" spans="1:63" x14ac:dyDescent="0.25">
      <c r="B62" s="27" t="s">
        <v>60</v>
      </c>
      <c r="C62" s="5">
        <f>+C51</f>
        <v>4000000000</v>
      </c>
      <c r="D62" s="28">
        <f>+C62+D64</f>
        <v>3933333333.3333335</v>
      </c>
      <c r="E62" s="28">
        <f t="shared" ref="E62:AM62" si="185">+D62+E64</f>
        <v>3866666666.666667</v>
      </c>
      <c r="F62" s="28">
        <f t="shared" si="185"/>
        <v>3800000000.0000005</v>
      </c>
      <c r="G62" s="28">
        <f t="shared" si="185"/>
        <v>3733333333.333334</v>
      </c>
      <c r="H62" s="28">
        <f t="shared" si="185"/>
        <v>3666666666.6666675</v>
      </c>
      <c r="I62" s="28">
        <f t="shared" si="185"/>
        <v>3600000000.000001</v>
      </c>
      <c r="J62" s="28">
        <f t="shared" si="185"/>
        <v>3533333333.3333344</v>
      </c>
      <c r="K62" s="28">
        <f t="shared" si="185"/>
        <v>3466666666.6666679</v>
      </c>
      <c r="L62" s="28">
        <f t="shared" si="185"/>
        <v>3400000000.0000014</v>
      </c>
      <c r="M62" s="28">
        <f t="shared" si="185"/>
        <v>3333333333.3333349</v>
      </c>
      <c r="N62" s="28">
        <f t="shared" si="185"/>
        <v>3266666666.6666684</v>
      </c>
      <c r="O62" s="28">
        <f t="shared" si="185"/>
        <v>3200000000.0000019</v>
      </c>
      <c r="P62" s="28">
        <f t="shared" si="185"/>
        <v>3133333333.3333354</v>
      </c>
      <c r="Q62" s="28">
        <f t="shared" si="185"/>
        <v>3066666666.6666689</v>
      </c>
      <c r="R62" s="28">
        <f t="shared" si="185"/>
        <v>3000000000.0000024</v>
      </c>
      <c r="S62" s="28">
        <f t="shared" si="185"/>
        <v>2933333333.3333359</v>
      </c>
      <c r="T62" s="28">
        <f t="shared" si="185"/>
        <v>2866666666.6666694</v>
      </c>
      <c r="U62" s="28">
        <f t="shared" si="185"/>
        <v>2800000000.0000029</v>
      </c>
      <c r="V62" s="28">
        <f t="shared" si="185"/>
        <v>2733333333.3333364</v>
      </c>
      <c r="W62" s="28">
        <f t="shared" si="185"/>
        <v>2666666666.6666698</v>
      </c>
      <c r="X62" s="28">
        <f t="shared" si="185"/>
        <v>2600000000.0000033</v>
      </c>
      <c r="Y62" s="28">
        <f t="shared" si="185"/>
        <v>2533333333.3333368</v>
      </c>
      <c r="Z62" s="28">
        <f t="shared" si="185"/>
        <v>2466666666.6666703</v>
      </c>
      <c r="AA62" s="28">
        <f t="shared" si="185"/>
        <v>2400000000.0000038</v>
      </c>
      <c r="AB62" s="28">
        <f t="shared" si="185"/>
        <v>2333333333.3333373</v>
      </c>
      <c r="AC62" s="28">
        <f t="shared" si="185"/>
        <v>2266666666.6666708</v>
      </c>
      <c r="AD62" s="28">
        <f t="shared" si="185"/>
        <v>2200000000.0000043</v>
      </c>
      <c r="AE62" s="28">
        <f t="shared" si="185"/>
        <v>2133333333.3333375</v>
      </c>
      <c r="AF62" s="28">
        <f t="shared" si="185"/>
        <v>2066666666.6666708</v>
      </c>
      <c r="AG62" s="28">
        <f t="shared" si="185"/>
        <v>2000000000.0000041</v>
      </c>
      <c r="AH62" s="28">
        <f t="shared" si="185"/>
        <v>1933333333.3333373</v>
      </c>
      <c r="AI62" s="28">
        <f t="shared" si="185"/>
        <v>1866666666.6666706</v>
      </c>
      <c r="AJ62" s="28">
        <f t="shared" si="185"/>
        <v>1800000000.0000038</v>
      </c>
      <c r="AK62" s="28">
        <f t="shared" si="185"/>
        <v>1733333333.3333371</v>
      </c>
      <c r="AL62" s="28">
        <f t="shared" si="185"/>
        <v>1666666666.6666703</v>
      </c>
      <c r="AM62" s="28">
        <f t="shared" si="185"/>
        <v>1600000000.0000036</v>
      </c>
      <c r="AN62" s="28">
        <f t="shared" ref="AN62" si="186">+AM62+AN64</f>
        <v>1533333333.3333368</v>
      </c>
      <c r="AO62" s="28">
        <f t="shared" ref="AO62" si="187">+AN62+AO64</f>
        <v>1466666666.6666701</v>
      </c>
      <c r="AP62" s="28">
        <f t="shared" ref="AP62" si="188">+AO62+AP64</f>
        <v>1400000000.0000033</v>
      </c>
      <c r="AQ62" s="28">
        <f t="shared" ref="AQ62" si="189">+AP62+AQ64</f>
        <v>1333333333.3333366</v>
      </c>
      <c r="AR62" s="28">
        <f t="shared" ref="AR62" si="190">+AQ62+AR64</f>
        <v>1266666666.6666698</v>
      </c>
      <c r="AS62" s="28">
        <f t="shared" ref="AS62" si="191">+AR62+AS64</f>
        <v>1200000000.0000031</v>
      </c>
      <c r="AT62" s="28">
        <f t="shared" ref="AT62" si="192">+AS62+AT64</f>
        <v>1133333333.3333364</v>
      </c>
      <c r="AU62" s="28">
        <f t="shared" ref="AU62" si="193">+AT62+AU64</f>
        <v>1066666666.6666697</v>
      </c>
      <c r="AV62" s="28">
        <f t="shared" ref="AV62" si="194">+AU62+AV64</f>
        <v>1000000000.0000031</v>
      </c>
      <c r="AW62" s="28">
        <f t="shared" ref="AW62" si="195">+AV62+AW64</f>
        <v>933333333.33333647</v>
      </c>
      <c r="AX62" s="28">
        <f t="shared" ref="AX62" si="196">+AW62+AX64</f>
        <v>866666666.66666985</v>
      </c>
      <c r="AY62" s="28">
        <f t="shared" ref="AY62" si="197">+AX62+AY64</f>
        <v>800000000.00000322</v>
      </c>
      <c r="AZ62" s="28">
        <f t="shared" ref="AZ62" si="198">+AY62+AZ64</f>
        <v>733333333.33333659</v>
      </c>
      <c r="BA62" s="28">
        <f t="shared" ref="BA62" si="199">+AZ62+BA64</f>
        <v>666666666.66666996</v>
      </c>
      <c r="BB62" s="28">
        <f t="shared" ref="BB62" si="200">+BA62+BB64</f>
        <v>600000000.00000334</v>
      </c>
      <c r="BC62" s="28">
        <f t="shared" ref="BC62" si="201">+BB62+BC64</f>
        <v>533333333.33333665</v>
      </c>
      <c r="BD62" s="28">
        <f t="shared" ref="BD62" si="202">+BC62+BD64</f>
        <v>466666666.66666996</v>
      </c>
      <c r="BE62" s="28">
        <f t="shared" ref="BE62" si="203">+BD62+BE64</f>
        <v>400000000.00000328</v>
      </c>
      <c r="BF62" s="28">
        <f t="shared" ref="BF62" si="204">+BE62+BF64</f>
        <v>333333333.33333659</v>
      </c>
      <c r="BG62" s="28">
        <f t="shared" ref="BG62" si="205">+BF62+BG64</f>
        <v>266666666.66666993</v>
      </c>
      <c r="BH62" s="28">
        <f t="shared" ref="BH62" si="206">+BG62+BH64</f>
        <v>200000000.00000328</v>
      </c>
      <c r="BI62" s="28">
        <f t="shared" ref="BI62" si="207">+BH62+BI64</f>
        <v>133333333.33333662</v>
      </c>
      <c r="BJ62" s="28">
        <f t="shared" ref="BJ62" si="208">+BI62+BJ64</f>
        <v>66666666.666669957</v>
      </c>
      <c r="BK62" s="28">
        <f t="shared" ref="BK62" si="209">+BJ62+BK64</f>
        <v>3.293156623840332E-6</v>
      </c>
    </row>
    <row r="63" spans="1:63" x14ac:dyDescent="0.25">
      <c r="B63" s="27" t="s">
        <v>37</v>
      </c>
      <c r="D63" s="28">
        <f t="shared" ref="D63:AM63" si="210">-C$62*$C$14</f>
        <v>-30000000.00000025</v>
      </c>
      <c r="E63" s="28">
        <f t="shared" si="210"/>
        <v>-29500000.000000246</v>
      </c>
      <c r="F63" s="28">
        <f t="shared" si="210"/>
        <v>-29000000.000000242</v>
      </c>
      <c r="G63" s="28">
        <f t="shared" si="210"/>
        <v>-28500000.000000238</v>
      </c>
      <c r="H63" s="28">
        <f t="shared" si="210"/>
        <v>-28000000.000000238</v>
      </c>
      <c r="I63" s="28">
        <f t="shared" si="210"/>
        <v>-27500000.000000235</v>
      </c>
      <c r="J63" s="28">
        <f t="shared" si="210"/>
        <v>-27000000.000000231</v>
      </c>
      <c r="K63" s="28">
        <f t="shared" si="210"/>
        <v>-26500000.000000227</v>
      </c>
      <c r="L63" s="28">
        <f t="shared" si="210"/>
        <v>-26000000.000000224</v>
      </c>
      <c r="M63" s="28">
        <f t="shared" si="210"/>
        <v>-25500000.000000224</v>
      </c>
      <c r="N63" s="28">
        <f t="shared" si="210"/>
        <v>-25000000.00000022</v>
      </c>
      <c r="O63" s="28">
        <f t="shared" si="210"/>
        <v>-24500000.000000216</v>
      </c>
      <c r="P63" s="28">
        <f t="shared" si="210"/>
        <v>-24000000.000000212</v>
      </c>
      <c r="Q63" s="28">
        <f t="shared" si="210"/>
        <v>-23500000.000000209</v>
      </c>
      <c r="R63" s="28">
        <f t="shared" si="210"/>
        <v>-23000000.000000209</v>
      </c>
      <c r="S63" s="28">
        <f t="shared" si="210"/>
        <v>-22500000.000000205</v>
      </c>
      <c r="T63" s="28">
        <f t="shared" si="210"/>
        <v>-22000000.000000201</v>
      </c>
      <c r="U63" s="28">
        <f t="shared" si="210"/>
        <v>-21500000.000000197</v>
      </c>
      <c r="V63" s="28">
        <f t="shared" si="210"/>
        <v>-21000000.000000194</v>
      </c>
      <c r="W63" s="28">
        <f t="shared" si="210"/>
        <v>-20500000.000000194</v>
      </c>
      <c r="X63" s="28">
        <f t="shared" si="210"/>
        <v>-20000000.00000019</v>
      </c>
      <c r="Y63" s="28">
        <f t="shared" si="210"/>
        <v>-19500000.000000186</v>
      </c>
      <c r="Z63" s="28">
        <f t="shared" si="210"/>
        <v>-19000000.000000183</v>
      </c>
      <c r="AA63" s="28">
        <f t="shared" si="210"/>
        <v>-18500000.000000183</v>
      </c>
      <c r="AB63" s="28">
        <f t="shared" si="210"/>
        <v>-18000000.000000179</v>
      </c>
      <c r="AC63" s="28">
        <f t="shared" si="210"/>
        <v>-17500000.000000175</v>
      </c>
      <c r="AD63" s="28">
        <f t="shared" si="210"/>
        <v>-17000000.000000171</v>
      </c>
      <c r="AE63" s="28">
        <f t="shared" si="210"/>
        <v>-16500000.00000017</v>
      </c>
      <c r="AF63" s="28">
        <f t="shared" si="210"/>
        <v>-16000000.000000164</v>
      </c>
      <c r="AG63" s="28">
        <f t="shared" si="210"/>
        <v>-15500000.00000016</v>
      </c>
      <c r="AH63" s="28">
        <f t="shared" si="210"/>
        <v>-15000000.000000155</v>
      </c>
      <c r="AI63" s="28">
        <f t="shared" si="210"/>
        <v>-14500000.000000151</v>
      </c>
      <c r="AJ63" s="28">
        <f t="shared" si="210"/>
        <v>-14000000.000000145</v>
      </c>
      <c r="AK63" s="28">
        <f t="shared" si="210"/>
        <v>-13500000.00000014</v>
      </c>
      <c r="AL63" s="28">
        <f t="shared" si="210"/>
        <v>-13000000.000000136</v>
      </c>
      <c r="AM63" s="28">
        <f t="shared" si="210"/>
        <v>-12500000.00000013</v>
      </c>
      <c r="AN63" s="28">
        <f t="shared" ref="AN63" si="211">-AM$62*$C$14</f>
        <v>-12000000.000000127</v>
      </c>
      <c r="AO63" s="28">
        <f t="shared" ref="AO63" si="212">-AN$62*$C$14</f>
        <v>-11500000.000000121</v>
      </c>
      <c r="AP63" s="28">
        <f t="shared" ref="AP63" si="213">-AO$62*$C$14</f>
        <v>-11000000.000000117</v>
      </c>
      <c r="AQ63" s="28">
        <f t="shared" ref="AQ63" si="214">-AP$62*$C$14</f>
        <v>-10500000.000000112</v>
      </c>
      <c r="AR63" s="28">
        <f t="shared" ref="AR63" si="215">-AQ$62*$C$14</f>
        <v>-10000000.000000108</v>
      </c>
      <c r="AS63" s="28">
        <f t="shared" ref="AS63" si="216">-AR$62*$C$14</f>
        <v>-9500000.0000001024</v>
      </c>
      <c r="AT63" s="28">
        <f t="shared" ref="AT63" si="217">-AS$62*$C$14</f>
        <v>-9000000.0000000987</v>
      </c>
      <c r="AU63" s="28">
        <f t="shared" ref="AU63" si="218">-AT$62*$C$14</f>
        <v>-8500000.0000000931</v>
      </c>
      <c r="AV63" s="28">
        <f t="shared" ref="AV63" si="219">-AU$62*$C$14</f>
        <v>-8000000.0000000894</v>
      </c>
      <c r="AW63" s="28">
        <f t="shared" ref="AW63" si="220">-AV$62*$C$14</f>
        <v>-7500000.0000000857</v>
      </c>
      <c r="AX63" s="28">
        <f t="shared" ref="AX63" si="221">-AW$62*$C$14</f>
        <v>-7000000.000000082</v>
      </c>
      <c r="AY63" s="28">
        <f t="shared" ref="AY63" si="222">-AX$62*$C$14</f>
        <v>-6500000.0000000773</v>
      </c>
      <c r="AZ63" s="28">
        <f t="shared" ref="AZ63" si="223">-AY$62*$C$14</f>
        <v>-6000000.0000000736</v>
      </c>
      <c r="BA63" s="28">
        <f t="shared" ref="BA63" si="224">-AZ$62*$C$14</f>
        <v>-5500000.0000000698</v>
      </c>
      <c r="BB63" s="28">
        <f t="shared" ref="BB63" si="225">-BA$62*$C$14</f>
        <v>-5000000.0000000661</v>
      </c>
      <c r="BC63" s="28">
        <f t="shared" ref="BC63" si="226">-BB$62*$C$14</f>
        <v>-4500000.0000000624</v>
      </c>
      <c r="BD63" s="28">
        <f t="shared" ref="BD63" si="227">-BC$62*$C$14</f>
        <v>-4000000.0000000582</v>
      </c>
      <c r="BE63" s="28">
        <f t="shared" ref="BE63" si="228">-BD$62*$C$14</f>
        <v>-3500000.0000000536</v>
      </c>
      <c r="BF63" s="28">
        <f t="shared" ref="BF63" si="229">-BE$62*$C$14</f>
        <v>-3000000.0000000494</v>
      </c>
      <c r="BG63" s="28">
        <f t="shared" ref="BG63" si="230">-BF$62*$C$14</f>
        <v>-2500000.0000000452</v>
      </c>
      <c r="BH63" s="28">
        <f t="shared" ref="BH63" si="231">-BG$62*$C$14</f>
        <v>-2000000.000000041</v>
      </c>
      <c r="BI63" s="28">
        <f t="shared" ref="BI63" si="232">-BH$62*$C$14</f>
        <v>-1500000.000000037</v>
      </c>
      <c r="BJ63" s="28">
        <f t="shared" ref="BJ63" si="233">-BI$62*$C$14</f>
        <v>-1000000.0000000329</v>
      </c>
      <c r="BK63" s="28">
        <f t="shared" ref="BK63" si="234">-BJ$62*$C$14</f>
        <v>-500000.00000002881</v>
      </c>
    </row>
    <row r="64" spans="1:63" x14ac:dyDescent="0.25">
      <c r="B64" s="27" t="s">
        <v>36</v>
      </c>
      <c r="D64" s="28">
        <f t="shared" ref="D64" si="235">-$C$62/$A61</f>
        <v>-66666666.666666664</v>
      </c>
      <c r="E64" s="28">
        <f>-$C$62/$A61</f>
        <v>-66666666.666666664</v>
      </c>
      <c r="F64" s="28">
        <f t="shared" ref="F64:AM64" si="236">-$C$62/$A61</f>
        <v>-66666666.666666664</v>
      </c>
      <c r="G64" s="28">
        <f t="shared" si="236"/>
        <v>-66666666.666666664</v>
      </c>
      <c r="H64" s="28">
        <f t="shared" si="236"/>
        <v>-66666666.666666664</v>
      </c>
      <c r="I64" s="28">
        <f t="shared" si="236"/>
        <v>-66666666.666666664</v>
      </c>
      <c r="J64" s="28">
        <f t="shared" si="236"/>
        <v>-66666666.666666664</v>
      </c>
      <c r="K64" s="28">
        <f t="shared" si="236"/>
        <v>-66666666.666666664</v>
      </c>
      <c r="L64" s="28">
        <f t="shared" si="236"/>
        <v>-66666666.666666664</v>
      </c>
      <c r="M64" s="28">
        <f t="shared" si="236"/>
        <v>-66666666.666666664</v>
      </c>
      <c r="N64" s="28">
        <f t="shared" si="236"/>
        <v>-66666666.666666664</v>
      </c>
      <c r="O64" s="28">
        <f t="shared" si="236"/>
        <v>-66666666.666666664</v>
      </c>
      <c r="P64" s="28">
        <f t="shared" si="236"/>
        <v>-66666666.666666664</v>
      </c>
      <c r="Q64" s="28">
        <f t="shared" si="236"/>
        <v>-66666666.666666664</v>
      </c>
      <c r="R64" s="28">
        <f t="shared" si="236"/>
        <v>-66666666.666666664</v>
      </c>
      <c r="S64" s="28">
        <f t="shared" si="236"/>
        <v>-66666666.666666664</v>
      </c>
      <c r="T64" s="28">
        <f t="shared" si="236"/>
        <v>-66666666.666666664</v>
      </c>
      <c r="U64" s="28">
        <f t="shared" si="236"/>
        <v>-66666666.666666664</v>
      </c>
      <c r="V64" s="28">
        <f t="shared" si="236"/>
        <v>-66666666.666666664</v>
      </c>
      <c r="W64" s="28">
        <f t="shared" si="236"/>
        <v>-66666666.666666664</v>
      </c>
      <c r="X64" s="28">
        <f t="shared" si="236"/>
        <v>-66666666.666666664</v>
      </c>
      <c r="Y64" s="28">
        <f t="shared" si="236"/>
        <v>-66666666.666666664</v>
      </c>
      <c r="Z64" s="28">
        <f t="shared" si="236"/>
        <v>-66666666.666666664</v>
      </c>
      <c r="AA64" s="28">
        <f t="shared" si="236"/>
        <v>-66666666.666666664</v>
      </c>
      <c r="AB64" s="28">
        <f t="shared" si="236"/>
        <v>-66666666.666666664</v>
      </c>
      <c r="AC64" s="28">
        <f t="shared" si="236"/>
        <v>-66666666.666666664</v>
      </c>
      <c r="AD64" s="28">
        <f t="shared" si="236"/>
        <v>-66666666.666666664</v>
      </c>
      <c r="AE64" s="28">
        <f t="shared" si="236"/>
        <v>-66666666.666666664</v>
      </c>
      <c r="AF64" s="28">
        <f t="shared" si="236"/>
        <v>-66666666.666666664</v>
      </c>
      <c r="AG64" s="28">
        <f t="shared" si="236"/>
        <v>-66666666.666666664</v>
      </c>
      <c r="AH64" s="28">
        <f t="shared" si="236"/>
        <v>-66666666.666666664</v>
      </c>
      <c r="AI64" s="28">
        <f t="shared" si="236"/>
        <v>-66666666.666666664</v>
      </c>
      <c r="AJ64" s="28">
        <f t="shared" si="236"/>
        <v>-66666666.666666664</v>
      </c>
      <c r="AK64" s="28">
        <f t="shared" si="236"/>
        <v>-66666666.666666664</v>
      </c>
      <c r="AL64" s="28">
        <f t="shared" si="236"/>
        <v>-66666666.666666664</v>
      </c>
      <c r="AM64" s="28">
        <f t="shared" si="236"/>
        <v>-66666666.666666664</v>
      </c>
      <c r="AN64" s="28">
        <f t="shared" ref="AN64:BK64" si="237">-$C$62/$A61</f>
        <v>-66666666.666666664</v>
      </c>
      <c r="AO64" s="28">
        <f t="shared" si="237"/>
        <v>-66666666.666666664</v>
      </c>
      <c r="AP64" s="28">
        <f t="shared" si="237"/>
        <v>-66666666.666666664</v>
      </c>
      <c r="AQ64" s="28">
        <f t="shared" si="237"/>
        <v>-66666666.666666664</v>
      </c>
      <c r="AR64" s="28">
        <f t="shared" si="237"/>
        <v>-66666666.666666664</v>
      </c>
      <c r="AS64" s="28">
        <f t="shared" si="237"/>
        <v>-66666666.666666664</v>
      </c>
      <c r="AT64" s="28">
        <f t="shared" si="237"/>
        <v>-66666666.666666664</v>
      </c>
      <c r="AU64" s="28">
        <f t="shared" si="237"/>
        <v>-66666666.666666664</v>
      </c>
      <c r="AV64" s="28">
        <f t="shared" si="237"/>
        <v>-66666666.666666664</v>
      </c>
      <c r="AW64" s="28">
        <f t="shared" si="237"/>
        <v>-66666666.666666664</v>
      </c>
      <c r="AX64" s="28">
        <f t="shared" si="237"/>
        <v>-66666666.666666664</v>
      </c>
      <c r="AY64" s="28">
        <f t="shared" si="237"/>
        <v>-66666666.666666664</v>
      </c>
      <c r="AZ64" s="28">
        <f t="shared" si="237"/>
        <v>-66666666.666666664</v>
      </c>
      <c r="BA64" s="28">
        <f t="shared" si="237"/>
        <v>-66666666.666666664</v>
      </c>
      <c r="BB64" s="28">
        <f t="shared" si="237"/>
        <v>-66666666.666666664</v>
      </c>
      <c r="BC64" s="28">
        <f t="shared" si="237"/>
        <v>-66666666.666666664</v>
      </c>
      <c r="BD64" s="28">
        <f t="shared" si="237"/>
        <v>-66666666.666666664</v>
      </c>
      <c r="BE64" s="28">
        <f t="shared" si="237"/>
        <v>-66666666.666666664</v>
      </c>
      <c r="BF64" s="28">
        <f t="shared" si="237"/>
        <v>-66666666.666666664</v>
      </c>
      <c r="BG64" s="28">
        <f t="shared" si="237"/>
        <v>-66666666.666666664</v>
      </c>
      <c r="BH64" s="28">
        <f t="shared" si="237"/>
        <v>-66666666.666666664</v>
      </c>
      <c r="BI64" s="28">
        <f t="shared" si="237"/>
        <v>-66666666.666666664</v>
      </c>
      <c r="BJ64" s="28">
        <f t="shared" si="237"/>
        <v>-66666666.666666664</v>
      </c>
      <c r="BK64" s="28">
        <f t="shared" si="237"/>
        <v>-66666666.666666664</v>
      </c>
    </row>
    <row r="65" spans="2:63" x14ac:dyDescent="0.25">
      <c r="B65" s="27" t="s">
        <v>38</v>
      </c>
      <c r="D65" s="28">
        <f>+D64+D63</f>
        <v>-96666666.66666691</v>
      </c>
      <c r="E65" s="28">
        <f t="shared" ref="E65:AM65" si="238">+E64+E63</f>
        <v>-96166666.66666691</v>
      </c>
      <c r="F65" s="28">
        <f t="shared" si="238"/>
        <v>-95666666.66666691</v>
      </c>
      <c r="G65" s="28">
        <f t="shared" si="238"/>
        <v>-95166666.666666895</v>
      </c>
      <c r="H65" s="28">
        <f t="shared" si="238"/>
        <v>-94666666.666666895</v>
      </c>
      <c r="I65" s="28">
        <f t="shared" si="238"/>
        <v>-94166666.666666895</v>
      </c>
      <c r="J65" s="28">
        <f t="shared" si="238"/>
        <v>-93666666.666666895</v>
      </c>
      <c r="K65" s="28">
        <f t="shared" si="238"/>
        <v>-93166666.666666895</v>
      </c>
      <c r="L65" s="28">
        <f t="shared" si="238"/>
        <v>-92666666.666666895</v>
      </c>
      <c r="M65" s="28">
        <f t="shared" si="238"/>
        <v>-92166666.666666895</v>
      </c>
      <c r="N65" s="28">
        <f t="shared" si="238"/>
        <v>-91666666.66666688</v>
      </c>
      <c r="O65" s="28">
        <f t="shared" si="238"/>
        <v>-91166666.66666688</v>
      </c>
      <c r="P65" s="28">
        <f t="shared" si="238"/>
        <v>-90666666.66666688</v>
      </c>
      <c r="Q65" s="28">
        <f t="shared" si="238"/>
        <v>-90166666.666666865</v>
      </c>
      <c r="R65" s="28">
        <f t="shared" si="238"/>
        <v>-89666666.666666865</v>
      </c>
      <c r="S65" s="28">
        <f t="shared" si="238"/>
        <v>-89166666.666666865</v>
      </c>
      <c r="T65" s="28">
        <f t="shared" si="238"/>
        <v>-88666666.666666865</v>
      </c>
      <c r="U65" s="28">
        <f t="shared" si="238"/>
        <v>-88166666.666666865</v>
      </c>
      <c r="V65" s="28">
        <f t="shared" si="238"/>
        <v>-87666666.666666865</v>
      </c>
      <c r="W65" s="28">
        <f t="shared" si="238"/>
        <v>-87166666.666666865</v>
      </c>
      <c r="X65" s="28">
        <f t="shared" si="238"/>
        <v>-86666666.66666685</v>
      </c>
      <c r="Y65" s="28">
        <f t="shared" si="238"/>
        <v>-86166666.66666685</v>
      </c>
      <c r="Z65" s="28">
        <f t="shared" si="238"/>
        <v>-85666666.66666685</v>
      </c>
      <c r="AA65" s="28">
        <f t="shared" si="238"/>
        <v>-85166666.66666685</v>
      </c>
      <c r="AB65" s="28">
        <f t="shared" si="238"/>
        <v>-84666666.666666836</v>
      </c>
      <c r="AC65" s="28">
        <f t="shared" si="238"/>
        <v>-84166666.666666836</v>
      </c>
      <c r="AD65" s="28">
        <f t="shared" si="238"/>
        <v>-83666666.666666836</v>
      </c>
      <c r="AE65" s="28">
        <f t="shared" si="238"/>
        <v>-83166666.666666836</v>
      </c>
      <c r="AF65" s="28">
        <f t="shared" si="238"/>
        <v>-82666666.666666836</v>
      </c>
      <c r="AG65" s="28">
        <f t="shared" si="238"/>
        <v>-82166666.666666821</v>
      </c>
      <c r="AH65" s="28">
        <f t="shared" si="238"/>
        <v>-81666666.666666821</v>
      </c>
      <c r="AI65" s="28">
        <f t="shared" si="238"/>
        <v>-81166666.666666821</v>
      </c>
      <c r="AJ65" s="28">
        <f t="shared" si="238"/>
        <v>-80666666.666666806</v>
      </c>
      <c r="AK65" s="28">
        <f t="shared" si="238"/>
        <v>-80166666.666666806</v>
      </c>
      <c r="AL65" s="28">
        <f t="shared" si="238"/>
        <v>-79666666.666666806</v>
      </c>
      <c r="AM65" s="28">
        <f t="shared" si="238"/>
        <v>-79166666.666666791</v>
      </c>
      <c r="AN65" s="28">
        <f t="shared" ref="AN65:BK65" si="239">+AN64+AN63</f>
        <v>-78666666.666666791</v>
      </c>
      <c r="AO65" s="28">
        <f t="shared" si="239"/>
        <v>-78166666.666666791</v>
      </c>
      <c r="AP65" s="28">
        <f t="shared" si="239"/>
        <v>-77666666.666666776</v>
      </c>
      <c r="AQ65" s="28">
        <f t="shared" si="239"/>
        <v>-77166666.666666776</v>
      </c>
      <c r="AR65" s="28">
        <f t="shared" si="239"/>
        <v>-76666666.666666776</v>
      </c>
      <c r="AS65" s="28">
        <f t="shared" si="239"/>
        <v>-76166666.666666761</v>
      </c>
      <c r="AT65" s="28">
        <f t="shared" si="239"/>
        <v>-75666666.666666761</v>
      </c>
      <c r="AU65" s="28">
        <f t="shared" si="239"/>
        <v>-75166666.666666761</v>
      </c>
      <c r="AV65" s="28">
        <f t="shared" si="239"/>
        <v>-74666666.666666746</v>
      </c>
      <c r="AW65" s="28">
        <f t="shared" si="239"/>
        <v>-74166666.666666746</v>
      </c>
      <c r="AX65" s="28">
        <f t="shared" si="239"/>
        <v>-73666666.666666746</v>
      </c>
      <c r="AY65" s="28">
        <f t="shared" si="239"/>
        <v>-73166666.666666746</v>
      </c>
      <c r="AZ65" s="28">
        <f t="shared" si="239"/>
        <v>-72666666.666666731</v>
      </c>
      <c r="BA65" s="28">
        <f t="shared" si="239"/>
        <v>-72166666.666666731</v>
      </c>
      <c r="BB65" s="28">
        <f t="shared" si="239"/>
        <v>-71666666.666666731</v>
      </c>
      <c r="BC65" s="28">
        <f t="shared" si="239"/>
        <v>-71166666.666666731</v>
      </c>
      <c r="BD65" s="28">
        <f t="shared" si="239"/>
        <v>-70666666.666666716</v>
      </c>
      <c r="BE65" s="28">
        <f t="shared" si="239"/>
        <v>-70166666.666666716</v>
      </c>
      <c r="BF65" s="28">
        <f t="shared" si="239"/>
        <v>-69666666.666666716</v>
      </c>
      <c r="BG65" s="28">
        <f t="shared" si="239"/>
        <v>-69166666.666666716</v>
      </c>
      <c r="BH65" s="28">
        <f t="shared" si="239"/>
        <v>-68666666.666666701</v>
      </c>
      <c r="BI65" s="28">
        <f t="shared" si="239"/>
        <v>-68166666.666666701</v>
      </c>
      <c r="BJ65" s="28">
        <f t="shared" si="239"/>
        <v>-67666666.666666701</v>
      </c>
      <c r="BK65" s="28">
        <f t="shared" si="239"/>
        <v>-67166666.666666687</v>
      </c>
    </row>
    <row r="66" spans="2:63" x14ac:dyDescent="0.25">
      <c r="B66" s="27" t="s">
        <v>39</v>
      </c>
      <c r="D66" s="28">
        <f>+SUM(D63:$BK63)+SUM(D64:$BK64)</f>
        <v>-4915000000.0000057</v>
      </c>
      <c r="E66" s="28">
        <f>+SUM(E63:$BK63)+SUM(E64:$BK64)</f>
        <v>-4818333333.3333387</v>
      </c>
      <c r="F66" s="28">
        <f>+SUM(F63:$BK63)+SUM(F64:$BK64)</f>
        <v>-4722166666.6666718</v>
      </c>
      <c r="G66" s="28">
        <f>+SUM(G63:$BK63)+SUM(G64:$BK64)</f>
        <v>-4626500000.0000048</v>
      </c>
      <c r="H66" s="28">
        <f>+SUM(H63:$BK63)+SUM(H64:$BK64)</f>
        <v>-4531333333.3333378</v>
      </c>
      <c r="I66" s="28">
        <f>+SUM(I63:$BK63)+SUM(I64:$BK64)</f>
        <v>-4436666666.6666718</v>
      </c>
      <c r="J66" s="28">
        <f>+SUM(J63:$BK63)+SUM(J64:$BK64)</f>
        <v>-4342500000.0000048</v>
      </c>
      <c r="K66" s="28">
        <f>+SUM(K63:$BK63)+SUM(K64:$BK64)</f>
        <v>-4248833333.3333383</v>
      </c>
      <c r="L66" s="28">
        <f>+SUM(L63:$BK63)+SUM(L64:$BK64)</f>
        <v>-4155666666.6666718</v>
      </c>
      <c r="M66" s="28">
        <f>+SUM(M63:$BK63)+SUM(M64:$BK64)</f>
        <v>-4063000000.0000048</v>
      </c>
      <c r="N66" s="28">
        <f>+SUM(N63:$BK63)+SUM(N64:$BK64)</f>
        <v>-3970833333.3333383</v>
      </c>
      <c r="O66" s="28">
        <f>+SUM(O63:$BK63)+SUM(O64:$BK64)</f>
        <v>-3879166666.6666713</v>
      </c>
      <c r="P66" s="28">
        <f>+SUM(P63:$BK63)+SUM(P64:$BK64)</f>
        <v>-3788000000.0000048</v>
      </c>
      <c r="Q66" s="28">
        <f>+SUM(Q63:$BK63)+SUM(Q64:$BK64)</f>
        <v>-3697333333.3333378</v>
      </c>
      <c r="R66" s="28">
        <f>+SUM(R63:$BK63)+SUM(R64:$BK64)</f>
        <v>-3607166666.6666713</v>
      </c>
      <c r="S66" s="28">
        <f>+SUM(S63:$BK63)+SUM(S64:$BK64)</f>
        <v>-3517500000.0000048</v>
      </c>
      <c r="T66" s="28">
        <f>+SUM(T63:$BK63)+SUM(T64:$BK64)</f>
        <v>-3428333333.3333378</v>
      </c>
      <c r="U66" s="28">
        <f>+SUM(U63:$BK63)+SUM(U64:$BK64)</f>
        <v>-3339666666.6666708</v>
      </c>
      <c r="V66" s="28">
        <f>+SUM(V63:$BK63)+SUM(V64:$BK64)</f>
        <v>-3251500000.0000043</v>
      </c>
      <c r="W66" s="28">
        <f>+SUM(W63:$BK63)+SUM(W64:$BK64)</f>
        <v>-3163833333.3333378</v>
      </c>
      <c r="X66" s="28">
        <f>+SUM(X63:$BK63)+SUM(X64:$BK64)</f>
        <v>-3076666666.6666708</v>
      </c>
      <c r="Y66" s="28">
        <f>+SUM(Y63:$BK63)+SUM(Y64:$BK64)</f>
        <v>-2990000000.0000043</v>
      </c>
      <c r="Z66" s="28">
        <f>+SUM(Z63:$BK63)+SUM(Z64:$BK64)</f>
        <v>-2903833333.3333378</v>
      </c>
      <c r="AA66" s="28">
        <f>+SUM(AA63:$BK63)+SUM(AA64:$BK64)</f>
        <v>-2818166666.6666708</v>
      </c>
      <c r="AB66" s="28">
        <f>+SUM(AB63:$BK63)+SUM(AB64:$BK64)</f>
        <v>-2733000000.0000043</v>
      </c>
      <c r="AC66" s="28">
        <f>+SUM(AC63:$BK63)+SUM(AC64:$BK64)</f>
        <v>-2648333333.3333373</v>
      </c>
      <c r="AD66" s="28">
        <f>+SUM(AD63:$BK63)+SUM(AD64:$BK64)</f>
        <v>-2564166666.6666708</v>
      </c>
      <c r="AE66" s="28">
        <f>+SUM(AE63:$BK63)+SUM(AE64:$BK64)</f>
        <v>-2480500000.0000043</v>
      </c>
      <c r="AF66" s="28">
        <f>+SUM(AF63:$BK63)+SUM(AF64:$BK64)</f>
        <v>-2397333333.3333373</v>
      </c>
      <c r="AG66" s="28">
        <f>+SUM(AG63:$BK63)+SUM(AG64:$BK64)</f>
        <v>-2314666666.6666703</v>
      </c>
      <c r="AH66" s="28">
        <f>+SUM(AH63:$BK63)+SUM(AH64:$BK64)</f>
        <v>-2232500000.0000033</v>
      </c>
      <c r="AI66" s="28">
        <f>+SUM(AI63:$BK63)+SUM(AI64:$BK64)</f>
        <v>-2150833333.3333364</v>
      </c>
      <c r="AJ66" s="28">
        <f>+SUM(AJ63:$BK63)+SUM(AJ64:$BK64)</f>
        <v>-2069666666.6666696</v>
      </c>
      <c r="AK66" s="28">
        <f>+SUM(AK63:$BK63)+SUM(AK64:$BK64)</f>
        <v>-1989000000.0000026</v>
      </c>
      <c r="AL66" s="28">
        <f>+SUM(AL63:$BK63)+SUM(AL64:$BK64)</f>
        <v>-1908833333.3333359</v>
      </c>
      <c r="AM66" s="28">
        <f>+SUM(AM63:$BK63)+SUM(AM64:$BK64)</f>
        <v>-1829166666.6666689</v>
      </c>
      <c r="AN66" s="28">
        <f>+SUM(AN63:$BK63)+SUM(AN64:$BK64)</f>
        <v>-1750000000.0000021</v>
      </c>
      <c r="AO66" s="28">
        <f>+SUM(AO63:$BK63)+SUM(AO64:$BK64)</f>
        <v>-1671333333.3333352</v>
      </c>
      <c r="AP66" s="28">
        <f>+SUM(AP63:$BK63)+SUM(AP64:$BK64)</f>
        <v>-1593166666.6666684</v>
      </c>
      <c r="AQ66" s="28">
        <f>+SUM(AQ63:$BK63)+SUM(AQ64:$BK64)</f>
        <v>-1515500000.0000014</v>
      </c>
      <c r="AR66" s="28">
        <f>+SUM(AR63:$BK63)+SUM(AR64:$BK64)</f>
        <v>-1438333333.3333347</v>
      </c>
      <c r="AS66" s="28">
        <f>+SUM(AS63:$BK63)+SUM(AS64:$BK64)</f>
        <v>-1361666666.6666677</v>
      </c>
      <c r="AT66" s="28">
        <f>+SUM(AT63:$BK63)+SUM(AT64:$BK64)</f>
        <v>-1285500000.000001</v>
      </c>
      <c r="AU66" s="28">
        <f>+SUM(AU63:$BK63)+SUM(AU64:$BK64)</f>
        <v>-1209833333.333334</v>
      </c>
      <c r="AV66" s="28">
        <f>+SUM(AV63:$BK63)+SUM(AV64:$BK64)</f>
        <v>-1134666666.6666675</v>
      </c>
      <c r="AW66" s="28">
        <f>+SUM(AW63:$BK63)+SUM(AW64:$BK64)</f>
        <v>-1060000000.0000006</v>
      </c>
      <c r="AX66" s="28">
        <f>+SUM(AX63:$BK63)+SUM(AX64:$BK64)</f>
        <v>-985833333.33333397</v>
      </c>
      <c r="AY66" s="28">
        <f>+SUM(AY63:$BK63)+SUM(AY64:$BK64)</f>
        <v>-912166666.66666722</v>
      </c>
      <c r="AZ66" s="28">
        <f>+SUM(AZ63:$BK63)+SUM(AZ64:$BK64)</f>
        <v>-839000000.00000048</v>
      </c>
      <c r="BA66" s="28">
        <f>+SUM(BA63:$BK63)+SUM(BA64:$BK64)</f>
        <v>-766333333.33333385</v>
      </c>
      <c r="BB66" s="28">
        <f>+SUM(BB63:$BK63)+SUM(BB64:$BK64)</f>
        <v>-694166666.6666671</v>
      </c>
      <c r="BC66" s="28">
        <f>+SUM(BC63:$BK63)+SUM(BC64:$BK64)</f>
        <v>-622500000.00000036</v>
      </c>
      <c r="BD66" s="28">
        <f>+SUM(BD63:$BK63)+SUM(BD64:$BK64)</f>
        <v>-551333333.33333373</v>
      </c>
      <c r="BE66" s="28">
        <f>+SUM(BE63:$BK63)+SUM(BE64:$BK64)</f>
        <v>-480666666.66666698</v>
      </c>
      <c r="BF66" s="28">
        <f>+SUM(BF63:$BK63)+SUM(BF64:$BK64)</f>
        <v>-410500000.00000024</v>
      </c>
      <c r="BG66" s="28">
        <f>+SUM(BG63:$BK63)+SUM(BG64:$BK64)</f>
        <v>-340833333.33333349</v>
      </c>
      <c r="BH66" s="28">
        <f>+SUM(BH63:$BK63)+SUM(BH64:$BK64)</f>
        <v>-271666666.66666681</v>
      </c>
      <c r="BI66" s="28">
        <f>+SUM(BI63:$BK63)+SUM(BI64:$BK64)</f>
        <v>-203000000.00000009</v>
      </c>
      <c r="BJ66" s="28">
        <f>+SUM(BJ63:$BK63)+SUM(BJ64:$BK64)</f>
        <v>-134833333.3333334</v>
      </c>
      <c r="BK66" s="28">
        <f>+SUM(BK63:$BK63)+SUM(BK64:$BK64)</f>
        <v>-67166666.666666687</v>
      </c>
    </row>
    <row r="67" spans="2:63" x14ac:dyDescent="0.25">
      <c r="B67" s="27" t="s">
        <v>40</v>
      </c>
      <c r="D67" s="28">
        <f>+D66*$C$7/1000000</f>
        <v>-5898000.0000000065</v>
      </c>
      <c r="E67" s="28">
        <f t="shared" ref="E67:AM67" si="240">+E66*$C$7/1000000</f>
        <v>-5782000.0000000065</v>
      </c>
      <c r="F67" s="28">
        <f t="shared" si="240"/>
        <v>-5666600.0000000056</v>
      </c>
      <c r="G67" s="28">
        <f t="shared" si="240"/>
        <v>-5551800.0000000056</v>
      </c>
      <c r="H67" s="28">
        <f t="shared" si="240"/>
        <v>-5437600.0000000047</v>
      </c>
      <c r="I67" s="28">
        <f t="shared" si="240"/>
        <v>-5324000.0000000056</v>
      </c>
      <c r="J67" s="28">
        <f t="shared" si="240"/>
        <v>-5211000.0000000056</v>
      </c>
      <c r="K67" s="28">
        <f t="shared" si="240"/>
        <v>-5098600.0000000056</v>
      </c>
      <c r="L67" s="28">
        <f t="shared" si="240"/>
        <v>-4986800.0000000056</v>
      </c>
      <c r="M67" s="28">
        <f t="shared" si="240"/>
        <v>-4875600.0000000056</v>
      </c>
      <c r="N67" s="28">
        <f t="shared" si="240"/>
        <v>-4765000.0000000056</v>
      </c>
      <c r="O67" s="28">
        <f t="shared" si="240"/>
        <v>-4655000.0000000056</v>
      </c>
      <c r="P67" s="28">
        <f t="shared" si="240"/>
        <v>-4545600.0000000056</v>
      </c>
      <c r="Q67" s="28">
        <f t="shared" si="240"/>
        <v>-4436800.0000000047</v>
      </c>
      <c r="R67" s="28">
        <f t="shared" si="240"/>
        <v>-4328600.0000000056</v>
      </c>
      <c r="S67" s="28">
        <f t="shared" si="240"/>
        <v>-4221000.0000000056</v>
      </c>
      <c r="T67" s="28">
        <f t="shared" si="240"/>
        <v>-4114000.0000000056</v>
      </c>
      <c r="U67" s="28">
        <f t="shared" si="240"/>
        <v>-4007600.0000000047</v>
      </c>
      <c r="V67" s="28">
        <f t="shared" si="240"/>
        <v>-3901800.0000000056</v>
      </c>
      <c r="W67" s="28">
        <f t="shared" si="240"/>
        <v>-3796600.0000000056</v>
      </c>
      <c r="X67" s="28">
        <f t="shared" si="240"/>
        <v>-3692000.0000000047</v>
      </c>
      <c r="Y67" s="28">
        <f t="shared" si="240"/>
        <v>-3588000.0000000056</v>
      </c>
      <c r="Z67" s="28">
        <f t="shared" si="240"/>
        <v>-3484600.0000000056</v>
      </c>
      <c r="AA67" s="28">
        <f t="shared" si="240"/>
        <v>-3381800.0000000047</v>
      </c>
      <c r="AB67" s="28">
        <f t="shared" si="240"/>
        <v>-3279600.0000000056</v>
      </c>
      <c r="AC67" s="28">
        <f t="shared" si="240"/>
        <v>-3178000.0000000047</v>
      </c>
      <c r="AD67" s="28">
        <f t="shared" si="240"/>
        <v>-3077000.0000000047</v>
      </c>
      <c r="AE67" s="28">
        <f t="shared" si="240"/>
        <v>-2976600.0000000056</v>
      </c>
      <c r="AF67" s="28">
        <f t="shared" si="240"/>
        <v>-2876800.0000000047</v>
      </c>
      <c r="AG67" s="28">
        <f t="shared" si="240"/>
        <v>-2777600.0000000042</v>
      </c>
      <c r="AH67" s="28">
        <f t="shared" si="240"/>
        <v>-2679000.0000000037</v>
      </c>
      <c r="AI67" s="28">
        <f t="shared" si="240"/>
        <v>-2581000.0000000033</v>
      </c>
      <c r="AJ67" s="28">
        <f t="shared" si="240"/>
        <v>-2483600.0000000033</v>
      </c>
      <c r="AK67" s="28">
        <f t="shared" si="240"/>
        <v>-2386800.0000000028</v>
      </c>
      <c r="AL67" s="28">
        <f t="shared" si="240"/>
        <v>-2290600.0000000028</v>
      </c>
      <c r="AM67" s="28">
        <f t="shared" si="240"/>
        <v>-2195000.0000000028</v>
      </c>
      <c r="AN67" s="28">
        <f t="shared" ref="AN67:BK67" si="241">+AN66*$C$7/1000000</f>
        <v>-2100000.0000000028</v>
      </c>
      <c r="AO67" s="28">
        <f t="shared" si="241"/>
        <v>-2005600.0000000021</v>
      </c>
      <c r="AP67" s="28">
        <f t="shared" si="241"/>
        <v>-1911800.0000000021</v>
      </c>
      <c r="AQ67" s="28">
        <f t="shared" si="241"/>
        <v>-1818600.0000000016</v>
      </c>
      <c r="AR67" s="28">
        <f t="shared" si="241"/>
        <v>-1726000.0000000016</v>
      </c>
      <c r="AS67" s="28">
        <f t="shared" si="241"/>
        <v>-1634000.0000000012</v>
      </c>
      <c r="AT67" s="28">
        <f t="shared" si="241"/>
        <v>-1542600.0000000012</v>
      </c>
      <c r="AU67" s="28">
        <f t="shared" si="241"/>
        <v>-1451800.0000000007</v>
      </c>
      <c r="AV67" s="28">
        <f t="shared" si="241"/>
        <v>-1361600.0000000009</v>
      </c>
      <c r="AW67" s="28">
        <f t="shared" si="241"/>
        <v>-1272000.0000000007</v>
      </c>
      <c r="AX67" s="28">
        <f t="shared" si="241"/>
        <v>-1183000.0000000007</v>
      </c>
      <c r="AY67" s="28">
        <f t="shared" si="241"/>
        <v>-1094600.0000000007</v>
      </c>
      <c r="AZ67" s="28">
        <f t="shared" si="241"/>
        <v>-1006800.0000000006</v>
      </c>
      <c r="BA67" s="28">
        <f t="shared" si="241"/>
        <v>-919600.00000000058</v>
      </c>
      <c r="BB67" s="28">
        <f t="shared" si="241"/>
        <v>-833000.00000000047</v>
      </c>
      <c r="BC67" s="28">
        <f t="shared" si="241"/>
        <v>-747000.00000000047</v>
      </c>
      <c r="BD67" s="28">
        <f t="shared" si="241"/>
        <v>-661600.00000000047</v>
      </c>
      <c r="BE67" s="28">
        <f t="shared" si="241"/>
        <v>-576800.00000000035</v>
      </c>
      <c r="BF67" s="28">
        <f t="shared" si="241"/>
        <v>-492600.00000000029</v>
      </c>
      <c r="BG67" s="28">
        <f t="shared" si="241"/>
        <v>-409000.00000000017</v>
      </c>
      <c r="BH67" s="28">
        <f t="shared" si="241"/>
        <v>-326000.00000000017</v>
      </c>
      <c r="BI67" s="28">
        <f t="shared" si="241"/>
        <v>-243600.00000000012</v>
      </c>
      <c r="BJ67" s="28">
        <f t="shared" si="241"/>
        <v>-161800.00000000009</v>
      </c>
      <c r="BK67" s="28">
        <f t="shared" si="241"/>
        <v>-80600.000000000029</v>
      </c>
    </row>
    <row r="68" spans="2:63" ht="15.75" thickBot="1" x14ac:dyDescent="0.3">
      <c r="B68" s="48" t="s">
        <v>41</v>
      </c>
      <c r="C68" s="5">
        <f>+C62</f>
        <v>4000000000</v>
      </c>
      <c r="D68" s="28">
        <f t="shared" ref="D68:AM68" si="242">+D67+D65</f>
        <v>-102564666.66666691</v>
      </c>
      <c r="E68" s="28">
        <f t="shared" si="242"/>
        <v>-101948666.66666691</v>
      </c>
      <c r="F68" s="28">
        <f t="shared" si="242"/>
        <v>-101333266.66666691</v>
      </c>
      <c r="G68" s="28">
        <f t="shared" si="242"/>
        <v>-100718466.6666669</v>
      </c>
      <c r="H68" s="28">
        <f t="shared" si="242"/>
        <v>-100104266.6666669</v>
      </c>
      <c r="I68" s="28">
        <f t="shared" si="242"/>
        <v>-99490666.666666895</v>
      </c>
      <c r="J68" s="28">
        <f t="shared" si="242"/>
        <v>-98877666.666666895</v>
      </c>
      <c r="K68" s="28">
        <f t="shared" si="242"/>
        <v>-98265266.666666895</v>
      </c>
      <c r="L68" s="28">
        <f t="shared" si="242"/>
        <v>-97653466.666666895</v>
      </c>
      <c r="M68" s="28">
        <f t="shared" si="242"/>
        <v>-97042266.666666895</v>
      </c>
      <c r="N68" s="28">
        <f t="shared" si="242"/>
        <v>-96431666.66666688</v>
      </c>
      <c r="O68" s="28">
        <f t="shared" si="242"/>
        <v>-95821666.66666688</v>
      </c>
      <c r="P68" s="28">
        <f t="shared" si="242"/>
        <v>-95212266.66666688</v>
      </c>
      <c r="Q68" s="28">
        <f t="shared" si="242"/>
        <v>-94603466.666666865</v>
      </c>
      <c r="R68" s="28">
        <f t="shared" si="242"/>
        <v>-93995266.666666865</v>
      </c>
      <c r="S68" s="28">
        <f t="shared" si="242"/>
        <v>-93387666.666666865</v>
      </c>
      <c r="T68" s="28">
        <f t="shared" si="242"/>
        <v>-92780666.666666865</v>
      </c>
      <c r="U68" s="28">
        <f t="shared" si="242"/>
        <v>-92174266.666666865</v>
      </c>
      <c r="V68" s="28">
        <f t="shared" si="242"/>
        <v>-91568466.666666865</v>
      </c>
      <c r="W68" s="28">
        <f t="shared" si="242"/>
        <v>-90963266.666666865</v>
      </c>
      <c r="X68" s="28">
        <f t="shared" si="242"/>
        <v>-90358666.66666685</v>
      </c>
      <c r="Y68" s="28">
        <f t="shared" si="242"/>
        <v>-89754666.66666685</v>
      </c>
      <c r="Z68" s="28">
        <f t="shared" si="242"/>
        <v>-89151266.66666685</v>
      </c>
      <c r="AA68" s="28">
        <f t="shared" si="242"/>
        <v>-88548466.66666685</v>
      </c>
      <c r="AB68" s="28">
        <f t="shared" si="242"/>
        <v>-87946266.666666836</v>
      </c>
      <c r="AC68" s="28">
        <f t="shared" si="242"/>
        <v>-87344666.666666836</v>
      </c>
      <c r="AD68" s="28">
        <f t="shared" si="242"/>
        <v>-86743666.666666836</v>
      </c>
      <c r="AE68" s="28">
        <f t="shared" si="242"/>
        <v>-86143266.666666836</v>
      </c>
      <c r="AF68" s="28">
        <f t="shared" si="242"/>
        <v>-85543466.666666836</v>
      </c>
      <c r="AG68" s="28">
        <f t="shared" si="242"/>
        <v>-84944266.666666821</v>
      </c>
      <c r="AH68" s="28">
        <f t="shared" si="242"/>
        <v>-84345666.666666821</v>
      </c>
      <c r="AI68" s="28">
        <f t="shared" si="242"/>
        <v>-83747666.666666821</v>
      </c>
      <c r="AJ68" s="28">
        <f t="shared" si="242"/>
        <v>-83150266.666666806</v>
      </c>
      <c r="AK68" s="28">
        <f t="shared" si="242"/>
        <v>-82553466.666666806</v>
      </c>
      <c r="AL68" s="28">
        <f t="shared" si="242"/>
        <v>-81957266.666666806</v>
      </c>
      <c r="AM68" s="28">
        <f t="shared" si="242"/>
        <v>-81361666.666666791</v>
      </c>
      <c r="AN68" s="28">
        <f t="shared" ref="AN68:BK68" si="243">+AN67+AN65</f>
        <v>-80766666.666666791</v>
      </c>
      <c r="AO68" s="28">
        <f t="shared" si="243"/>
        <v>-80172266.666666791</v>
      </c>
      <c r="AP68" s="28">
        <f t="shared" si="243"/>
        <v>-79578466.666666776</v>
      </c>
      <c r="AQ68" s="28">
        <f t="shared" si="243"/>
        <v>-78985266.666666776</v>
      </c>
      <c r="AR68" s="28">
        <f t="shared" si="243"/>
        <v>-78392666.666666776</v>
      </c>
      <c r="AS68" s="28">
        <f t="shared" si="243"/>
        <v>-77800666.666666761</v>
      </c>
      <c r="AT68" s="28">
        <f t="shared" si="243"/>
        <v>-77209266.666666761</v>
      </c>
      <c r="AU68" s="28">
        <f t="shared" si="243"/>
        <v>-76618466.666666761</v>
      </c>
      <c r="AV68" s="28">
        <f t="shared" si="243"/>
        <v>-76028266.666666746</v>
      </c>
      <c r="AW68" s="28">
        <f t="shared" si="243"/>
        <v>-75438666.666666746</v>
      </c>
      <c r="AX68" s="28">
        <f t="shared" si="243"/>
        <v>-74849666.666666746</v>
      </c>
      <c r="AY68" s="28">
        <f t="shared" si="243"/>
        <v>-74261266.666666746</v>
      </c>
      <c r="AZ68" s="28">
        <f t="shared" si="243"/>
        <v>-73673466.666666731</v>
      </c>
      <c r="BA68" s="28">
        <f t="shared" si="243"/>
        <v>-73086266.666666731</v>
      </c>
      <c r="BB68" s="28">
        <f t="shared" si="243"/>
        <v>-72499666.666666731</v>
      </c>
      <c r="BC68" s="28">
        <f t="shared" si="243"/>
        <v>-71913666.666666731</v>
      </c>
      <c r="BD68" s="28">
        <f t="shared" si="243"/>
        <v>-71328266.666666716</v>
      </c>
      <c r="BE68" s="28">
        <f t="shared" si="243"/>
        <v>-70743466.666666716</v>
      </c>
      <c r="BF68" s="28">
        <f t="shared" si="243"/>
        <v>-70159266.666666716</v>
      </c>
      <c r="BG68" s="28">
        <f t="shared" si="243"/>
        <v>-69575666.666666716</v>
      </c>
      <c r="BH68" s="28">
        <f t="shared" si="243"/>
        <v>-68992666.666666701</v>
      </c>
      <c r="BI68" s="28">
        <f t="shared" si="243"/>
        <v>-68410266.666666701</v>
      </c>
      <c r="BJ68" s="28">
        <f t="shared" si="243"/>
        <v>-67828466.666666701</v>
      </c>
      <c r="BK68" s="28">
        <f t="shared" si="243"/>
        <v>-67247266.666666687</v>
      </c>
    </row>
    <row r="69" spans="2:63" ht="15.75" thickBot="1" x14ac:dyDescent="0.3">
      <c r="B69" s="51">
        <f>+(C69+1)^12-1</f>
        <v>0.11210404933338802</v>
      </c>
      <c r="C69" s="50">
        <f>+IRR(C68:BK68)</f>
        <v>8.8937969495184177E-3</v>
      </c>
    </row>
    <row r="71" spans="2:63" ht="18.75" hidden="1" outlineLevel="1" x14ac:dyDescent="0.3">
      <c r="B71" s="30" t="s">
        <v>67</v>
      </c>
      <c r="C71" s="29">
        <v>0</v>
      </c>
      <c r="D71" s="29">
        <v>1</v>
      </c>
      <c r="E71" s="29">
        <f>+D71+1</f>
        <v>2</v>
      </c>
      <c r="F71" s="29">
        <f t="shared" ref="F71" si="244">+E71+1</f>
        <v>3</v>
      </c>
      <c r="G71" s="29">
        <f t="shared" ref="G71" si="245">+F71+1</f>
        <v>4</v>
      </c>
      <c r="H71" s="29">
        <f t="shared" ref="H71" si="246">+G71+1</f>
        <v>5</v>
      </c>
      <c r="I71" s="29">
        <f t="shared" ref="I71" si="247">+H71+1</f>
        <v>6</v>
      </c>
      <c r="J71" s="29">
        <f t="shared" ref="J71" si="248">+I71+1</f>
        <v>7</v>
      </c>
      <c r="K71" s="29">
        <f t="shared" ref="K71" si="249">+J71+1</f>
        <v>8</v>
      </c>
      <c r="L71" s="29">
        <f t="shared" ref="L71" si="250">+K71+1</f>
        <v>9</v>
      </c>
      <c r="M71" s="29">
        <f t="shared" ref="M71" si="251">+L71+1</f>
        <v>10</v>
      </c>
      <c r="N71" s="29">
        <f t="shared" ref="N71" si="252">+M71+1</f>
        <v>11</v>
      </c>
      <c r="O71" s="29">
        <f t="shared" ref="O71" si="253">+N71+1</f>
        <v>12</v>
      </c>
      <c r="P71" s="29">
        <f t="shared" ref="P71" si="254">+O71+1</f>
        <v>13</v>
      </c>
      <c r="Q71" s="29">
        <f t="shared" ref="Q71" si="255">+P71+1</f>
        <v>14</v>
      </c>
      <c r="R71" s="29">
        <f t="shared" ref="R71" si="256">+Q71+1</f>
        <v>15</v>
      </c>
      <c r="S71" s="29">
        <f t="shared" ref="S71" si="257">+R71+1</f>
        <v>16</v>
      </c>
      <c r="T71" s="29">
        <f t="shared" ref="T71" si="258">+S71+1</f>
        <v>17</v>
      </c>
      <c r="U71" s="29">
        <f t="shared" ref="U71" si="259">+T71+1</f>
        <v>18</v>
      </c>
      <c r="V71" s="29">
        <f t="shared" ref="V71" si="260">+U71+1</f>
        <v>19</v>
      </c>
      <c r="W71" s="29">
        <f t="shared" ref="W71" si="261">+V71+1</f>
        <v>20</v>
      </c>
      <c r="X71" s="29">
        <f t="shared" ref="X71" si="262">+W71+1</f>
        <v>21</v>
      </c>
      <c r="Y71" s="29">
        <f t="shared" ref="Y71" si="263">+X71+1</f>
        <v>22</v>
      </c>
      <c r="Z71" s="29">
        <f t="shared" ref="Z71" si="264">+Y71+1</f>
        <v>23</v>
      </c>
      <c r="AA71" s="29">
        <f t="shared" ref="AA71" si="265">+Z71+1</f>
        <v>24</v>
      </c>
      <c r="AB71" s="29">
        <f t="shared" ref="AB71" si="266">+AA71+1</f>
        <v>25</v>
      </c>
      <c r="AC71" s="29">
        <f t="shared" ref="AC71" si="267">+AB71+1</f>
        <v>26</v>
      </c>
      <c r="AD71" s="29">
        <f t="shared" ref="AD71" si="268">+AC71+1</f>
        <v>27</v>
      </c>
      <c r="AE71" s="29">
        <f t="shared" ref="AE71" si="269">+AD71+1</f>
        <v>28</v>
      </c>
      <c r="AF71" s="29">
        <f t="shared" ref="AF71" si="270">+AE71+1</f>
        <v>29</v>
      </c>
      <c r="AG71" s="29">
        <f t="shared" ref="AG71" si="271">+AF71+1</f>
        <v>30</v>
      </c>
      <c r="AH71" s="29">
        <f t="shared" ref="AH71" si="272">+AG71+1</f>
        <v>31</v>
      </c>
      <c r="AI71" s="29">
        <f t="shared" ref="AI71" si="273">+AH71+1</f>
        <v>32</v>
      </c>
      <c r="AJ71" s="29">
        <f t="shared" ref="AJ71" si="274">+AI71+1</f>
        <v>33</v>
      </c>
      <c r="AK71" s="29">
        <f t="shared" ref="AK71" si="275">+AJ71+1</f>
        <v>34</v>
      </c>
      <c r="AL71" s="29">
        <f t="shared" ref="AL71" si="276">+AK71+1</f>
        <v>35</v>
      </c>
      <c r="AM71" s="29">
        <f t="shared" ref="AM71" si="277">+AL71+1</f>
        <v>36</v>
      </c>
    </row>
    <row r="72" spans="2:63" hidden="1" outlineLevel="1" x14ac:dyDescent="0.25">
      <c r="B72" s="27" t="s">
        <v>60</v>
      </c>
      <c r="C72" s="5">
        <f>+C62</f>
        <v>4000000000</v>
      </c>
      <c r="D72" s="28">
        <f>+C72+D74</f>
        <v>3888888888.8888888</v>
      </c>
      <c r="E72" s="28">
        <f t="shared" ref="E72:AM72" si="278">+D72+E74</f>
        <v>3777777777.7777777</v>
      </c>
      <c r="F72" s="28">
        <f t="shared" si="278"/>
        <v>3666666666.6666665</v>
      </c>
      <c r="G72" s="28">
        <f t="shared" si="278"/>
        <v>3555555555.5555553</v>
      </c>
      <c r="H72" s="28">
        <f t="shared" si="278"/>
        <v>3444444444.4444442</v>
      </c>
      <c r="I72" s="28">
        <f t="shared" si="278"/>
        <v>3333333333.333333</v>
      </c>
      <c r="J72" s="28">
        <f t="shared" si="278"/>
        <v>3222222222.2222219</v>
      </c>
      <c r="K72" s="28">
        <f t="shared" si="278"/>
        <v>3111111111.1111107</v>
      </c>
      <c r="L72" s="28">
        <f t="shared" si="278"/>
        <v>2999999999.9999995</v>
      </c>
      <c r="M72" s="28">
        <f t="shared" si="278"/>
        <v>2888888888.8888884</v>
      </c>
      <c r="N72" s="28">
        <f t="shared" si="278"/>
        <v>2777777777.7777772</v>
      </c>
      <c r="O72" s="28">
        <f t="shared" si="278"/>
        <v>2666666666.666666</v>
      </c>
      <c r="P72" s="28">
        <f t="shared" si="278"/>
        <v>2555555555.5555549</v>
      </c>
      <c r="Q72" s="28">
        <f t="shared" si="278"/>
        <v>2444444444.4444437</v>
      </c>
      <c r="R72" s="28">
        <f t="shared" si="278"/>
        <v>2333333333.3333325</v>
      </c>
      <c r="S72" s="28">
        <f t="shared" si="278"/>
        <v>2222222222.2222214</v>
      </c>
      <c r="T72" s="28">
        <f t="shared" si="278"/>
        <v>2111111111.1111102</v>
      </c>
      <c r="U72" s="28">
        <f t="shared" si="278"/>
        <v>1999999999.999999</v>
      </c>
      <c r="V72" s="28">
        <f t="shared" si="278"/>
        <v>1888888888.8888879</v>
      </c>
      <c r="W72" s="28">
        <f t="shared" si="278"/>
        <v>1777777777.7777767</v>
      </c>
      <c r="X72" s="28">
        <f t="shared" si="278"/>
        <v>1666666666.6666656</v>
      </c>
      <c r="Y72" s="28">
        <f t="shared" si="278"/>
        <v>1555555555.5555544</v>
      </c>
      <c r="Z72" s="28">
        <f t="shared" si="278"/>
        <v>1444444444.4444432</v>
      </c>
      <c r="AA72" s="28">
        <f t="shared" si="278"/>
        <v>1333333333.3333321</v>
      </c>
      <c r="AB72" s="28">
        <f t="shared" si="278"/>
        <v>1222222222.2222209</v>
      </c>
      <c r="AC72" s="28">
        <f t="shared" si="278"/>
        <v>1111111111.1111097</v>
      </c>
      <c r="AD72" s="28">
        <f t="shared" si="278"/>
        <v>999999999.99999857</v>
      </c>
      <c r="AE72" s="28">
        <f t="shared" si="278"/>
        <v>888888888.88888741</v>
      </c>
      <c r="AF72" s="28">
        <f t="shared" si="278"/>
        <v>777777777.77777624</v>
      </c>
      <c r="AG72" s="28">
        <f t="shared" si="278"/>
        <v>666666666.66666508</v>
      </c>
      <c r="AH72" s="28">
        <f t="shared" si="278"/>
        <v>555555555.55555391</v>
      </c>
      <c r="AI72" s="28">
        <f t="shared" si="278"/>
        <v>444444444.44444281</v>
      </c>
      <c r="AJ72" s="28">
        <f t="shared" si="278"/>
        <v>333333333.3333317</v>
      </c>
      <c r="AK72" s="28">
        <f t="shared" si="278"/>
        <v>222222222.2222206</v>
      </c>
      <c r="AL72" s="28">
        <f t="shared" si="278"/>
        <v>111111111.1111095</v>
      </c>
      <c r="AM72" s="28">
        <f t="shared" si="278"/>
        <v>-1.6093254089355469E-6</v>
      </c>
    </row>
    <row r="73" spans="2:63" hidden="1" outlineLevel="1" x14ac:dyDescent="0.25">
      <c r="B73" s="27" t="s">
        <v>37</v>
      </c>
      <c r="D73" s="28">
        <f t="shared" ref="D73:AM73" si="279">-C$72*$D$14</f>
        <v>-31666666.666666288</v>
      </c>
      <c r="E73" s="28">
        <f t="shared" si="279"/>
        <v>-30787037.037036669</v>
      </c>
      <c r="F73" s="28">
        <f t="shared" si="279"/>
        <v>-29907407.407407049</v>
      </c>
      <c r="G73" s="28">
        <f t="shared" si="279"/>
        <v>-29027777.77777743</v>
      </c>
      <c r="H73" s="28">
        <f t="shared" si="279"/>
        <v>-28148148.14814781</v>
      </c>
      <c r="I73" s="28">
        <f t="shared" si="279"/>
        <v>-27268518.518518191</v>
      </c>
      <c r="J73" s="28">
        <f t="shared" si="279"/>
        <v>-26388888.888888571</v>
      </c>
      <c r="K73" s="28">
        <f t="shared" si="279"/>
        <v>-25509259.259258952</v>
      </c>
      <c r="L73" s="28">
        <f t="shared" si="279"/>
        <v>-24629629.629629333</v>
      </c>
      <c r="M73" s="28">
        <f t="shared" si="279"/>
        <v>-23749999.999999713</v>
      </c>
      <c r="N73" s="28">
        <f t="shared" si="279"/>
        <v>-22870370.370370094</v>
      </c>
      <c r="O73" s="28">
        <f t="shared" si="279"/>
        <v>-21990740.740740474</v>
      </c>
      <c r="P73" s="28">
        <f t="shared" si="279"/>
        <v>-21111111.111110855</v>
      </c>
      <c r="Q73" s="28">
        <f t="shared" si="279"/>
        <v>-20231481.481481235</v>
      </c>
      <c r="R73" s="28">
        <f t="shared" si="279"/>
        <v>-19351851.851851616</v>
      </c>
      <c r="S73" s="28">
        <f t="shared" si="279"/>
        <v>-18472222.222221997</v>
      </c>
      <c r="T73" s="28">
        <f t="shared" si="279"/>
        <v>-17592592.592592373</v>
      </c>
      <c r="U73" s="28">
        <f t="shared" si="279"/>
        <v>-16712962.962962756</v>
      </c>
      <c r="V73" s="28">
        <f t="shared" si="279"/>
        <v>-15833333.333333137</v>
      </c>
      <c r="W73" s="28">
        <f t="shared" si="279"/>
        <v>-14953703.703703517</v>
      </c>
      <c r="X73" s="28">
        <f t="shared" si="279"/>
        <v>-14074074.074073898</v>
      </c>
      <c r="Y73" s="28">
        <f t="shared" si="279"/>
        <v>-13194444.444444278</v>
      </c>
      <c r="Z73" s="28">
        <f t="shared" si="279"/>
        <v>-12314814.814814659</v>
      </c>
      <c r="AA73" s="28">
        <f t="shared" si="279"/>
        <v>-11435185.185185039</v>
      </c>
      <c r="AB73" s="28">
        <f t="shared" si="279"/>
        <v>-10555555.55555542</v>
      </c>
      <c r="AC73" s="28">
        <f t="shared" si="279"/>
        <v>-9675925.9259258006</v>
      </c>
      <c r="AD73" s="28">
        <f t="shared" si="279"/>
        <v>-8796296.2962961793</v>
      </c>
      <c r="AE73" s="28">
        <f t="shared" si="279"/>
        <v>-7916666.6666665608</v>
      </c>
      <c r="AF73" s="28">
        <f t="shared" si="279"/>
        <v>-7037037.0370369414</v>
      </c>
      <c r="AG73" s="28">
        <f t="shared" si="279"/>
        <v>-6157407.407407322</v>
      </c>
      <c r="AH73" s="28">
        <f t="shared" si="279"/>
        <v>-5277777.7777777016</v>
      </c>
      <c r="AI73" s="28">
        <f t="shared" si="279"/>
        <v>-4398148.1481480822</v>
      </c>
      <c r="AJ73" s="28">
        <f t="shared" si="279"/>
        <v>-3518518.5185184632</v>
      </c>
      <c r="AK73" s="28">
        <f t="shared" si="279"/>
        <v>-2638888.8888888443</v>
      </c>
      <c r="AL73" s="28">
        <f t="shared" si="279"/>
        <v>-1759259.2592592253</v>
      </c>
      <c r="AM73" s="28">
        <f t="shared" si="279"/>
        <v>-879629.62962960626</v>
      </c>
    </row>
    <row r="74" spans="2:63" hidden="1" outlineLevel="1" x14ac:dyDescent="0.25">
      <c r="B74" s="27" t="s">
        <v>36</v>
      </c>
      <c r="D74" s="28">
        <f>-$C$72/36</f>
        <v>-111111111.1111111</v>
      </c>
      <c r="E74" s="28">
        <f t="shared" ref="E74:AM74" si="280">-$C$62/36</f>
        <v>-111111111.1111111</v>
      </c>
      <c r="F74" s="28">
        <f t="shared" si="280"/>
        <v>-111111111.1111111</v>
      </c>
      <c r="G74" s="28">
        <f t="shared" si="280"/>
        <v>-111111111.1111111</v>
      </c>
      <c r="H74" s="28">
        <f t="shared" si="280"/>
        <v>-111111111.1111111</v>
      </c>
      <c r="I74" s="28">
        <f t="shared" si="280"/>
        <v>-111111111.1111111</v>
      </c>
      <c r="J74" s="28">
        <f t="shared" si="280"/>
        <v>-111111111.1111111</v>
      </c>
      <c r="K74" s="28">
        <f t="shared" si="280"/>
        <v>-111111111.1111111</v>
      </c>
      <c r="L74" s="28">
        <f t="shared" si="280"/>
        <v>-111111111.1111111</v>
      </c>
      <c r="M74" s="28">
        <f t="shared" si="280"/>
        <v>-111111111.1111111</v>
      </c>
      <c r="N74" s="28">
        <f t="shared" si="280"/>
        <v>-111111111.1111111</v>
      </c>
      <c r="O74" s="28">
        <f t="shared" si="280"/>
        <v>-111111111.1111111</v>
      </c>
      <c r="P74" s="28">
        <f t="shared" si="280"/>
        <v>-111111111.1111111</v>
      </c>
      <c r="Q74" s="28">
        <f t="shared" si="280"/>
        <v>-111111111.1111111</v>
      </c>
      <c r="R74" s="28">
        <f t="shared" si="280"/>
        <v>-111111111.1111111</v>
      </c>
      <c r="S74" s="28">
        <f t="shared" si="280"/>
        <v>-111111111.1111111</v>
      </c>
      <c r="T74" s="28">
        <f t="shared" si="280"/>
        <v>-111111111.1111111</v>
      </c>
      <c r="U74" s="28">
        <f t="shared" si="280"/>
        <v>-111111111.1111111</v>
      </c>
      <c r="V74" s="28">
        <f t="shared" si="280"/>
        <v>-111111111.1111111</v>
      </c>
      <c r="W74" s="28">
        <f t="shared" si="280"/>
        <v>-111111111.1111111</v>
      </c>
      <c r="X74" s="28">
        <f t="shared" si="280"/>
        <v>-111111111.1111111</v>
      </c>
      <c r="Y74" s="28">
        <f t="shared" si="280"/>
        <v>-111111111.1111111</v>
      </c>
      <c r="Z74" s="28">
        <f t="shared" si="280"/>
        <v>-111111111.1111111</v>
      </c>
      <c r="AA74" s="28">
        <f t="shared" si="280"/>
        <v>-111111111.1111111</v>
      </c>
      <c r="AB74" s="28">
        <f t="shared" si="280"/>
        <v>-111111111.1111111</v>
      </c>
      <c r="AC74" s="28">
        <f t="shared" si="280"/>
        <v>-111111111.1111111</v>
      </c>
      <c r="AD74" s="28">
        <f t="shared" si="280"/>
        <v>-111111111.1111111</v>
      </c>
      <c r="AE74" s="28">
        <f t="shared" si="280"/>
        <v>-111111111.1111111</v>
      </c>
      <c r="AF74" s="28">
        <f t="shared" si="280"/>
        <v>-111111111.1111111</v>
      </c>
      <c r="AG74" s="28">
        <f t="shared" si="280"/>
        <v>-111111111.1111111</v>
      </c>
      <c r="AH74" s="28">
        <f t="shared" si="280"/>
        <v>-111111111.1111111</v>
      </c>
      <c r="AI74" s="28">
        <f t="shared" si="280"/>
        <v>-111111111.1111111</v>
      </c>
      <c r="AJ74" s="28">
        <f t="shared" si="280"/>
        <v>-111111111.1111111</v>
      </c>
      <c r="AK74" s="28">
        <f t="shared" si="280"/>
        <v>-111111111.1111111</v>
      </c>
      <c r="AL74" s="28">
        <f t="shared" si="280"/>
        <v>-111111111.1111111</v>
      </c>
      <c r="AM74" s="28">
        <f t="shared" si="280"/>
        <v>-111111111.1111111</v>
      </c>
    </row>
    <row r="75" spans="2:63" hidden="1" outlineLevel="1" x14ac:dyDescent="0.25">
      <c r="B75" s="27" t="s">
        <v>38</v>
      </c>
      <c r="D75" s="28">
        <f>+D74+D73</f>
        <v>-142777777.7777774</v>
      </c>
      <c r="E75" s="28">
        <f t="shared" ref="E75" si="281">+E74+E73</f>
        <v>-141898148.14814776</v>
      </c>
      <c r="F75" s="28">
        <f t="shared" ref="F75" si="282">+F74+F73</f>
        <v>-141018518.51851815</v>
      </c>
      <c r="G75" s="28">
        <f t="shared" ref="G75" si="283">+G74+G73</f>
        <v>-140138888.88888854</v>
      </c>
      <c r="H75" s="28">
        <f t="shared" ref="H75" si="284">+H74+H73</f>
        <v>-139259259.25925893</v>
      </c>
      <c r="I75" s="28">
        <f t="shared" ref="I75" si="285">+I74+I73</f>
        <v>-138379629.62962928</v>
      </c>
      <c r="J75" s="28">
        <f t="shared" ref="J75" si="286">+J74+J73</f>
        <v>-137499999.99999967</v>
      </c>
      <c r="K75" s="28">
        <f t="shared" ref="K75" si="287">+K74+K73</f>
        <v>-136620370.37037006</v>
      </c>
      <c r="L75" s="28">
        <f t="shared" ref="L75" si="288">+L74+L73</f>
        <v>-135740740.74074045</v>
      </c>
      <c r="M75" s="28">
        <f t="shared" ref="M75" si="289">+M74+M73</f>
        <v>-134861111.11111081</v>
      </c>
      <c r="N75" s="28">
        <f t="shared" ref="N75" si="290">+N74+N73</f>
        <v>-133981481.48148119</v>
      </c>
      <c r="O75" s="28">
        <f t="shared" ref="O75" si="291">+O74+O73</f>
        <v>-133101851.85185158</v>
      </c>
      <c r="P75" s="28">
        <f t="shared" ref="P75" si="292">+P74+P73</f>
        <v>-132222222.22222196</v>
      </c>
      <c r="Q75" s="28">
        <f t="shared" ref="Q75" si="293">+Q74+Q73</f>
        <v>-131342592.59259234</v>
      </c>
      <c r="R75" s="28">
        <f t="shared" ref="R75" si="294">+R74+R73</f>
        <v>-130462962.96296272</v>
      </c>
      <c r="S75" s="28">
        <f t="shared" ref="S75" si="295">+S74+S73</f>
        <v>-129583333.3333331</v>
      </c>
      <c r="T75" s="28">
        <f t="shared" ref="T75" si="296">+T74+T73</f>
        <v>-128703703.70370348</v>
      </c>
      <c r="U75" s="28">
        <f t="shared" ref="U75" si="297">+U74+U73</f>
        <v>-127824074.07407387</v>
      </c>
      <c r="V75" s="28">
        <f t="shared" ref="V75" si="298">+V74+V73</f>
        <v>-126944444.44444424</v>
      </c>
      <c r="W75" s="28">
        <f t="shared" ref="W75" si="299">+W74+W73</f>
        <v>-126064814.81481463</v>
      </c>
      <c r="X75" s="28">
        <f t="shared" ref="X75" si="300">+X74+X73</f>
        <v>-125185185.185185</v>
      </c>
      <c r="Y75" s="28">
        <f t="shared" ref="Y75" si="301">+Y74+Y73</f>
        <v>-124305555.55555539</v>
      </c>
      <c r="Z75" s="28">
        <f t="shared" ref="Z75" si="302">+Z74+Z73</f>
        <v>-123425925.92592576</v>
      </c>
      <c r="AA75" s="28">
        <f t="shared" ref="AA75" si="303">+AA74+AA73</f>
        <v>-122546296.29629615</v>
      </c>
      <c r="AB75" s="28">
        <f t="shared" ref="AB75" si="304">+AB74+AB73</f>
        <v>-121666666.66666652</v>
      </c>
      <c r="AC75" s="28">
        <f t="shared" ref="AC75" si="305">+AC74+AC73</f>
        <v>-120787037.03703691</v>
      </c>
      <c r="AD75" s="28">
        <f t="shared" ref="AD75" si="306">+AD74+AD73</f>
        <v>-119907407.40740728</v>
      </c>
      <c r="AE75" s="28">
        <f t="shared" ref="AE75" si="307">+AE74+AE73</f>
        <v>-119027777.77777767</v>
      </c>
      <c r="AF75" s="28">
        <f t="shared" ref="AF75" si="308">+AF74+AF73</f>
        <v>-118148148.14814804</v>
      </c>
      <c r="AG75" s="28">
        <f t="shared" ref="AG75" si="309">+AG74+AG73</f>
        <v>-117268518.51851843</v>
      </c>
      <c r="AH75" s="28">
        <f t="shared" ref="AH75" si="310">+AH74+AH73</f>
        <v>-116388888.88888881</v>
      </c>
      <c r="AI75" s="28">
        <f t="shared" ref="AI75" si="311">+AI74+AI73</f>
        <v>-115509259.25925919</v>
      </c>
      <c r="AJ75" s="28">
        <f t="shared" ref="AJ75" si="312">+AJ74+AJ73</f>
        <v>-114629629.62962957</v>
      </c>
      <c r="AK75" s="28">
        <f t="shared" ref="AK75" si="313">+AK74+AK73</f>
        <v>-113749999.99999996</v>
      </c>
      <c r="AL75" s="28">
        <f t="shared" ref="AL75" si="314">+AL74+AL73</f>
        <v>-112870370.37037033</v>
      </c>
      <c r="AM75" s="28">
        <f t="shared" ref="AM75" si="315">+AM74+AM73</f>
        <v>-111990740.74074072</v>
      </c>
    </row>
    <row r="76" spans="2:63" hidden="1" outlineLevel="1" x14ac:dyDescent="0.25">
      <c r="B76" s="27" t="s">
        <v>39</v>
      </c>
      <c r="D76" s="28">
        <f>+SUM(D73:$AM73)+SUM(D74:$AM74)</f>
        <v>-4585833333.3333273</v>
      </c>
      <c r="E76" s="28">
        <f>+SUM(E73:$AM73)+SUM(E74:$AM74)</f>
        <v>-4443055555.5555496</v>
      </c>
      <c r="F76" s="28">
        <f>+SUM(F73:$AM73)+SUM(F74:$AM74)</f>
        <v>-4301157407.407402</v>
      </c>
      <c r="G76" s="28">
        <f>+SUM(G73:$AM73)+SUM(G74:$AM74)</f>
        <v>-4160138888.8888841</v>
      </c>
      <c r="H76" s="28">
        <f>+SUM(H73:$AM73)+SUM(H74:$AM74)</f>
        <v>-4019999999.9999952</v>
      </c>
      <c r="I76" s="28">
        <f>+SUM(I73:$AM73)+SUM(I74:$AM74)</f>
        <v>-3880740740.7407365</v>
      </c>
      <c r="J76" s="28">
        <f>+SUM(J73:$AM73)+SUM(J74:$AM74)</f>
        <v>-3742361111.1111069</v>
      </c>
      <c r="K76" s="28">
        <f>+SUM(K73:$AM73)+SUM(K74:$AM74)</f>
        <v>-3604861111.1111073</v>
      </c>
      <c r="L76" s="28">
        <f>+SUM(L73:$AM73)+SUM(L74:$AM74)</f>
        <v>-3468240740.740737</v>
      </c>
      <c r="M76" s="28">
        <f>+SUM(M73:$AM73)+SUM(M74:$AM74)</f>
        <v>-3332499999.9999967</v>
      </c>
      <c r="N76" s="28">
        <f>+SUM(N73:$AM73)+SUM(N74:$AM74)</f>
        <v>-3197638888.888886</v>
      </c>
      <c r="O76" s="28">
        <f>+SUM(O73:$AM73)+SUM(O74:$AM74)</f>
        <v>-3063657407.4074044</v>
      </c>
      <c r="P76" s="28">
        <f>+SUM(P73:$AM73)+SUM(P74:$AM74)</f>
        <v>-2930555555.555553</v>
      </c>
      <c r="Q76" s="28">
        <f>+SUM(Q73:$AM73)+SUM(Q74:$AM74)</f>
        <v>-2798333333.3333311</v>
      </c>
      <c r="R76" s="28">
        <f>+SUM(R73:$AM73)+SUM(R74:$AM74)</f>
        <v>-2666990740.7407384</v>
      </c>
      <c r="S76" s="28">
        <f>+SUM(S73:$AM73)+SUM(S74:$AM74)</f>
        <v>-2536527777.7777758</v>
      </c>
      <c r="T76" s="28">
        <f>+SUM(T73:$AM73)+SUM(T74:$AM74)</f>
        <v>-2406944444.4444427</v>
      </c>
      <c r="U76" s="28">
        <f>+SUM(U73:$AM73)+SUM(U74:$AM74)</f>
        <v>-2278240740.7407393</v>
      </c>
      <c r="V76" s="28">
        <f>+SUM(V73:$AM73)+SUM(V74:$AM74)</f>
        <v>-2150416666.6666656</v>
      </c>
      <c r="W76" s="28">
        <f>+SUM(W73:$AM73)+SUM(W74:$AM74)</f>
        <v>-2023472222.2222211</v>
      </c>
      <c r="X76" s="28">
        <f>+SUM(X73:$AM73)+SUM(X74:$AM74)</f>
        <v>-1897407407.4074063</v>
      </c>
      <c r="Y76" s="28">
        <f>+SUM(Y73:$AM73)+SUM(Y74:$AM74)</f>
        <v>-1772222222.2222214</v>
      </c>
      <c r="Z76" s="28">
        <f>+SUM(Z73:$AM73)+SUM(Z74:$AM74)</f>
        <v>-1647916666.666666</v>
      </c>
      <c r="AA76" s="28">
        <f>+SUM(AA73:$AM73)+SUM(AA74:$AM74)</f>
        <v>-1524490740.7407401</v>
      </c>
      <c r="AB76" s="28">
        <f>+SUM(AB73:$AM73)+SUM(AB74:$AM74)</f>
        <v>-1401944444.4444439</v>
      </c>
      <c r="AC76" s="28">
        <f>+SUM(AC73:$AM73)+SUM(AC74:$AM74)</f>
        <v>-1280277777.7777772</v>
      </c>
      <c r="AD76" s="28">
        <f>+SUM(AD73:$AM73)+SUM(AD74:$AM74)</f>
        <v>-1159490740.7407403</v>
      </c>
      <c r="AE76" s="28">
        <f>+SUM(AE73:$AM73)+SUM(AE74:$AM74)</f>
        <v>-1039583333.333333</v>
      </c>
      <c r="AF76" s="28">
        <f>+SUM(AF73:$AM73)+SUM(AF74:$AM74)</f>
        <v>-920555555.55555522</v>
      </c>
      <c r="AG76" s="28">
        <f>+SUM(AG73:$AM73)+SUM(AG74:$AM74)</f>
        <v>-802407407.40740716</v>
      </c>
      <c r="AH76" s="28">
        <f>+SUM(AH73:$AM73)+SUM(AH74:$AM74)</f>
        <v>-685138888.88888872</v>
      </c>
      <c r="AI76" s="28">
        <f>+SUM(AI73:$AM73)+SUM(AI74:$AM74)</f>
        <v>-568749999.99999976</v>
      </c>
      <c r="AJ76" s="28">
        <f>+SUM(AJ73:$AM73)+SUM(AJ74:$AM74)</f>
        <v>-453240740.74074054</v>
      </c>
      <c r="AK76" s="28">
        <f>+SUM(AK73:$AM73)+SUM(AK74:$AM74)</f>
        <v>-338611111.11111099</v>
      </c>
      <c r="AL76" s="28">
        <f>+SUM(AL73:$AM73)+SUM(AL74:$AM74)</f>
        <v>-224861111.11111104</v>
      </c>
      <c r="AM76" s="28">
        <f>+SUM(AM73:$AM73)+SUM(AM74:$AM74)</f>
        <v>-111990740.74074072</v>
      </c>
    </row>
    <row r="77" spans="2:63" hidden="1" outlineLevel="1" x14ac:dyDescent="0.25">
      <c r="B77" s="27" t="s">
        <v>40</v>
      </c>
      <c r="D77" s="28">
        <f>+D76*$C$7/1000000</f>
        <v>-5502999.9999999935</v>
      </c>
      <c r="E77" s="28">
        <f t="shared" ref="E77:AM77" si="316">+E76*$C$7/1000000</f>
        <v>-5331666.6666666595</v>
      </c>
      <c r="F77" s="28">
        <f t="shared" si="316"/>
        <v>-5161388.8888888825</v>
      </c>
      <c r="G77" s="28">
        <f t="shared" si="316"/>
        <v>-4992166.6666666614</v>
      </c>
      <c r="H77" s="28">
        <f t="shared" si="316"/>
        <v>-4823999.9999999944</v>
      </c>
      <c r="I77" s="28">
        <f t="shared" si="316"/>
        <v>-4656888.8888888834</v>
      </c>
      <c r="J77" s="28">
        <f t="shared" si="316"/>
        <v>-4490833.3333333284</v>
      </c>
      <c r="K77" s="28">
        <f t="shared" si="316"/>
        <v>-4325833.3333333284</v>
      </c>
      <c r="L77" s="28">
        <f t="shared" si="316"/>
        <v>-4161888.8888888843</v>
      </c>
      <c r="M77" s="28">
        <f t="shared" si="316"/>
        <v>-3998999.9999999963</v>
      </c>
      <c r="N77" s="28">
        <f t="shared" si="316"/>
        <v>-3837166.6666666633</v>
      </c>
      <c r="O77" s="28">
        <f t="shared" si="316"/>
        <v>-3676388.8888888853</v>
      </c>
      <c r="P77" s="28">
        <f t="shared" si="316"/>
        <v>-3516666.6666666637</v>
      </c>
      <c r="Q77" s="28">
        <f t="shared" si="316"/>
        <v>-3357999.9999999977</v>
      </c>
      <c r="R77" s="28">
        <f t="shared" si="316"/>
        <v>-3200388.8888888862</v>
      </c>
      <c r="S77" s="28">
        <f t="shared" si="316"/>
        <v>-3043833.3333333312</v>
      </c>
      <c r="T77" s="28">
        <f t="shared" si="316"/>
        <v>-2888333.3333333312</v>
      </c>
      <c r="U77" s="28">
        <f t="shared" si="316"/>
        <v>-2733888.8888888871</v>
      </c>
      <c r="V77" s="28">
        <f t="shared" si="316"/>
        <v>-2580499.9999999986</v>
      </c>
      <c r="W77" s="28">
        <f t="shared" si="316"/>
        <v>-2428166.6666666656</v>
      </c>
      <c r="X77" s="28">
        <f t="shared" si="316"/>
        <v>-2276888.8888888876</v>
      </c>
      <c r="Y77" s="28">
        <f t="shared" si="316"/>
        <v>-2126666.6666666656</v>
      </c>
      <c r="Z77" s="28">
        <f t="shared" si="316"/>
        <v>-1977499.9999999993</v>
      </c>
      <c r="AA77" s="28">
        <f t="shared" si="316"/>
        <v>-1829388.8888888883</v>
      </c>
      <c r="AB77" s="28">
        <f t="shared" si="316"/>
        <v>-1682333.3333333328</v>
      </c>
      <c r="AC77" s="28">
        <f t="shared" si="316"/>
        <v>-1536333.3333333326</v>
      </c>
      <c r="AD77" s="28">
        <f t="shared" si="316"/>
        <v>-1391388.8888888885</v>
      </c>
      <c r="AE77" s="28">
        <f t="shared" si="316"/>
        <v>-1247499.9999999995</v>
      </c>
      <c r="AF77" s="28">
        <f t="shared" si="316"/>
        <v>-1104666.6666666663</v>
      </c>
      <c r="AG77" s="28">
        <f t="shared" si="316"/>
        <v>-962888.88888888853</v>
      </c>
      <c r="AH77" s="28">
        <f t="shared" si="316"/>
        <v>-822166.66666666651</v>
      </c>
      <c r="AI77" s="28">
        <f t="shared" si="316"/>
        <v>-682499.99999999977</v>
      </c>
      <c r="AJ77" s="28">
        <f t="shared" si="316"/>
        <v>-543888.88888888864</v>
      </c>
      <c r="AK77" s="28">
        <f t="shared" si="316"/>
        <v>-406333.3333333332</v>
      </c>
      <c r="AL77" s="28">
        <f t="shared" si="316"/>
        <v>-269833.33333333326</v>
      </c>
      <c r="AM77" s="28">
        <f t="shared" si="316"/>
        <v>-134388.88888888885</v>
      </c>
    </row>
    <row r="78" spans="2:63" ht="15.75" hidden="1" outlineLevel="1" thickBot="1" x14ac:dyDescent="0.3">
      <c r="B78" s="48" t="s">
        <v>41</v>
      </c>
      <c r="C78" s="5">
        <f>+C72</f>
        <v>4000000000</v>
      </c>
      <c r="D78" s="28">
        <f t="shared" ref="D78:AM78" si="317">+D77+D75</f>
        <v>-148280777.7777774</v>
      </c>
      <c r="E78" s="28">
        <f t="shared" si="317"/>
        <v>-147229814.81481442</v>
      </c>
      <c r="F78" s="28">
        <f t="shared" si="317"/>
        <v>-146179907.40740705</v>
      </c>
      <c r="G78" s="28">
        <f t="shared" si="317"/>
        <v>-145131055.55555519</v>
      </c>
      <c r="H78" s="28">
        <f t="shared" si="317"/>
        <v>-144083259.25925893</v>
      </c>
      <c r="I78" s="28">
        <f t="shared" si="317"/>
        <v>-143036518.51851818</v>
      </c>
      <c r="J78" s="28">
        <f t="shared" si="317"/>
        <v>-141990833.33333302</v>
      </c>
      <c r="K78" s="28">
        <f t="shared" si="317"/>
        <v>-140946203.7037034</v>
      </c>
      <c r="L78" s="28">
        <f t="shared" si="317"/>
        <v>-139902629.62962934</v>
      </c>
      <c r="M78" s="28">
        <f t="shared" si="317"/>
        <v>-138860111.11111081</v>
      </c>
      <c r="N78" s="28">
        <f t="shared" si="317"/>
        <v>-137818648.14814785</v>
      </c>
      <c r="O78" s="28">
        <f t="shared" si="317"/>
        <v>-136778240.74074048</v>
      </c>
      <c r="P78" s="28">
        <f t="shared" si="317"/>
        <v>-135738888.88888863</v>
      </c>
      <c r="Q78" s="28">
        <f t="shared" si="317"/>
        <v>-134700592.59259233</v>
      </c>
      <c r="R78" s="28">
        <f t="shared" si="317"/>
        <v>-133663351.8518516</v>
      </c>
      <c r="S78" s="28">
        <f t="shared" si="317"/>
        <v>-132627166.66666643</v>
      </c>
      <c r="T78" s="28">
        <f t="shared" si="317"/>
        <v>-131592037.03703681</v>
      </c>
      <c r="U78" s="28">
        <f t="shared" si="317"/>
        <v>-130557962.96296275</v>
      </c>
      <c r="V78" s="28">
        <f t="shared" si="317"/>
        <v>-129524944.44444424</v>
      </c>
      <c r="W78" s="28">
        <f t="shared" si="317"/>
        <v>-128492981.4814813</v>
      </c>
      <c r="X78" s="28">
        <f t="shared" si="317"/>
        <v>-127462074.07407388</v>
      </c>
      <c r="Y78" s="28">
        <f t="shared" si="317"/>
        <v>-126432222.22222206</v>
      </c>
      <c r="Z78" s="28">
        <f t="shared" si="317"/>
        <v>-125403425.92592576</v>
      </c>
      <c r="AA78" s="28">
        <f t="shared" si="317"/>
        <v>-124375685.18518505</v>
      </c>
      <c r="AB78" s="28">
        <f t="shared" si="317"/>
        <v>-123348999.99999985</v>
      </c>
      <c r="AC78" s="28">
        <f t="shared" si="317"/>
        <v>-122323370.37037024</v>
      </c>
      <c r="AD78" s="28">
        <f t="shared" si="317"/>
        <v>-121298796.29629618</v>
      </c>
      <c r="AE78" s="28">
        <f t="shared" si="317"/>
        <v>-120275277.77777767</v>
      </c>
      <c r="AF78" s="28">
        <f t="shared" si="317"/>
        <v>-119252814.81481472</v>
      </c>
      <c r="AG78" s="28">
        <f t="shared" si="317"/>
        <v>-118231407.40740733</v>
      </c>
      <c r="AH78" s="28">
        <f t="shared" si="317"/>
        <v>-117211055.55555548</v>
      </c>
      <c r="AI78" s="28">
        <f t="shared" si="317"/>
        <v>-116191759.25925919</v>
      </c>
      <c r="AJ78" s="28">
        <f t="shared" si="317"/>
        <v>-115173518.51851846</v>
      </c>
      <c r="AK78" s="28">
        <f t="shared" si="317"/>
        <v>-114156333.33333328</v>
      </c>
      <c r="AL78" s="28">
        <f t="shared" si="317"/>
        <v>-113140203.70370366</v>
      </c>
      <c r="AM78" s="28">
        <f t="shared" si="317"/>
        <v>-112125129.62962961</v>
      </c>
    </row>
    <row r="79" spans="2:63" ht="15.75" hidden="1" outlineLevel="1" thickBot="1" x14ac:dyDescent="0.3">
      <c r="B79" s="49">
        <f>+(C79+1)^12-1</f>
        <v>0.11669418448933544</v>
      </c>
      <c r="C79" s="50">
        <f>+IRR(C78:AM78)</f>
        <v>9.2401540304729579E-3</v>
      </c>
    </row>
    <row r="80" spans="2:63" hidden="1" outlineLevel="1" x14ac:dyDescent="0.25"/>
    <row r="81" spans="2:39" ht="18.75" hidden="1" outlineLevel="1" x14ac:dyDescent="0.3">
      <c r="B81" s="30" t="s">
        <v>66</v>
      </c>
      <c r="C81" s="29">
        <v>0</v>
      </c>
      <c r="D81" s="29">
        <v>1</v>
      </c>
      <c r="E81" s="29">
        <f>+D81+1</f>
        <v>2</v>
      </c>
      <c r="F81" s="29">
        <f t="shared" ref="F81" si="318">+E81+1</f>
        <v>3</v>
      </c>
      <c r="G81" s="29">
        <f t="shared" ref="G81" si="319">+F81+1</f>
        <v>4</v>
      </c>
      <c r="H81" s="29">
        <f t="shared" ref="H81" si="320">+G81+1</f>
        <v>5</v>
      </c>
      <c r="I81" s="29">
        <f t="shared" ref="I81" si="321">+H81+1</f>
        <v>6</v>
      </c>
      <c r="J81" s="29">
        <f t="shared" ref="J81" si="322">+I81+1</f>
        <v>7</v>
      </c>
      <c r="K81" s="29">
        <f t="shared" ref="K81" si="323">+J81+1</f>
        <v>8</v>
      </c>
      <c r="L81" s="29">
        <f t="shared" ref="L81" si="324">+K81+1</f>
        <v>9</v>
      </c>
      <c r="M81" s="29">
        <f t="shared" ref="M81" si="325">+L81+1</f>
        <v>10</v>
      </c>
      <c r="N81" s="29">
        <f t="shared" ref="N81" si="326">+M81+1</f>
        <v>11</v>
      </c>
      <c r="O81" s="29">
        <f t="shared" ref="O81" si="327">+N81+1</f>
        <v>12</v>
      </c>
      <c r="P81" s="29">
        <f t="shared" ref="P81" si="328">+O81+1</f>
        <v>13</v>
      </c>
      <c r="Q81" s="29">
        <f t="shared" ref="Q81" si="329">+P81+1</f>
        <v>14</v>
      </c>
      <c r="R81" s="29">
        <f t="shared" ref="R81" si="330">+Q81+1</f>
        <v>15</v>
      </c>
      <c r="S81" s="29">
        <f t="shared" ref="S81" si="331">+R81+1</f>
        <v>16</v>
      </c>
      <c r="T81" s="29">
        <f t="shared" ref="T81" si="332">+S81+1</f>
        <v>17</v>
      </c>
      <c r="U81" s="29">
        <f t="shared" ref="U81" si="333">+T81+1</f>
        <v>18</v>
      </c>
      <c r="V81" s="29">
        <f t="shared" ref="V81" si="334">+U81+1</f>
        <v>19</v>
      </c>
      <c r="W81" s="29">
        <f t="shared" ref="W81" si="335">+V81+1</f>
        <v>20</v>
      </c>
      <c r="X81" s="29">
        <f t="shared" ref="X81" si="336">+W81+1</f>
        <v>21</v>
      </c>
      <c r="Y81" s="29">
        <f t="shared" ref="Y81" si="337">+X81+1</f>
        <v>22</v>
      </c>
      <c r="Z81" s="29">
        <f t="shared" ref="Z81" si="338">+Y81+1</f>
        <v>23</v>
      </c>
      <c r="AA81" s="29">
        <f t="shared" ref="AA81" si="339">+Z81+1</f>
        <v>24</v>
      </c>
      <c r="AB81" s="29">
        <f t="shared" ref="AB81" si="340">+AA81+1</f>
        <v>25</v>
      </c>
      <c r="AC81" s="29">
        <f t="shared" ref="AC81" si="341">+AB81+1</f>
        <v>26</v>
      </c>
      <c r="AD81" s="29">
        <f t="shared" ref="AD81" si="342">+AC81+1</f>
        <v>27</v>
      </c>
      <c r="AE81" s="29">
        <f t="shared" ref="AE81" si="343">+AD81+1</f>
        <v>28</v>
      </c>
      <c r="AF81" s="29">
        <f t="shared" ref="AF81" si="344">+AE81+1</f>
        <v>29</v>
      </c>
      <c r="AG81" s="29">
        <f t="shared" ref="AG81" si="345">+AF81+1</f>
        <v>30</v>
      </c>
      <c r="AH81" s="29">
        <f t="shared" ref="AH81" si="346">+AG81+1</f>
        <v>31</v>
      </c>
      <c r="AI81" s="29">
        <f t="shared" ref="AI81" si="347">+AH81+1</f>
        <v>32</v>
      </c>
      <c r="AJ81" s="29">
        <f t="shared" ref="AJ81" si="348">+AI81+1</f>
        <v>33</v>
      </c>
      <c r="AK81" s="29">
        <f t="shared" ref="AK81" si="349">+AJ81+1</f>
        <v>34</v>
      </c>
      <c r="AL81" s="29">
        <f t="shared" ref="AL81" si="350">+AK81+1</f>
        <v>35</v>
      </c>
      <c r="AM81" s="29">
        <f t="shared" ref="AM81" si="351">+AL81+1</f>
        <v>36</v>
      </c>
    </row>
    <row r="82" spans="2:39" ht="18.75" hidden="1" outlineLevel="2" x14ac:dyDescent="0.3">
      <c r="B82" s="30" t="s">
        <v>71</v>
      </c>
      <c r="C82" s="29" t="s">
        <v>34</v>
      </c>
      <c r="D82" s="29" t="s">
        <v>10</v>
      </c>
      <c r="E82" s="29" t="s">
        <v>11</v>
      </c>
      <c r="F82" s="29" t="s">
        <v>12</v>
      </c>
      <c r="G82" s="29" t="s">
        <v>13</v>
      </c>
      <c r="H82" s="29" t="s">
        <v>14</v>
      </c>
      <c r="I82" s="29" t="s">
        <v>15</v>
      </c>
      <c r="J82" s="29" t="s">
        <v>16</v>
      </c>
      <c r="K82" s="29" t="s">
        <v>17</v>
      </c>
      <c r="L82" s="29" t="s">
        <v>18</v>
      </c>
      <c r="M82" s="29" t="s">
        <v>19</v>
      </c>
      <c r="N82" s="29" t="s">
        <v>20</v>
      </c>
      <c r="O82" s="29" t="s">
        <v>21</v>
      </c>
      <c r="P82" s="29" t="s">
        <v>22</v>
      </c>
      <c r="Q82" s="29" t="s">
        <v>23</v>
      </c>
      <c r="R82" s="29" t="s">
        <v>24</v>
      </c>
      <c r="S82" s="29" t="s">
        <v>25</v>
      </c>
      <c r="T82" s="29" t="s">
        <v>26</v>
      </c>
      <c r="U82" s="29" t="s">
        <v>27</v>
      </c>
      <c r="V82" s="29" t="s">
        <v>28</v>
      </c>
      <c r="W82" s="29" t="s">
        <v>29</v>
      </c>
      <c r="X82" s="29" t="s">
        <v>30</v>
      </c>
      <c r="Y82" s="29" t="s">
        <v>31</v>
      </c>
      <c r="Z82" s="29" t="s">
        <v>32</v>
      </c>
      <c r="AA82" s="29" t="s">
        <v>33</v>
      </c>
      <c r="AB82" s="29" t="s">
        <v>42</v>
      </c>
      <c r="AC82" s="29" t="s">
        <v>43</v>
      </c>
      <c r="AD82" s="29" t="s">
        <v>44</v>
      </c>
      <c r="AE82" s="29" t="s">
        <v>45</v>
      </c>
      <c r="AF82" s="29" t="s">
        <v>46</v>
      </c>
      <c r="AG82" s="29" t="s">
        <v>47</v>
      </c>
      <c r="AH82" s="29" t="s">
        <v>48</v>
      </c>
      <c r="AI82" s="29" t="s">
        <v>49</v>
      </c>
      <c r="AJ82" s="29" t="s">
        <v>50</v>
      </c>
      <c r="AK82" s="29" t="s">
        <v>51</v>
      </c>
      <c r="AL82" s="29" t="s">
        <v>52</v>
      </c>
      <c r="AM82" s="29" t="s">
        <v>53</v>
      </c>
    </row>
    <row r="83" spans="2:39" hidden="1" outlineLevel="2" x14ac:dyDescent="0.25">
      <c r="B83" s="27" t="s">
        <v>54</v>
      </c>
      <c r="C83" s="28">
        <f>+C78</f>
        <v>4000000000</v>
      </c>
      <c r="D83" s="28">
        <f>+C83+D85</f>
        <v>3888888888.8888888</v>
      </c>
      <c r="E83" s="28">
        <f t="shared" ref="E83:AM83" si="352">+D83+E85</f>
        <v>3780864197.5308642</v>
      </c>
      <c r="F83" s="28">
        <f t="shared" si="352"/>
        <v>3675840192.0438957</v>
      </c>
      <c r="G83" s="28">
        <f t="shared" si="352"/>
        <v>3573733520.0426764</v>
      </c>
      <c r="H83" s="28">
        <f t="shared" si="352"/>
        <v>3474463144.4859352</v>
      </c>
      <c r="I83" s="28">
        <f t="shared" si="352"/>
        <v>3377950279.3613257</v>
      </c>
      <c r="J83" s="28">
        <f t="shared" si="352"/>
        <v>3284118327.1568446</v>
      </c>
      <c r="K83" s="28">
        <f t="shared" si="352"/>
        <v>3192892818.0691543</v>
      </c>
      <c r="L83" s="28">
        <f t="shared" si="352"/>
        <v>3104201350.9005666</v>
      </c>
      <c r="M83" s="28">
        <f t="shared" si="352"/>
        <v>3017973535.5977731</v>
      </c>
      <c r="N83" s="28">
        <f t="shared" si="352"/>
        <v>2934140937.386724</v>
      </c>
      <c r="O83" s="28">
        <f t="shared" si="352"/>
        <v>2852637022.4593148</v>
      </c>
      <c r="P83" s="28">
        <f t="shared" si="352"/>
        <v>2773397105.1687784</v>
      </c>
      <c r="Q83" s="28">
        <f t="shared" si="352"/>
        <v>2696358296.6918678</v>
      </c>
      <c r="R83" s="28">
        <f t="shared" si="352"/>
        <v>2621459455.1170936</v>
      </c>
      <c r="S83" s="28">
        <f t="shared" si="352"/>
        <v>2548641136.9193964</v>
      </c>
      <c r="T83" s="28">
        <f t="shared" si="352"/>
        <v>2477845549.7827463</v>
      </c>
      <c r="U83" s="28">
        <f t="shared" si="352"/>
        <v>2409016506.7332258</v>
      </c>
      <c r="V83" s="28">
        <f t="shared" si="352"/>
        <v>2342099381.5461917</v>
      </c>
      <c r="W83" s="28">
        <f t="shared" si="352"/>
        <v>2277041065.3921309</v>
      </c>
      <c r="X83" s="28">
        <f t="shared" si="352"/>
        <v>2213789924.6867938</v>
      </c>
      <c r="Y83" s="28">
        <f t="shared" si="352"/>
        <v>2152295760.1121607</v>
      </c>
      <c r="Z83" s="28">
        <f t="shared" si="352"/>
        <v>2092509766.7757118</v>
      </c>
      <c r="AA83" s="28">
        <f t="shared" si="352"/>
        <v>2034384495.4763865</v>
      </c>
      <c r="AB83" s="28">
        <f t="shared" si="352"/>
        <v>1977873815.0464869</v>
      </c>
      <c r="AC83" s="28">
        <f t="shared" si="352"/>
        <v>1922932875.73964</v>
      </c>
      <c r="AD83" s="28">
        <f t="shared" si="352"/>
        <v>1869518073.635761</v>
      </c>
      <c r="AE83" s="28">
        <f t="shared" si="352"/>
        <v>1817587016.0347676</v>
      </c>
      <c r="AF83" s="28">
        <f t="shared" si="352"/>
        <v>1767098487.8115797</v>
      </c>
      <c r="AG83" s="28">
        <f t="shared" si="352"/>
        <v>1718012418.7057025</v>
      </c>
      <c r="AH83" s="28">
        <f t="shared" si="352"/>
        <v>1670289851.519433</v>
      </c>
      <c r="AI83" s="28">
        <f t="shared" si="352"/>
        <v>1623892911.1994488</v>
      </c>
      <c r="AJ83" s="28">
        <f t="shared" si="352"/>
        <v>1578784774.7772419</v>
      </c>
      <c r="AK83" s="28">
        <f t="shared" si="352"/>
        <v>1534929642.1445408</v>
      </c>
      <c r="AL83" s="28">
        <f t="shared" si="352"/>
        <v>1492292707.6405258</v>
      </c>
      <c r="AM83" s="28">
        <f t="shared" si="352"/>
        <v>1450840132.4282889</v>
      </c>
    </row>
    <row r="84" spans="2:39" hidden="1" outlineLevel="2" x14ac:dyDescent="0.25">
      <c r="B84" s="27" t="s">
        <v>37</v>
      </c>
      <c r="C84" s="27"/>
      <c r="D84" s="28">
        <f>-C83*$C$14</f>
        <v>-30000000.00000025</v>
      </c>
      <c r="E84" s="28">
        <f t="shared" ref="E84:AM84" si="353">-D83*$C$14</f>
        <v>-29166666.666666906</v>
      </c>
      <c r="F84" s="28">
        <f t="shared" si="353"/>
        <v>-28356481.481481716</v>
      </c>
      <c r="G84" s="28">
        <f t="shared" si="353"/>
        <v>-27568801.440329447</v>
      </c>
      <c r="H84" s="28">
        <f t="shared" si="353"/>
        <v>-26803001.400320295</v>
      </c>
      <c r="I84" s="28">
        <f t="shared" si="353"/>
        <v>-26058473.583644729</v>
      </c>
      <c r="J84" s="28">
        <f t="shared" si="353"/>
        <v>-25334627.095210154</v>
      </c>
      <c r="K84" s="28">
        <f t="shared" si="353"/>
        <v>-24630887.45367654</v>
      </c>
      <c r="L84" s="28">
        <f t="shared" si="353"/>
        <v>-23946696.135518856</v>
      </c>
      <c r="M84" s="28">
        <f t="shared" si="353"/>
        <v>-23281510.131754443</v>
      </c>
      <c r="N84" s="28">
        <f t="shared" si="353"/>
        <v>-22634801.516983487</v>
      </c>
      <c r="O84" s="28">
        <f t="shared" si="353"/>
        <v>-22006057.030400611</v>
      </c>
      <c r="P84" s="28">
        <f t="shared" si="353"/>
        <v>-21394777.66844504</v>
      </c>
      <c r="Q84" s="28">
        <f t="shared" si="353"/>
        <v>-20800478.288766012</v>
      </c>
      <c r="R84" s="28">
        <f t="shared" si="353"/>
        <v>-20222687.225189175</v>
      </c>
      <c r="S84" s="28">
        <f t="shared" si="353"/>
        <v>-19660945.913378365</v>
      </c>
      <c r="T84" s="28">
        <f t="shared" si="353"/>
        <v>-19114808.526895631</v>
      </c>
      <c r="U84" s="28">
        <f t="shared" si="353"/>
        <v>-18583841.623370752</v>
      </c>
      <c r="V84" s="28">
        <f t="shared" si="353"/>
        <v>-18067623.800499342</v>
      </c>
      <c r="W84" s="28">
        <f t="shared" si="353"/>
        <v>-17565745.361596584</v>
      </c>
      <c r="X84" s="28">
        <f t="shared" si="353"/>
        <v>-17077807.990441121</v>
      </c>
      <c r="Y84" s="28">
        <f t="shared" si="353"/>
        <v>-16603424.435151091</v>
      </c>
      <c r="Z84" s="28">
        <f t="shared" si="353"/>
        <v>-16142218.200841339</v>
      </c>
      <c r="AA84" s="28">
        <f t="shared" si="353"/>
        <v>-15693823.250817968</v>
      </c>
      <c r="AB84" s="28">
        <f t="shared" si="353"/>
        <v>-15257883.716073025</v>
      </c>
      <c r="AC84" s="28">
        <f t="shared" si="353"/>
        <v>-14834053.612848774</v>
      </c>
      <c r="AD84" s="28">
        <f t="shared" si="353"/>
        <v>-14421996.568047419</v>
      </c>
      <c r="AE84" s="28">
        <f t="shared" si="353"/>
        <v>-14021385.552268324</v>
      </c>
      <c r="AF84" s="28">
        <f t="shared" si="353"/>
        <v>-13631902.62026087</v>
      </c>
      <c r="AG84" s="28">
        <f t="shared" si="353"/>
        <v>-13253238.658586958</v>
      </c>
      <c r="AH84" s="28">
        <f t="shared" si="353"/>
        <v>-12885093.140292875</v>
      </c>
      <c r="AI84" s="28">
        <f t="shared" si="353"/>
        <v>-12527173.886395851</v>
      </c>
      <c r="AJ84" s="28">
        <f t="shared" si="353"/>
        <v>-12179196.833995966</v>
      </c>
      <c r="AK84" s="28">
        <f t="shared" si="353"/>
        <v>-11840885.810829412</v>
      </c>
      <c r="AL84" s="28">
        <f t="shared" si="353"/>
        <v>-11511972.316084152</v>
      </c>
      <c r="AM84" s="28">
        <f t="shared" si="353"/>
        <v>-11192195.307304036</v>
      </c>
    </row>
    <row r="85" spans="2:39" hidden="1" outlineLevel="2" x14ac:dyDescent="0.25">
      <c r="B85" s="27" t="s">
        <v>36</v>
      </c>
      <c r="C85" s="27"/>
      <c r="D85" s="28">
        <f>-C$95/$C$6</f>
        <v>-111111111.1111111</v>
      </c>
      <c r="E85" s="28">
        <f t="shared" ref="E85:AM85" si="354">-D$95/$C$6</f>
        <v>-108024691.35802469</v>
      </c>
      <c r="F85" s="28">
        <f t="shared" si="354"/>
        <v>-105024005.48696846</v>
      </c>
      <c r="G85" s="28">
        <f t="shared" si="354"/>
        <v>-102106672.00121933</v>
      </c>
      <c r="H85" s="28">
        <f t="shared" si="354"/>
        <v>-99270375.556741014</v>
      </c>
      <c r="I85" s="28">
        <f t="shared" si="354"/>
        <v>-96512865.124609306</v>
      </c>
      <c r="J85" s="28">
        <f t="shared" si="354"/>
        <v>-93831952.204481274</v>
      </c>
      <c r="K85" s="28">
        <f t="shared" si="354"/>
        <v>-91225509.08769013</v>
      </c>
      <c r="L85" s="28">
        <f t="shared" si="354"/>
        <v>-88691467.168587625</v>
      </c>
      <c r="M85" s="28">
        <f t="shared" si="354"/>
        <v>-86227815.302793518</v>
      </c>
      <c r="N85" s="28">
        <f t="shared" si="354"/>
        <v>-83832598.211049259</v>
      </c>
      <c r="O85" s="28">
        <f t="shared" si="354"/>
        <v>-81503914.927408993</v>
      </c>
      <c r="P85" s="28">
        <f t="shared" si="354"/>
        <v>-79239917.290536523</v>
      </c>
      <c r="Q85" s="28">
        <f t="shared" si="354"/>
        <v>-77038808.476910517</v>
      </c>
      <c r="R85" s="28">
        <f t="shared" si="354"/>
        <v>-74898841.574774101</v>
      </c>
      <c r="S85" s="28">
        <f t="shared" si="354"/>
        <v>-72818318.197697043</v>
      </c>
      <c r="T85" s="28">
        <f t="shared" si="354"/>
        <v>-70795587.136649907</v>
      </c>
      <c r="U85" s="28">
        <f t="shared" si="354"/>
        <v>-68829043.049520731</v>
      </c>
      <c r="V85" s="28">
        <f t="shared" si="354"/>
        <v>-66917125.187034048</v>
      </c>
      <c r="W85" s="28">
        <f t="shared" si="354"/>
        <v>-65058316.154060878</v>
      </c>
      <c r="X85" s="28">
        <f t="shared" si="354"/>
        <v>-63251140.705336966</v>
      </c>
      <c r="Y85" s="28">
        <f t="shared" si="354"/>
        <v>-61494164.574633159</v>
      </c>
      <c r="Z85" s="28">
        <f t="shared" si="354"/>
        <v>-59785993.336448908</v>
      </c>
      <c r="AA85" s="28">
        <f t="shared" si="354"/>
        <v>-58125271.299325325</v>
      </c>
      <c r="AB85" s="28">
        <f t="shared" si="354"/>
        <v>-56510680.429899625</v>
      </c>
      <c r="AC85" s="28">
        <f t="shared" si="354"/>
        <v>-54940939.306846857</v>
      </c>
      <c r="AD85" s="28">
        <f t="shared" si="354"/>
        <v>-53414802.103878886</v>
      </c>
      <c r="AE85" s="28">
        <f t="shared" si="354"/>
        <v>-51931057.600993365</v>
      </c>
      <c r="AF85" s="28">
        <f t="shared" si="354"/>
        <v>-50488528.22318799</v>
      </c>
      <c r="AG85" s="28">
        <f t="shared" si="354"/>
        <v>-49086069.105877213</v>
      </c>
      <c r="AH85" s="28">
        <f t="shared" si="354"/>
        <v>-47722567.186269514</v>
      </c>
      <c r="AI85" s="28">
        <f t="shared" si="354"/>
        <v>-46396940.31998425</v>
      </c>
      <c r="AJ85" s="28">
        <f t="shared" si="354"/>
        <v>-45108136.422206908</v>
      </c>
      <c r="AK85" s="28">
        <f t="shared" si="354"/>
        <v>-43855132.632701166</v>
      </c>
      <c r="AL85" s="28">
        <f t="shared" si="354"/>
        <v>-42636934.504015021</v>
      </c>
      <c r="AM85" s="28">
        <f t="shared" si="354"/>
        <v>-41452575.212236829</v>
      </c>
    </row>
    <row r="86" spans="2:39" hidden="1" outlineLevel="2" x14ac:dyDescent="0.25">
      <c r="B86" s="27" t="s">
        <v>38</v>
      </c>
      <c r="C86" s="27"/>
      <c r="D86" s="28">
        <f>+SUM(D84:D85)</f>
        <v>-141111111.11111134</v>
      </c>
      <c r="E86" s="28">
        <f>+SUM(E84:E85)</f>
        <v>-137191358.02469158</v>
      </c>
      <c r="F86" s="28">
        <f t="shared" ref="F86:AM86" si="355">+SUM(F84:F85)</f>
        <v>-133380486.96845017</v>
      </c>
      <c r="G86" s="28">
        <f t="shared" si="355"/>
        <v>-129675473.44154878</v>
      </c>
      <c r="H86" s="28">
        <f t="shared" si="355"/>
        <v>-126073376.95706131</v>
      </c>
      <c r="I86" s="28">
        <f t="shared" si="355"/>
        <v>-122571338.70825404</v>
      </c>
      <c r="J86" s="28">
        <f t="shared" si="355"/>
        <v>-119166579.29969142</v>
      </c>
      <c r="K86" s="28">
        <f t="shared" si="355"/>
        <v>-115856396.54136667</v>
      </c>
      <c r="L86" s="28">
        <f t="shared" si="355"/>
        <v>-112638163.30410647</v>
      </c>
      <c r="M86" s="28">
        <f t="shared" si="355"/>
        <v>-109509325.43454796</v>
      </c>
      <c r="N86" s="28">
        <f t="shared" si="355"/>
        <v>-106467399.72803274</v>
      </c>
      <c r="O86" s="28">
        <f t="shared" si="355"/>
        <v>-103509971.9578096</v>
      </c>
      <c r="P86" s="28">
        <f t="shared" si="355"/>
        <v>-100634694.95898156</v>
      </c>
      <c r="Q86" s="28">
        <f t="shared" si="355"/>
        <v>-97839286.765676528</v>
      </c>
      <c r="R86" s="28">
        <f t="shared" si="355"/>
        <v>-95121528.799963281</v>
      </c>
      <c r="S86" s="28">
        <f t="shared" si="355"/>
        <v>-92479264.111075401</v>
      </c>
      <c r="T86" s="28">
        <f t="shared" si="355"/>
        <v>-89910395.663545534</v>
      </c>
      <c r="U86" s="28">
        <f t="shared" si="355"/>
        <v>-87412884.672891483</v>
      </c>
      <c r="V86" s="28">
        <f t="shared" si="355"/>
        <v>-84984748.987533391</v>
      </c>
      <c r="W86" s="28">
        <f t="shared" si="355"/>
        <v>-82624061.515657455</v>
      </c>
      <c r="X86" s="28">
        <f t="shared" si="355"/>
        <v>-80328948.695778087</v>
      </c>
      <c r="Y86" s="28">
        <f t="shared" si="355"/>
        <v>-78097589.009784251</v>
      </c>
      <c r="Z86" s="28">
        <f t="shared" si="355"/>
        <v>-75928211.537290245</v>
      </c>
      <c r="AA86" s="28">
        <f t="shared" si="355"/>
        <v>-73819094.550143287</v>
      </c>
      <c r="AB86" s="28">
        <f t="shared" si="355"/>
        <v>-71768564.145972654</v>
      </c>
      <c r="AC86" s="28">
        <f t="shared" si="355"/>
        <v>-69774992.919695631</v>
      </c>
      <c r="AD86" s="28">
        <f t="shared" si="355"/>
        <v>-67836798.671926305</v>
      </c>
      <c r="AE86" s="28">
        <f t="shared" si="355"/>
        <v>-65952443.153261691</v>
      </c>
      <c r="AF86" s="28">
        <f t="shared" si="355"/>
        <v>-64120430.843448862</v>
      </c>
      <c r="AG86" s="28">
        <f t="shared" si="355"/>
        <v>-62339307.76446417</v>
      </c>
      <c r="AH86" s="28">
        <f t="shared" si="355"/>
        <v>-60607660.32656239</v>
      </c>
      <c r="AI86" s="28">
        <f t="shared" si="355"/>
        <v>-58924114.206380099</v>
      </c>
      <c r="AJ86" s="28">
        <f t="shared" si="355"/>
        <v>-57287333.256202877</v>
      </c>
      <c r="AK86" s="28">
        <f t="shared" si="355"/>
        <v>-55696018.443530574</v>
      </c>
      <c r="AL86" s="28">
        <f t="shared" si="355"/>
        <v>-54148906.820099175</v>
      </c>
      <c r="AM86" s="28">
        <f t="shared" si="355"/>
        <v>-52644770.519540861</v>
      </c>
    </row>
    <row r="87" spans="2:39" hidden="1" outlineLevel="2" x14ac:dyDescent="0.25">
      <c r="B87" s="55" t="s">
        <v>72</v>
      </c>
      <c r="C87" s="31"/>
      <c r="D87" s="54">
        <f>-$C$8</f>
        <v>-42829</v>
      </c>
      <c r="E87" s="54">
        <f>+D87</f>
        <v>-42829</v>
      </c>
      <c r="F87" s="54">
        <f t="shared" ref="F87" si="356">+E87</f>
        <v>-42829</v>
      </c>
      <c r="G87" s="54">
        <f t="shared" ref="G87" si="357">+F87</f>
        <v>-42829</v>
      </c>
      <c r="H87" s="54">
        <f t="shared" ref="H87" si="358">+G87</f>
        <v>-42829</v>
      </c>
      <c r="I87" s="54">
        <f t="shared" ref="I87" si="359">+H87</f>
        <v>-42829</v>
      </c>
      <c r="J87" s="54">
        <f t="shared" ref="J87" si="360">+I87</f>
        <v>-42829</v>
      </c>
      <c r="K87" s="54">
        <f t="shared" ref="K87" si="361">+J87</f>
        <v>-42829</v>
      </c>
      <c r="L87" s="54">
        <f t="shared" ref="L87" si="362">+K87</f>
        <v>-42829</v>
      </c>
      <c r="M87" s="54">
        <f t="shared" ref="M87" si="363">+L87</f>
        <v>-42829</v>
      </c>
      <c r="N87" s="54">
        <f t="shared" ref="N87" si="364">+M87</f>
        <v>-42829</v>
      </c>
      <c r="O87" s="54">
        <f t="shared" ref="O87" si="365">+N87</f>
        <v>-42829</v>
      </c>
      <c r="P87" s="54">
        <f t="shared" ref="P87" si="366">+O87</f>
        <v>-42829</v>
      </c>
      <c r="Q87" s="54">
        <f t="shared" ref="Q87" si="367">+P87</f>
        <v>-42829</v>
      </c>
      <c r="R87" s="54">
        <f t="shared" ref="R87" si="368">+Q87</f>
        <v>-42829</v>
      </c>
      <c r="S87" s="54">
        <f t="shared" ref="S87" si="369">+R87</f>
        <v>-42829</v>
      </c>
      <c r="T87" s="54">
        <f t="shared" ref="T87" si="370">+S87</f>
        <v>-42829</v>
      </c>
      <c r="U87" s="54">
        <f t="shared" ref="U87" si="371">+T87</f>
        <v>-42829</v>
      </c>
      <c r="V87" s="54">
        <f t="shared" ref="V87" si="372">+U87</f>
        <v>-42829</v>
      </c>
      <c r="W87" s="54">
        <f t="shared" ref="W87" si="373">+V87</f>
        <v>-42829</v>
      </c>
      <c r="X87" s="54">
        <f t="shared" ref="X87" si="374">+W87</f>
        <v>-42829</v>
      </c>
      <c r="Y87" s="54">
        <f t="shared" ref="Y87" si="375">+X87</f>
        <v>-42829</v>
      </c>
      <c r="Z87" s="54">
        <f t="shared" ref="Z87" si="376">+Y87</f>
        <v>-42829</v>
      </c>
      <c r="AA87" s="54">
        <f t="shared" ref="AA87" si="377">+Z87</f>
        <v>-42829</v>
      </c>
      <c r="AB87" s="54">
        <f t="shared" ref="AB87" si="378">+AA87</f>
        <v>-42829</v>
      </c>
      <c r="AC87" s="54">
        <f t="shared" ref="AC87" si="379">+AB87</f>
        <v>-42829</v>
      </c>
      <c r="AD87" s="54">
        <f t="shared" ref="AD87" si="380">+AC87</f>
        <v>-42829</v>
      </c>
      <c r="AE87" s="54">
        <f t="shared" ref="AE87" si="381">+AD87</f>
        <v>-42829</v>
      </c>
      <c r="AF87" s="54">
        <f t="shared" ref="AF87" si="382">+AE87</f>
        <v>-42829</v>
      </c>
      <c r="AG87" s="54">
        <f t="shared" ref="AG87" si="383">+AF87</f>
        <v>-42829</v>
      </c>
      <c r="AH87" s="54">
        <f t="shared" ref="AH87" si="384">+AG87</f>
        <v>-42829</v>
      </c>
      <c r="AI87" s="54">
        <f t="shared" ref="AI87" si="385">+AH87</f>
        <v>-42829</v>
      </c>
      <c r="AJ87" s="54">
        <f t="shared" ref="AJ87" si="386">+AI87</f>
        <v>-42829</v>
      </c>
      <c r="AK87" s="54">
        <f t="shared" ref="AK87" si="387">+AJ87</f>
        <v>-42829</v>
      </c>
      <c r="AL87" s="54">
        <f t="shared" ref="AL87" si="388">+AK87</f>
        <v>-42829</v>
      </c>
      <c r="AM87" s="54">
        <f t="shared" ref="AM87" si="389">+AL87</f>
        <v>-42829</v>
      </c>
    </row>
    <row r="88" spans="2:39" hidden="1" outlineLevel="2" x14ac:dyDescent="0.25">
      <c r="B88" s="27" t="s">
        <v>39</v>
      </c>
      <c r="C88" s="27"/>
      <c r="D88" s="28">
        <f>+SUM(D84:$AM84)+SUM(D85:$AM85)+SUM(D87:$AM87)</f>
        <v>-3238974875.8160782</v>
      </c>
      <c r="E88" s="28">
        <f>+SUM(E84:$AM84)+SUM(E85:$AM85)+SUM(E87:$AM87)</f>
        <v>-3097820935.7049665</v>
      </c>
      <c r="F88" s="28">
        <f>+SUM(F84:$AM84)+SUM(F85:$AM85)+SUM(F87:$AM87)</f>
        <v>-2960586748.680275</v>
      </c>
      <c r="G88" s="28">
        <f>+SUM(G84:$AM84)+SUM(G85:$AM85)+SUM(G87:$AM87)</f>
        <v>-2827163432.7118249</v>
      </c>
      <c r="H88" s="28">
        <f>+SUM(H84:$AM84)+SUM(H85:$AM85)+SUM(H87:$AM87)</f>
        <v>-2697445130.2702761</v>
      </c>
      <c r="I88" s="28">
        <f>+SUM(I84:$AM84)+SUM(I85:$AM85)+SUM(I87:$AM87)</f>
        <v>-2571328924.3132148</v>
      </c>
      <c r="J88" s="28">
        <f>+SUM(J84:$AM84)+SUM(J85:$AM85)+SUM(J87:$AM87)</f>
        <v>-2448714756.6049609</v>
      </c>
      <c r="K88" s="28">
        <f>+SUM(K84:$AM84)+SUM(K85:$AM85)+SUM(K87:$AM87)</f>
        <v>-2329505348.3052692</v>
      </c>
      <c r="L88" s="28">
        <f>+SUM(L84:$AM84)+SUM(L85:$AM85)+SUM(L87:$AM87)</f>
        <v>-2213606122.7639022</v>
      </c>
      <c r="M88" s="28">
        <f>+SUM(M84:$AM84)+SUM(M85:$AM85)+SUM(M87:$AM87)</f>
        <v>-2100925130.459796</v>
      </c>
      <c r="N88" s="28">
        <f>+SUM(N84:$AM84)+SUM(N85:$AM85)+SUM(N87:$AM87)</f>
        <v>-1991372976.0252478</v>
      </c>
      <c r="O88" s="28">
        <f>+SUM(O84:$AM84)+SUM(O85:$AM85)+SUM(O87:$AM87)</f>
        <v>-1884862747.297215</v>
      </c>
      <c r="P88" s="28">
        <f>+SUM(P84:$AM84)+SUM(P85:$AM85)+SUM(P87:$AM87)</f>
        <v>-1781309946.3394055</v>
      </c>
      <c r="Q88" s="28">
        <f>+SUM(Q84:$AM84)+SUM(Q85:$AM85)+SUM(Q87:$AM87)</f>
        <v>-1680632422.380424</v>
      </c>
      <c r="R88" s="28">
        <f>+SUM(R84:$AM84)+SUM(R85:$AM85)+SUM(R87:$AM87)</f>
        <v>-1582750306.6147475</v>
      </c>
      <c r="S88" s="28">
        <f>+SUM(S84:$AM84)+SUM(S85:$AM85)+SUM(S87:$AM87)</f>
        <v>-1487585948.8147845</v>
      </c>
      <c r="T88" s="28">
        <f>+SUM(T84:$AM84)+SUM(T85:$AM85)+SUM(T87:$AM87)</f>
        <v>-1395063855.7037089</v>
      </c>
      <c r="U88" s="28">
        <f>+SUM(U84:$AM84)+SUM(U85:$AM85)+SUM(U87:$AM87)</f>
        <v>-1305110631.0401635</v>
      </c>
      <c r="V88" s="28">
        <f>+SUM(V84:$AM84)+SUM(V85:$AM85)+SUM(V87:$AM87)</f>
        <v>-1217654917.3672719</v>
      </c>
      <c r="W88" s="28">
        <f>+SUM(W84:$AM84)+SUM(W85:$AM85)+SUM(W87:$AM87)</f>
        <v>-1132627339.3797386</v>
      </c>
      <c r="X88" s="28">
        <f>+SUM(X84:$AM84)+SUM(X85:$AM85)+SUM(X87:$AM87)</f>
        <v>-1049960448.864081</v>
      </c>
      <c r="Y88" s="28">
        <f>+SUM(Y84:$AM84)+SUM(Y85:$AM85)+SUM(Y87:$AM87)</f>
        <v>-969588671.16830301</v>
      </c>
      <c r="Z88" s="28">
        <f>+SUM(Z84:$AM84)+SUM(Z85:$AM85)+SUM(Z87:$AM87)</f>
        <v>-891448253.15851879</v>
      </c>
      <c r="AA88" s="28">
        <f>+SUM(AA84:$AM84)+SUM(AA85:$AM85)+SUM(AA87:$AM87)</f>
        <v>-815477212.62122858</v>
      </c>
      <c r="AB88" s="28">
        <f>+SUM(AB84:$AM84)+SUM(AB85:$AM85)+SUM(AB87:$AM87)</f>
        <v>-741615289.07108521</v>
      </c>
      <c r="AC88" s="28">
        <f>+SUM(AC84:$AM84)+SUM(AC85:$AM85)+SUM(AC87:$AM87)</f>
        <v>-669803895.92511272</v>
      </c>
      <c r="AD88" s="28">
        <f>+SUM(AD84:$AM84)+SUM(AD85:$AM85)+SUM(AD87:$AM87)</f>
        <v>-599986074.00541711</v>
      </c>
      <c r="AE88" s="28">
        <f>+SUM(AE84:$AM84)+SUM(AE85:$AM85)+SUM(AE87:$AM87)</f>
        <v>-532106446.33349073</v>
      </c>
      <c r="AF88" s="28">
        <f>+SUM(AF84:$AM84)+SUM(AF85:$AM85)+SUM(AF87:$AM87)</f>
        <v>-466111174.18022907</v>
      </c>
      <c r="AG88" s="28">
        <f>+SUM(AG84:$AM84)+SUM(AG85:$AM85)+SUM(AG87:$AM87)</f>
        <v>-401947914.33678013</v>
      </c>
      <c r="AH88" s="28">
        <f>+SUM(AH84:$AM84)+SUM(AH85:$AM85)+SUM(AH87:$AM87)</f>
        <v>-339565777.57231593</v>
      </c>
      <c r="AI88" s="28">
        <f>+SUM(AI84:$AM84)+SUM(AI85:$AM85)+SUM(AI87:$AM87)</f>
        <v>-278915288.24575359</v>
      </c>
      <c r="AJ88" s="28">
        <f>+SUM(AJ84:$AM84)+SUM(AJ85:$AM85)+SUM(AJ87:$AM87)</f>
        <v>-219948345.03937349</v>
      </c>
      <c r="AK88" s="28">
        <f>+SUM(AK84:$AM84)+SUM(AK85:$AM85)+SUM(AK87:$AM87)</f>
        <v>-162618182.78317061</v>
      </c>
      <c r="AL88" s="28">
        <f>+SUM(AL84:$AM84)+SUM(AL85:$AM85)+SUM(AL87:$AM87)</f>
        <v>-106879335.33964004</v>
      </c>
      <c r="AM88" s="28">
        <f>+SUM(AM84:$AM84)+SUM(AM85:$AM85)+SUM(AM87:$AM87)</f>
        <v>-52687599.519540861</v>
      </c>
    </row>
    <row r="89" spans="2:39" hidden="1" outlineLevel="2" x14ac:dyDescent="0.25">
      <c r="B89" s="27" t="s">
        <v>40</v>
      </c>
      <c r="C89" s="28"/>
      <c r="D89" s="28">
        <f t="shared" ref="D89:AM89" si="390">+D88*$C$7/1000000</f>
        <v>-3886769.8509792942</v>
      </c>
      <c r="E89" s="28">
        <f t="shared" si="390"/>
        <v>-3717385.1228459598</v>
      </c>
      <c r="F89" s="28">
        <f t="shared" si="390"/>
        <v>-3552704.0984163303</v>
      </c>
      <c r="G89" s="28">
        <f t="shared" si="390"/>
        <v>-3392596.11925419</v>
      </c>
      <c r="H89" s="28">
        <f t="shared" si="390"/>
        <v>-3236934.1563243312</v>
      </c>
      <c r="I89" s="28">
        <f t="shared" si="390"/>
        <v>-3085594.7091758577</v>
      </c>
      <c r="J89" s="28">
        <f t="shared" si="390"/>
        <v>-2938457.707925953</v>
      </c>
      <c r="K89" s="28">
        <f t="shared" si="390"/>
        <v>-2795406.4179663234</v>
      </c>
      <c r="L89" s="28">
        <f t="shared" si="390"/>
        <v>-2656327.3473166828</v>
      </c>
      <c r="M89" s="28">
        <f t="shared" si="390"/>
        <v>-2521110.1565517555</v>
      </c>
      <c r="N89" s="28">
        <f t="shared" si="390"/>
        <v>-2389647.5712302974</v>
      </c>
      <c r="O89" s="28">
        <f t="shared" si="390"/>
        <v>-2261835.2967566582</v>
      </c>
      <c r="P89" s="28">
        <f t="shared" si="390"/>
        <v>-2137571.9356072866</v>
      </c>
      <c r="Q89" s="28">
        <f t="shared" si="390"/>
        <v>-2016758.9068565087</v>
      </c>
      <c r="R89" s="28">
        <f t="shared" si="390"/>
        <v>-1899300.3679376971</v>
      </c>
      <c r="S89" s="28">
        <f t="shared" si="390"/>
        <v>-1785103.1385777416</v>
      </c>
      <c r="T89" s="28">
        <f t="shared" si="390"/>
        <v>-1674076.6268444506</v>
      </c>
      <c r="U89" s="28">
        <f t="shared" si="390"/>
        <v>-1566132.7572481963</v>
      </c>
      <c r="V89" s="28">
        <f t="shared" si="390"/>
        <v>-1461185.9008407262</v>
      </c>
      <c r="W89" s="28">
        <f t="shared" si="390"/>
        <v>-1359152.8072556863</v>
      </c>
      <c r="X89" s="28">
        <f t="shared" si="390"/>
        <v>-1259952.5386368972</v>
      </c>
      <c r="Y89" s="28">
        <f t="shared" si="390"/>
        <v>-1163506.4054019635</v>
      </c>
      <c r="Z89" s="28">
        <f t="shared" si="390"/>
        <v>-1069737.9037902225</v>
      </c>
      <c r="AA89" s="28">
        <f t="shared" si="390"/>
        <v>-978572.65514547424</v>
      </c>
      <c r="AB89" s="28">
        <f t="shared" si="390"/>
        <v>-889938.34688530222</v>
      </c>
      <c r="AC89" s="28">
        <f t="shared" si="390"/>
        <v>-803764.67511013523</v>
      </c>
      <c r="AD89" s="28">
        <f t="shared" si="390"/>
        <v>-719983.2888065005</v>
      </c>
      <c r="AE89" s="28">
        <f t="shared" si="390"/>
        <v>-638527.73560018884</v>
      </c>
      <c r="AF89" s="28">
        <f t="shared" si="390"/>
        <v>-559333.40901627485</v>
      </c>
      <c r="AG89" s="28">
        <f t="shared" si="390"/>
        <v>-482337.49720413616</v>
      </c>
      <c r="AH89" s="28">
        <f t="shared" si="390"/>
        <v>-407478.93308677908</v>
      </c>
      <c r="AI89" s="28">
        <f t="shared" si="390"/>
        <v>-334698.34589490428</v>
      </c>
      <c r="AJ89" s="28">
        <f t="shared" si="390"/>
        <v>-263938.01404724817</v>
      </c>
      <c r="AK89" s="28">
        <f t="shared" si="390"/>
        <v>-195141.81933980473</v>
      </c>
      <c r="AL89" s="28">
        <f t="shared" si="390"/>
        <v>-128255.20240756804</v>
      </c>
      <c r="AM89" s="28">
        <f t="shared" si="390"/>
        <v>-63225.119423449032</v>
      </c>
    </row>
    <row r="90" spans="2:39" ht="15.75" hidden="1" outlineLevel="2" thickBot="1" x14ac:dyDescent="0.3">
      <c r="B90" s="27" t="s">
        <v>41</v>
      </c>
      <c r="C90" s="28">
        <f>+C83</f>
        <v>4000000000</v>
      </c>
      <c r="D90" s="28">
        <f>+D89+D86+D87</f>
        <v>-145040709.96209064</v>
      </c>
      <c r="E90" s="28">
        <f t="shared" ref="E90:AL90" si="391">+E89+E86+E87</f>
        <v>-140951572.14753753</v>
      </c>
      <c r="F90" s="28">
        <f t="shared" si="391"/>
        <v>-136976020.06686652</v>
      </c>
      <c r="G90" s="28">
        <f t="shared" si="391"/>
        <v>-133110898.56080297</v>
      </c>
      <c r="H90" s="28">
        <f t="shared" si="391"/>
        <v>-129353140.11338563</v>
      </c>
      <c r="I90" s="28">
        <f t="shared" si="391"/>
        <v>-125699762.41742989</v>
      </c>
      <c r="J90" s="28">
        <f t="shared" si="391"/>
        <v>-122147866.00761738</v>
      </c>
      <c r="K90" s="28">
        <f t="shared" si="391"/>
        <v>-118694631.95933299</v>
      </c>
      <c r="L90" s="28">
        <f t="shared" si="391"/>
        <v>-115337319.65142316</v>
      </c>
      <c r="M90" s="28">
        <f t="shared" si="391"/>
        <v>-112073264.59109971</v>
      </c>
      <c r="N90" s="28">
        <f t="shared" si="391"/>
        <v>-108899876.29926303</v>
      </c>
      <c r="O90" s="28">
        <f t="shared" si="391"/>
        <v>-105814636.25456625</v>
      </c>
      <c r="P90" s="28">
        <f t="shared" si="391"/>
        <v>-102815095.89458884</v>
      </c>
      <c r="Q90" s="28">
        <f t="shared" si="391"/>
        <v>-99898874.672533035</v>
      </c>
      <c r="R90" s="28">
        <f t="shared" si="391"/>
        <v>-97063658.16790098</v>
      </c>
      <c r="S90" s="28">
        <f t="shared" si="391"/>
        <v>-94307196.249653146</v>
      </c>
      <c r="T90" s="28">
        <f t="shared" si="391"/>
        <v>-91627301.290389985</v>
      </c>
      <c r="U90" s="28">
        <f t="shared" si="391"/>
        <v>-89021846.430139676</v>
      </c>
      <c r="V90" s="28">
        <f t="shared" si="391"/>
        <v>-86488763.88837412</v>
      </c>
      <c r="W90" s="28">
        <f t="shared" si="391"/>
        <v>-84026043.32291314</v>
      </c>
      <c r="X90" s="28">
        <f t="shared" si="391"/>
        <v>-81631730.23441498</v>
      </c>
      <c r="Y90" s="28">
        <f t="shared" si="391"/>
        <v>-79303924.415186211</v>
      </c>
      <c r="Z90" s="28">
        <f t="shared" si="391"/>
        <v>-77040778.441080466</v>
      </c>
      <c r="AA90" s="28">
        <f t="shared" si="391"/>
        <v>-74840496.205288768</v>
      </c>
      <c r="AB90" s="28">
        <f t="shared" si="391"/>
        <v>-72701331.492857963</v>
      </c>
      <c r="AC90" s="28">
        <f t="shared" si="391"/>
        <v>-70621586.594805762</v>
      </c>
      <c r="AD90" s="28">
        <f t="shared" si="391"/>
        <v>-68599610.960732803</v>
      </c>
      <c r="AE90" s="28">
        <f t="shared" si="391"/>
        <v>-66633799.88886188</v>
      </c>
      <c r="AF90" s="28">
        <f t="shared" si="391"/>
        <v>-64722593.252465136</v>
      </c>
      <c r="AG90" s="28">
        <f t="shared" si="391"/>
        <v>-62864474.26166831</v>
      </c>
      <c r="AH90" s="28">
        <f t="shared" si="391"/>
        <v>-61057968.259649172</v>
      </c>
      <c r="AI90" s="28">
        <f t="shared" si="391"/>
        <v>-59301641.552275002</v>
      </c>
      <c r="AJ90" s="28">
        <f t="shared" si="391"/>
        <v>-57594100.270250127</v>
      </c>
      <c r="AK90" s="28">
        <f t="shared" si="391"/>
        <v>-55933989.262870379</v>
      </c>
      <c r="AL90" s="28">
        <f t="shared" si="391"/>
        <v>-54319991.022506744</v>
      </c>
      <c r="AM90" s="57">
        <f>+AM89+AM86+AM87-AM83</f>
        <v>-1503590957.0672534</v>
      </c>
    </row>
    <row r="91" spans="2:39" ht="15.75" hidden="1" outlineLevel="2" thickBot="1" x14ac:dyDescent="0.3">
      <c r="B91" s="53">
        <f>+(C91+1)^12-1</f>
        <v>0.10288435236015459</v>
      </c>
      <c r="C91" s="50">
        <f>+IRR(C90:AM90)</f>
        <v>8.1941301514574238E-3</v>
      </c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</row>
    <row r="92" spans="2:39" hidden="1" outlineLevel="2" x14ac:dyDescent="0.25">
      <c r="C92" s="6"/>
    </row>
    <row r="93" spans="2:39" ht="18.75" hidden="1" outlineLevel="1" x14ac:dyDescent="0.3">
      <c r="B93" s="30" t="s">
        <v>67</v>
      </c>
      <c r="C93" s="29">
        <v>0</v>
      </c>
      <c r="D93" s="29">
        <v>1</v>
      </c>
      <c r="E93" s="29">
        <f>+D93+1</f>
        <v>2</v>
      </c>
      <c r="F93" s="29">
        <f t="shared" ref="F93" si="392">+E93+1</f>
        <v>3</v>
      </c>
      <c r="G93" s="29">
        <f t="shared" ref="G93" si="393">+F93+1</f>
        <v>4</v>
      </c>
      <c r="H93" s="29">
        <f t="shared" ref="H93" si="394">+G93+1</f>
        <v>5</v>
      </c>
      <c r="I93" s="29">
        <f t="shared" ref="I93" si="395">+H93+1</f>
        <v>6</v>
      </c>
      <c r="J93" s="29">
        <f t="shared" ref="J93" si="396">+I93+1</f>
        <v>7</v>
      </c>
      <c r="K93" s="29">
        <f t="shared" ref="K93" si="397">+J93+1</f>
        <v>8</v>
      </c>
      <c r="L93" s="29">
        <f t="shared" ref="L93" si="398">+K93+1</f>
        <v>9</v>
      </c>
      <c r="M93" s="29">
        <f t="shared" ref="M93" si="399">+L93+1</f>
        <v>10</v>
      </c>
      <c r="N93" s="29">
        <f t="shared" ref="N93" si="400">+M93+1</f>
        <v>11</v>
      </c>
      <c r="O93" s="29">
        <f t="shared" ref="O93" si="401">+N93+1</f>
        <v>12</v>
      </c>
      <c r="P93" s="29">
        <f t="shared" ref="P93" si="402">+O93+1</f>
        <v>13</v>
      </c>
      <c r="Q93" s="29">
        <f t="shared" ref="Q93" si="403">+P93+1</f>
        <v>14</v>
      </c>
      <c r="R93" s="29">
        <f t="shared" ref="R93" si="404">+Q93+1</f>
        <v>15</v>
      </c>
      <c r="S93" s="29">
        <f t="shared" ref="S93" si="405">+R93+1</f>
        <v>16</v>
      </c>
      <c r="T93" s="29">
        <f t="shared" ref="T93" si="406">+S93+1</f>
        <v>17</v>
      </c>
      <c r="U93" s="29">
        <f t="shared" ref="U93" si="407">+T93+1</f>
        <v>18</v>
      </c>
      <c r="V93" s="29">
        <f t="shared" ref="V93" si="408">+U93+1</f>
        <v>19</v>
      </c>
      <c r="W93" s="29">
        <f t="shared" ref="W93" si="409">+V93+1</f>
        <v>20</v>
      </c>
      <c r="X93" s="29">
        <f t="shared" ref="X93" si="410">+W93+1</f>
        <v>21</v>
      </c>
      <c r="Y93" s="29">
        <f t="shared" ref="Y93" si="411">+X93+1</f>
        <v>22</v>
      </c>
      <c r="Z93" s="29">
        <f t="shared" ref="Z93" si="412">+Y93+1</f>
        <v>23</v>
      </c>
      <c r="AA93" s="29">
        <f t="shared" ref="AA93" si="413">+Z93+1</f>
        <v>24</v>
      </c>
      <c r="AB93" s="29">
        <f t="shared" ref="AB93" si="414">+AA93+1</f>
        <v>25</v>
      </c>
      <c r="AC93" s="29">
        <f t="shared" ref="AC93" si="415">+AB93+1</f>
        <v>26</v>
      </c>
      <c r="AD93" s="29">
        <f t="shared" ref="AD93" si="416">+AC93+1</f>
        <v>27</v>
      </c>
      <c r="AE93" s="29">
        <f t="shared" ref="AE93" si="417">+AD93+1</f>
        <v>28</v>
      </c>
      <c r="AF93" s="29">
        <f t="shared" ref="AF93" si="418">+AE93+1</f>
        <v>29</v>
      </c>
      <c r="AG93" s="29">
        <f t="shared" ref="AG93" si="419">+AF93+1</f>
        <v>30</v>
      </c>
      <c r="AH93" s="29">
        <f t="shared" ref="AH93" si="420">+AG93+1</f>
        <v>31</v>
      </c>
      <c r="AI93" s="29">
        <f t="shared" ref="AI93" si="421">+AH93+1</f>
        <v>32</v>
      </c>
      <c r="AJ93" s="29">
        <f t="shared" ref="AJ93" si="422">+AI93+1</f>
        <v>33</v>
      </c>
      <c r="AK93" s="29">
        <f t="shared" ref="AK93" si="423">+AJ93+1</f>
        <v>34</v>
      </c>
      <c r="AL93" s="29">
        <f t="shared" ref="AL93" si="424">+AK93+1</f>
        <v>35</v>
      </c>
      <c r="AM93" s="29">
        <f t="shared" ref="AM93" si="425">+AL93+1</f>
        <v>36</v>
      </c>
    </row>
    <row r="94" spans="2:39" ht="18.75" hidden="1" outlineLevel="1" x14ac:dyDescent="0.3">
      <c r="B94" s="30" t="s">
        <v>71</v>
      </c>
      <c r="C94" s="29" t="s">
        <v>34</v>
      </c>
      <c r="D94" s="29" t="s">
        <v>10</v>
      </c>
      <c r="E94" s="29" t="s">
        <v>11</v>
      </c>
      <c r="F94" s="29" t="s">
        <v>12</v>
      </c>
      <c r="G94" s="29" t="s">
        <v>13</v>
      </c>
      <c r="H94" s="29" t="s">
        <v>14</v>
      </c>
      <c r="I94" s="29" t="s">
        <v>15</v>
      </c>
      <c r="J94" s="29" t="s">
        <v>16</v>
      </c>
      <c r="K94" s="29" t="s">
        <v>17</v>
      </c>
      <c r="L94" s="29" t="s">
        <v>18</v>
      </c>
      <c r="M94" s="29" t="s">
        <v>19</v>
      </c>
      <c r="N94" s="29" t="s">
        <v>20</v>
      </c>
      <c r="O94" s="29" t="s">
        <v>21</v>
      </c>
      <c r="P94" s="29" t="s">
        <v>22</v>
      </c>
      <c r="Q94" s="29" t="s">
        <v>23</v>
      </c>
      <c r="R94" s="29" t="s">
        <v>24</v>
      </c>
      <c r="S94" s="29" t="s">
        <v>25</v>
      </c>
      <c r="T94" s="29" t="s">
        <v>26</v>
      </c>
      <c r="U94" s="29" t="s">
        <v>27</v>
      </c>
      <c r="V94" s="29" t="s">
        <v>28</v>
      </c>
      <c r="W94" s="29" t="s">
        <v>29</v>
      </c>
      <c r="X94" s="29" t="s">
        <v>30</v>
      </c>
      <c r="Y94" s="29" t="s">
        <v>31</v>
      </c>
      <c r="Z94" s="29" t="s">
        <v>32</v>
      </c>
      <c r="AA94" s="29" t="s">
        <v>33</v>
      </c>
      <c r="AB94" s="29" t="s">
        <v>42</v>
      </c>
      <c r="AC94" s="29" t="s">
        <v>43</v>
      </c>
      <c r="AD94" s="29" t="s">
        <v>44</v>
      </c>
      <c r="AE94" s="29" t="s">
        <v>45</v>
      </c>
      <c r="AF94" s="29" t="s">
        <v>46</v>
      </c>
      <c r="AG94" s="29" t="s">
        <v>47</v>
      </c>
      <c r="AH94" s="29" t="s">
        <v>48</v>
      </c>
      <c r="AI94" s="29" t="s">
        <v>49</v>
      </c>
      <c r="AJ94" s="29" t="s">
        <v>50</v>
      </c>
      <c r="AK94" s="29" t="s">
        <v>51</v>
      </c>
      <c r="AL94" s="29" t="s">
        <v>52</v>
      </c>
      <c r="AM94" s="29" t="s">
        <v>53</v>
      </c>
    </row>
    <row r="95" spans="2:39" hidden="1" outlineLevel="2" x14ac:dyDescent="0.25">
      <c r="B95" s="27" t="s">
        <v>54</v>
      </c>
      <c r="C95" s="28">
        <f>+C90</f>
        <v>4000000000</v>
      </c>
      <c r="D95" s="28">
        <f>+C95+D97</f>
        <v>3888888888.8888888</v>
      </c>
      <c r="E95" s="28">
        <f t="shared" ref="E95:AM95" si="426">+D95+E97</f>
        <v>3780864197.5308642</v>
      </c>
      <c r="F95" s="28">
        <f t="shared" si="426"/>
        <v>3675840192.0438957</v>
      </c>
      <c r="G95" s="28">
        <f t="shared" si="426"/>
        <v>3573733520.0426764</v>
      </c>
      <c r="H95" s="28">
        <f t="shared" si="426"/>
        <v>3474463144.4859352</v>
      </c>
      <c r="I95" s="28">
        <f t="shared" si="426"/>
        <v>3377950279.3613257</v>
      </c>
      <c r="J95" s="28">
        <f t="shared" si="426"/>
        <v>3284118327.1568446</v>
      </c>
      <c r="K95" s="28">
        <f t="shared" si="426"/>
        <v>3192892818.0691543</v>
      </c>
      <c r="L95" s="28">
        <f t="shared" si="426"/>
        <v>3104201350.9005666</v>
      </c>
      <c r="M95" s="28">
        <f t="shared" si="426"/>
        <v>3017973535.5977731</v>
      </c>
      <c r="N95" s="28">
        <f t="shared" si="426"/>
        <v>2934140937.386724</v>
      </c>
      <c r="O95" s="28">
        <f t="shared" si="426"/>
        <v>2852637022.4593148</v>
      </c>
      <c r="P95" s="28">
        <f t="shared" si="426"/>
        <v>2773397105.1687784</v>
      </c>
      <c r="Q95" s="28">
        <f t="shared" si="426"/>
        <v>2696358296.6918678</v>
      </c>
      <c r="R95" s="28">
        <f t="shared" si="426"/>
        <v>2621459455.1170936</v>
      </c>
      <c r="S95" s="28">
        <f t="shared" si="426"/>
        <v>2548641136.9193964</v>
      </c>
      <c r="T95" s="28">
        <f t="shared" si="426"/>
        <v>2477845549.7827463</v>
      </c>
      <c r="U95" s="28">
        <f t="shared" si="426"/>
        <v>2409016506.7332258</v>
      </c>
      <c r="V95" s="28">
        <f t="shared" si="426"/>
        <v>2342099381.5461917</v>
      </c>
      <c r="W95" s="28">
        <f t="shared" si="426"/>
        <v>2277041065.3921309</v>
      </c>
      <c r="X95" s="28">
        <f t="shared" si="426"/>
        <v>2213789924.6867938</v>
      </c>
      <c r="Y95" s="28">
        <f t="shared" si="426"/>
        <v>2152295760.1121607</v>
      </c>
      <c r="Z95" s="28">
        <f t="shared" si="426"/>
        <v>2092509766.7757118</v>
      </c>
      <c r="AA95" s="28">
        <f t="shared" si="426"/>
        <v>2034384495.4763865</v>
      </c>
      <c r="AB95" s="28">
        <f t="shared" si="426"/>
        <v>1977873815.0464869</v>
      </c>
      <c r="AC95" s="28">
        <f t="shared" si="426"/>
        <v>1922932875.73964</v>
      </c>
      <c r="AD95" s="28">
        <f t="shared" si="426"/>
        <v>1869518073.635761</v>
      </c>
      <c r="AE95" s="28">
        <f t="shared" si="426"/>
        <v>1817587016.0347676</v>
      </c>
      <c r="AF95" s="28">
        <f t="shared" si="426"/>
        <v>1767098487.8115797</v>
      </c>
      <c r="AG95" s="28">
        <f t="shared" si="426"/>
        <v>1718012418.7057025</v>
      </c>
      <c r="AH95" s="28">
        <f t="shared" si="426"/>
        <v>1670289851.519433</v>
      </c>
      <c r="AI95" s="28">
        <f t="shared" si="426"/>
        <v>1623892911.1994488</v>
      </c>
      <c r="AJ95" s="28">
        <f t="shared" si="426"/>
        <v>1578784774.7772419</v>
      </c>
      <c r="AK95" s="28">
        <f t="shared" si="426"/>
        <v>1534929642.1445408</v>
      </c>
      <c r="AL95" s="28">
        <f t="shared" si="426"/>
        <v>1492292707.6405258</v>
      </c>
      <c r="AM95" s="28">
        <f t="shared" si="426"/>
        <v>1450840132.4282889</v>
      </c>
    </row>
    <row r="96" spans="2:39" hidden="1" outlineLevel="2" x14ac:dyDescent="0.25">
      <c r="B96" s="27" t="s">
        <v>37</v>
      </c>
      <c r="C96" s="27"/>
      <c r="D96" s="28">
        <f>-C95*$D$14</f>
        <v>-31666666.666666288</v>
      </c>
      <c r="E96" s="28">
        <f t="shared" ref="E96:AM96" si="427">-D95*$D$14</f>
        <v>-30787037.037036669</v>
      </c>
      <c r="F96" s="28">
        <f t="shared" si="427"/>
        <v>-29931841.56378565</v>
      </c>
      <c r="G96" s="28">
        <f t="shared" si="427"/>
        <v>-29100401.520347159</v>
      </c>
      <c r="H96" s="28">
        <f t="shared" si="427"/>
        <v>-28292057.03367085</v>
      </c>
      <c r="I96" s="28">
        <f t="shared" si="427"/>
        <v>-27506166.560513325</v>
      </c>
      <c r="J96" s="28">
        <f t="shared" si="427"/>
        <v>-26742106.378276844</v>
      </c>
      <c r="K96" s="28">
        <f t="shared" si="427"/>
        <v>-25999270.089991376</v>
      </c>
      <c r="L96" s="28">
        <f t="shared" si="427"/>
        <v>-25277068.143047169</v>
      </c>
      <c r="M96" s="28">
        <f t="shared" si="427"/>
        <v>-24574927.361295857</v>
      </c>
      <c r="N96" s="28">
        <f t="shared" si="427"/>
        <v>-23892290.490148749</v>
      </c>
      <c r="O96" s="28">
        <f t="shared" si="427"/>
        <v>-23228615.754311286</v>
      </c>
      <c r="P96" s="28">
        <f t="shared" si="427"/>
        <v>-22583376.427802637</v>
      </c>
      <c r="Q96" s="28">
        <f t="shared" si="427"/>
        <v>-21956060.415919233</v>
      </c>
      <c r="R96" s="28">
        <f t="shared" si="427"/>
        <v>-21346169.848810364</v>
      </c>
      <c r="S96" s="28">
        <f t="shared" si="427"/>
        <v>-20753220.686343409</v>
      </c>
      <c r="T96" s="28">
        <f t="shared" si="427"/>
        <v>-20176742.33394498</v>
      </c>
      <c r="U96" s="28">
        <f t="shared" si="427"/>
        <v>-19616277.269113172</v>
      </c>
      <c r="V96" s="28">
        <f t="shared" si="427"/>
        <v>-19071380.678304475</v>
      </c>
      <c r="W96" s="28">
        <f t="shared" si="427"/>
        <v>-18541620.103907131</v>
      </c>
      <c r="X96" s="28">
        <f t="shared" si="427"/>
        <v>-18026575.10102082</v>
      </c>
      <c r="Y96" s="28">
        <f t="shared" si="427"/>
        <v>-17525836.903770242</v>
      </c>
      <c r="Z96" s="28">
        <f t="shared" si="427"/>
        <v>-17039008.100887734</v>
      </c>
      <c r="AA96" s="28">
        <f t="shared" si="427"/>
        <v>-16565702.320307519</v>
      </c>
      <c r="AB96" s="28">
        <f t="shared" si="427"/>
        <v>-16105543.9225212</v>
      </c>
      <c r="AC96" s="28">
        <f t="shared" si="427"/>
        <v>-15658167.702451168</v>
      </c>
      <c r="AD96" s="28">
        <f t="shared" si="427"/>
        <v>-15223218.599605301</v>
      </c>
      <c r="AE96" s="28">
        <f t="shared" si="427"/>
        <v>-14800351.416282931</v>
      </c>
      <c r="AF96" s="28">
        <f t="shared" si="427"/>
        <v>-14389230.543608405</v>
      </c>
      <c r="AG96" s="28">
        <f t="shared" si="427"/>
        <v>-13989529.695174839</v>
      </c>
      <c r="AH96" s="28">
        <f t="shared" si="427"/>
        <v>-13600931.648086648</v>
      </c>
      <c r="AI96" s="28">
        <f t="shared" si="427"/>
        <v>-13223127.991195353</v>
      </c>
      <c r="AJ96" s="28">
        <f t="shared" si="427"/>
        <v>-12855818.880328815</v>
      </c>
      <c r="AK96" s="28">
        <f t="shared" si="427"/>
        <v>-12498712.800319683</v>
      </c>
      <c r="AL96" s="28">
        <f t="shared" si="427"/>
        <v>-12151526.333644135</v>
      </c>
      <c r="AM96" s="28">
        <f t="shared" si="427"/>
        <v>-11813983.935487354</v>
      </c>
    </row>
    <row r="97" spans="1:39" hidden="1" outlineLevel="2" x14ac:dyDescent="0.25">
      <c r="B97" s="27" t="s">
        <v>36</v>
      </c>
      <c r="C97" s="27"/>
      <c r="D97" s="28">
        <f>-C$95/$C$6</f>
        <v>-111111111.1111111</v>
      </c>
      <c r="E97" s="28">
        <f t="shared" ref="E97:AM97" si="428">-D$95/$C$6</f>
        <v>-108024691.35802469</v>
      </c>
      <c r="F97" s="28">
        <f t="shared" si="428"/>
        <v>-105024005.48696846</v>
      </c>
      <c r="G97" s="28">
        <f t="shared" si="428"/>
        <v>-102106672.00121933</v>
      </c>
      <c r="H97" s="28">
        <f t="shared" si="428"/>
        <v>-99270375.556741014</v>
      </c>
      <c r="I97" s="28">
        <f t="shared" si="428"/>
        <v>-96512865.124609306</v>
      </c>
      <c r="J97" s="28">
        <f t="shared" si="428"/>
        <v>-93831952.204481274</v>
      </c>
      <c r="K97" s="28">
        <f t="shared" si="428"/>
        <v>-91225509.08769013</v>
      </c>
      <c r="L97" s="28">
        <f t="shared" si="428"/>
        <v>-88691467.168587625</v>
      </c>
      <c r="M97" s="28">
        <f t="shared" si="428"/>
        <v>-86227815.302793518</v>
      </c>
      <c r="N97" s="28">
        <f t="shared" si="428"/>
        <v>-83832598.211049259</v>
      </c>
      <c r="O97" s="28">
        <f t="shared" si="428"/>
        <v>-81503914.927408993</v>
      </c>
      <c r="P97" s="28">
        <f t="shared" si="428"/>
        <v>-79239917.290536523</v>
      </c>
      <c r="Q97" s="28">
        <f t="shared" si="428"/>
        <v>-77038808.476910517</v>
      </c>
      <c r="R97" s="28">
        <f t="shared" si="428"/>
        <v>-74898841.574774101</v>
      </c>
      <c r="S97" s="28">
        <f t="shared" si="428"/>
        <v>-72818318.197697043</v>
      </c>
      <c r="T97" s="28">
        <f t="shared" si="428"/>
        <v>-70795587.136649907</v>
      </c>
      <c r="U97" s="28">
        <f t="shared" si="428"/>
        <v>-68829043.049520731</v>
      </c>
      <c r="V97" s="28">
        <f t="shared" si="428"/>
        <v>-66917125.187034048</v>
      </c>
      <c r="W97" s="28">
        <f t="shared" si="428"/>
        <v>-65058316.154060878</v>
      </c>
      <c r="X97" s="28">
        <f t="shared" si="428"/>
        <v>-63251140.705336966</v>
      </c>
      <c r="Y97" s="28">
        <f t="shared" si="428"/>
        <v>-61494164.574633159</v>
      </c>
      <c r="Z97" s="28">
        <f t="shared" si="428"/>
        <v>-59785993.336448908</v>
      </c>
      <c r="AA97" s="28">
        <f t="shared" si="428"/>
        <v>-58125271.299325325</v>
      </c>
      <c r="AB97" s="28">
        <f t="shared" si="428"/>
        <v>-56510680.429899625</v>
      </c>
      <c r="AC97" s="28">
        <f t="shared" si="428"/>
        <v>-54940939.306846857</v>
      </c>
      <c r="AD97" s="28">
        <f t="shared" si="428"/>
        <v>-53414802.103878886</v>
      </c>
      <c r="AE97" s="28">
        <f t="shared" si="428"/>
        <v>-51931057.600993365</v>
      </c>
      <c r="AF97" s="28">
        <f t="shared" si="428"/>
        <v>-50488528.22318799</v>
      </c>
      <c r="AG97" s="28">
        <f t="shared" si="428"/>
        <v>-49086069.105877213</v>
      </c>
      <c r="AH97" s="28">
        <f t="shared" si="428"/>
        <v>-47722567.186269514</v>
      </c>
      <c r="AI97" s="28">
        <f t="shared" si="428"/>
        <v>-46396940.31998425</v>
      </c>
      <c r="AJ97" s="28">
        <f t="shared" si="428"/>
        <v>-45108136.422206908</v>
      </c>
      <c r="AK97" s="28">
        <f t="shared" si="428"/>
        <v>-43855132.632701166</v>
      </c>
      <c r="AL97" s="28">
        <f t="shared" si="428"/>
        <v>-42636934.504015021</v>
      </c>
      <c r="AM97" s="28">
        <f t="shared" si="428"/>
        <v>-41452575.212236829</v>
      </c>
    </row>
    <row r="98" spans="1:39" hidden="1" outlineLevel="2" x14ac:dyDescent="0.25">
      <c r="B98" s="27" t="s">
        <v>38</v>
      </c>
      <c r="C98" s="27"/>
      <c r="D98" s="28">
        <f>+SUM(D96:D97)</f>
        <v>-142777777.7777774</v>
      </c>
      <c r="E98" s="28">
        <f>+SUM(E96:E97)</f>
        <v>-138811728.39506134</v>
      </c>
      <c r="F98" s="28">
        <f t="shared" ref="F98:AM98" si="429">+SUM(F96:F97)</f>
        <v>-134955847.0507541</v>
      </c>
      <c r="G98" s="28">
        <f t="shared" si="429"/>
        <v>-131207073.5215665</v>
      </c>
      <c r="H98" s="28">
        <f t="shared" si="429"/>
        <v>-127562432.59041187</v>
      </c>
      <c r="I98" s="28">
        <f t="shared" si="429"/>
        <v>-124019031.68512264</v>
      </c>
      <c r="J98" s="28">
        <f t="shared" si="429"/>
        <v>-120574058.58275811</v>
      </c>
      <c r="K98" s="28">
        <f t="shared" si="429"/>
        <v>-117224779.17768151</v>
      </c>
      <c r="L98" s="28">
        <f t="shared" si="429"/>
        <v>-113968535.31163479</v>
      </c>
      <c r="M98" s="28">
        <f t="shared" si="429"/>
        <v>-110802742.66408938</v>
      </c>
      <c r="N98" s="28">
        <f t="shared" si="429"/>
        <v>-107724888.70119801</v>
      </c>
      <c r="O98" s="28">
        <f t="shared" si="429"/>
        <v>-104732530.68172029</v>
      </c>
      <c r="P98" s="28">
        <f t="shared" si="429"/>
        <v>-101823293.71833916</v>
      </c>
      <c r="Q98" s="28">
        <f t="shared" si="429"/>
        <v>-98994868.892829746</v>
      </c>
      <c r="R98" s="28">
        <f t="shared" si="429"/>
        <v>-96245011.423584461</v>
      </c>
      <c r="S98" s="28">
        <f t="shared" si="429"/>
        <v>-93571538.884040445</v>
      </c>
      <c r="T98" s="28">
        <f t="shared" si="429"/>
        <v>-90972329.470594883</v>
      </c>
      <c r="U98" s="28">
        <f t="shared" si="429"/>
        <v>-88445320.318633899</v>
      </c>
      <c r="V98" s="28">
        <f t="shared" si="429"/>
        <v>-85988505.865338519</v>
      </c>
      <c r="W98" s="28">
        <f t="shared" si="429"/>
        <v>-83599936.257968009</v>
      </c>
      <c r="X98" s="28">
        <f t="shared" si="429"/>
        <v>-81277715.806357786</v>
      </c>
      <c r="Y98" s="28">
        <f t="shared" si="429"/>
        <v>-79020001.478403404</v>
      </c>
      <c r="Z98" s="28">
        <f t="shared" si="429"/>
        <v>-76825001.437336639</v>
      </c>
      <c r="AA98" s="28">
        <f t="shared" si="429"/>
        <v>-74690973.61963284</v>
      </c>
      <c r="AB98" s="28">
        <f t="shared" si="429"/>
        <v>-72616224.352420822</v>
      </c>
      <c r="AC98" s="28">
        <f t="shared" si="429"/>
        <v>-70599107.009298027</v>
      </c>
      <c r="AD98" s="28">
        <f t="shared" si="429"/>
        <v>-68638020.703484192</v>
      </c>
      <c r="AE98" s="28">
        <f t="shared" si="429"/>
        <v>-66731409.017276295</v>
      </c>
      <c r="AF98" s="28">
        <f t="shared" si="429"/>
        <v>-64877758.766796395</v>
      </c>
      <c r="AG98" s="28">
        <f t="shared" si="429"/>
        <v>-63075598.801052049</v>
      </c>
      <c r="AH98" s="28">
        <f t="shared" si="429"/>
        <v>-61323498.834356159</v>
      </c>
      <c r="AI98" s="28">
        <f t="shared" si="429"/>
        <v>-59620068.311179601</v>
      </c>
      <c r="AJ98" s="28">
        <f t="shared" si="429"/>
        <v>-57963955.302535728</v>
      </c>
      <c r="AK98" s="28">
        <f t="shared" si="429"/>
        <v>-56353845.433020845</v>
      </c>
      <c r="AL98" s="28">
        <f t="shared" si="429"/>
        <v>-54788460.837659158</v>
      </c>
      <c r="AM98" s="28">
        <f t="shared" si="429"/>
        <v>-53266559.147724181</v>
      </c>
    </row>
    <row r="99" spans="1:39" hidden="1" outlineLevel="2" x14ac:dyDescent="0.25">
      <c r="B99" s="55" t="s">
        <v>72</v>
      </c>
      <c r="C99" s="31"/>
      <c r="D99" s="54">
        <f>+D87</f>
        <v>-42829</v>
      </c>
      <c r="E99" s="54">
        <f>+D99</f>
        <v>-42829</v>
      </c>
      <c r="F99" s="54">
        <f t="shared" ref="F99" si="430">+E99</f>
        <v>-42829</v>
      </c>
      <c r="G99" s="54">
        <f t="shared" ref="G99" si="431">+F99</f>
        <v>-42829</v>
      </c>
      <c r="H99" s="54">
        <f t="shared" ref="H99" si="432">+G99</f>
        <v>-42829</v>
      </c>
      <c r="I99" s="54">
        <f t="shared" ref="I99" si="433">+H99</f>
        <v>-42829</v>
      </c>
      <c r="J99" s="54">
        <f t="shared" ref="J99" si="434">+I99</f>
        <v>-42829</v>
      </c>
      <c r="K99" s="54">
        <f t="shared" ref="K99" si="435">+J99</f>
        <v>-42829</v>
      </c>
      <c r="L99" s="54">
        <f t="shared" ref="L99" si="436">+K99</f>
        <v>-42829</v>
      </c>
      <c r="M99" s="54">
        <f t="shared" ref="M99" si="437">+L99</f>
        <v>-42829</v>
      </c>
      <c r="N99" s="54">
        <f t="shared" ref="N99" si="438">+M99</f>
        <v>-42829</v>
      </c>
      <c r="O99" s="54">
        <f t="shared" ref="O99" si="439">+N99</f>
        <v>-42829</v>
      </c>
      <c r="P99" s="54">
        <f t="shared" ref="P99" si="440">+O99</f>
        <v>-42829</v>
      </c>
      <c r="Q99" s="54">
        <f t="shared" ref="Q99" si="441">+P99</f>
        <v>-42829</v>
      </c>
      <c r="R99" s="54">
        <f t="shared" ref="R99" si="442">+Q99</f>
        <v>-42829</v>
      </c>
      <c r="S99" s="54">
        <f t="shared" ref="S99" si="443">+R99</f>
        <v>-42829</v>
      </c>
      <c r="T99" s="54">
        <f t="shared" ref="T99" si="444">+S99</f>
        <v>-42829</v>
      </c>
      <c r="U99" s="54">
        <f t="shared" ref="U99" si="445">+T99</f>
        <v>-42829</v>
      </c>
      <c r="V99" s="54">
        <f t="shared" ref="V99" si="446">+U99</f>
        <v>-42829</v>
      </c>
      <c r="W99" s="54">
        <f t="shared" ref="W99" si="447">+V99</f>
        <v>-42829</v>
      </c>
      <c r="X99" s="54">
        <f t="shared" ref="X99" si="448">+W99</f>
        <v>-42829</v>
      </c>
      <c r="Y99" s="54">
        <f t="shared" ref="Y99" si="449">+X99</f>
        <v>-42829</v>
      </c>
      <c r="Z99" s="54">
        <f t="shared" ref="Z99" si="450">+Y99</f>
        <v>-42829</v>
      </c>
      <c r="AA99" s="54">
        <f t="shared" ref="AA99" si="451">+Z99</f>
        <v>-42829</v>
      </c>
      <c r="AB99" s="54">
        <f t="shared" ref="AB99" si="452">+AA99</f>
        <v>-42829</v>
      </c>
      <c r="AC99" s="54">
        <f t="shared" ref="AC99" si="453">+AB99</f>
        <v>-42829</v>
      </c>
      <c r="AD99" s="54">
        <f t="shared" ref="AD99" si="454">+AC99</f>
        <v>-42829</v>
      </c>
      <c r="AE99" s="54">
        <f t="shared" ref="AE99" si="455">+AD99</f>
        <v>-42829</v>
      </c>
      <c r="AF99" s="54">
        <f t="shared" ref="AF99" si="456">+AE99</f>
        <v>-42829</v>
      </c>
      <c r="AG99" s="54">
        <f t="shared" ref="AG99" si="457">+AF99</f>
        <v>-42829</v>
      </c>
      <c r="AH99" s="54">
        <f t="shared" ref="AH99" si="458">+AG99</f>
        <v>-42829</v>
      </c>
      <c r="AI99" s="54">
        <f t="shared" ref="AI99" si="459">+AH99</f>
        <v>-42829</v>
      </c>
      <c r="AJ99" s="54">
        <f t="shared" ref="AJ99" si="460">+AI99</f>
        <v>-42829</v>
      </c>
      <c r="AK99" s="54">
        <f t="shared" ref="AK99" si="461">+AJ99</f>
        <v>-42829</v>
      </c>
      <c r="AL99" s="54">
        <f t="shared" ref="AL99" si="462">+AK99</f>
        <v>-42829</v>
      </c>
      <c r="AM99" s="54">
        <f t="shared" ref="AM99" si="463">+AL99</f>
        <v>-42829</v>
      </c>
    </row>
    <row r="100" spans="1:39" hidden="1" outlineLevel="2" x14ac:dyDescent="0.25">
      <c r="B100" s="27" t="s">
        <v>39</v>
      </c>
      <c r="C100" s="27"/>
      <c r="D100" s="28">
        <f>+SUM(D96:$AM96)+SUM(D97:$AM97)+SUM(D99:$AM99)</f>
        <v>-3277212273.8296394</v>
      </c>
      <c r="E100" s="28">
        <f>+SUM(E96:$AM96)+SUM(E97:$AM97)+SUM(E99:$AM99)</f>
        <v>-3134391667.0518618</v>
      </c>
      <c r="F100" s="28">
        <f>+SUM(F96:$AM96)+SUM(F97:$AM97)+SUM(F99:$AM99)</f>
        <v>-2995537109.6568007</v>
      </c>
      <c r="G100" s="28">
        <f>+SUM(G96:$AM96)+SUM(G97:$AM97)+SUM(G99:$AM99)</f>
        <v>-2860538433.6060467</v>
      </c>
      <c r="H100" s="28">
        <f>+SUM(H96:$AM96)+SUM(H97:$AM97)+SUM(H99:$AM99)</f>
        <v>-2729288531.0844798</v>
      </c>
      <c r="I100" s="28">
        <f>+SUM(I96:$AM96)+SUM(I97:$AM97)+SUM(I99:$AM99)</f>
        <v>-2601683269.4940681</v>
      </c>
      <c r="J100" s="28">
        <f>+SUM(J96:$AM96)+SUM(J97:$AM97)+SUM(J99:$AM99)</f>
        <v>-2477621408.8089457</v>
      </c>
      <c r="K100" s="28">
        <f>+SUM(K96:$AM96)+SUM(K97:$AM97)+SUM(K99:$AM99)</f>
        <v>-2357004521.2261868</v>
      </c>
      <c r="L100" s="28">
        <f>+SUM(L96:$AM96)+SUM(L97:$AM97)+SUM(L99:$AM99)</f>
        <v>-2239736913.0485053</v>
      </c>
      <c r="M100" s="28">
        <f>+SUM(M96:$AM96)+SUM(M97:$AM97)+SUM(M99:$AM99)</f>
        <v>-2125725548.7368708</v>
      </c>
      <c r="N100" s="28">
        <f>+SUM(N96:$AM96)+SUM(N97:$AM97)+SUM(N99:$AM99)</f>
        <v>-2014879977.0727813</v>
      </c>
      <c r="O100" s="28">
        <f>+SUM(O96:$AM96)+SUM(O97:$AM97)+SUM(O99:$AM99)</f>
        <v>-1907112259.3715832</v>
      </c>
      <c r="P100" s="28">
        <f>+SUM(P96:$AM96)+SUM(P97:$AM97)+SUM(P99:$AM99)</f>
        <v>-1802336899.689863</v>
      </c>
      <c r="Q100" s="28">
        <f>+SUM(Q96:$AM96)+SUM(Q97:$AM97)+SUM(Q99:$AM99)</f>
        <v>-1700470776.971524</v>
      </c>
      <c r="R100" s="28">
        <f>+SUM(R96:$AM96)+SUM(R97:$AM97)+SUM(R99:$AM99)</f>
        <v>-1601433079.0786943</v>
      </c>
      <c r="S100" s="28">
        <f>+SUM(S96:$AM96)+SUM(S97:$AM97)+SUM(S99:$AM99)</f>
        <v>-1505145238.6551099</v>
      </c>
      <c r="T100" s="28">
        <f>+SUM(T96:$AM96)+SUM(T97:$AM97)+SUM(T99:$AM99)</f>
        <v>-1411530870.7710693</v>
      </c>
      <c r="U100" s="28">
        <f>+SUM(U96:$AM96)+SUM(U97:$AM97)+SUM(U99:$AM99)</f>
        <v>-1320515712.3004744</v>
      </c>
      <c r="V100" s="28">
        <f>+SUM(V96:$AM96)+SUM(V97:$AM97)+SUM(V99:$AM99)</f>
        <v>-1232027562.9818406</v>
      </c>
      <c r="W100" s="28">
        <f>+SUM(W96:$AM96)+SUM(W97:$AM97)+SUM(W99:$AM99)</f>
        <v>-1145996228.116502</v>
      </c>
      <c r="X100" s="28">
        <f>+SUM(X96:$AM96)+SUM(X97:$AM97)+SUM(X99:$AM99)</f>
        <v>-1062353462.8585341</v>
      </c>
      <c r="Y100" s="28">
        <f>+SUM(Y96:$AM96)+SUM(Y97:$AM97)+SUM(Y99:$AM99)</f>
        <v>-981032918.05217624</v>
      </c>
      <c r="Z100" s="28">
        <f>+SUM(Z96:$AM96)+SUM(Z97:$AM97)+SUM(Z99:$AM99)</f>
        <v>-901970087.57377291</v>
      </c>
      <c r="AA100" s="28">
        <f>+SUM(AA96:$AM96)+SUM(AA97:$AM97)+SUM(AA99:$AM99)</f>
        <v>-825102257.13643634</v>
      </c>
      <c r="AB100" s="28">
        <f>+SUM(AB96:$AM96)+SUM(AB97:$AM97)+SUM(AB99:$AM99)</f>
        <v>-750368454.5168035</v>
      </c>
      <c r="AC100" s="28">
        <f>+SUM(AC96:$AM96)+SUM(AC97:$AM97)+SUM(AC99:$AM99)</f>
        <v>-677709401.1643827</v>
      </c>
      <c r="AD100" s="28">
        <f>+SUM(AD96:$AM96)+SUM(AD97:$AM97)+SUM(AD99:$AM99)</f>
        <v>-607067465.15508461</v>
      </c>
      <c r="AE100" s="28">
        <f>+SUM(AE96:$AM96)+SUM(AE97:$AM97)+SUM(AE99:$AM99)</f>
        <v>-538386615.45160043</v>
      </c>
      <c r="AF100" s="28">
        <f>+SUM(AF96:$AM96)+SUM(AF97:$AM97)+SUM(AF99:$AM99)</f>
        <v>-471612377.43432415</v>
      </c>
      <c r="AG100" s="28">
        <f>+SUM(AG96:$AM96)+SUM(AG97:$AM97)+SUM(AG99:$AM99)</f>
        <v>-406691789.66752774</v>
      </c>
      <c r="AH100" s="28">
        <f>+SUM(AH96:$AM96)+SUM(AH97:$AM97)+SUM(AH99:$AM99)</f>
        <v>-343573361.8664757</v>
      </c>
      <c r="AI100" s="28">
        <f>+SUM(AI96:$AM96)+SUM(AI97:$AM97)+SUM(AI99:$AM99)</f>
        <v>-282207034.03211951</v>
      </c>
      <c r="AJ100" s="28">
        <f>+SUM(AJ96:$AM96)+SUM(AJ97:$AM97)+SUM(AJ99:$AM99)</f>
        <v>-222544136.7209399</v>
      </c>
      <c r="AK100" s="28">
        <f>+SUM(AK96:$AM96)+SUM(AK97:$AM97)+SUM(AK99:$AM99)</f>
        <v>-164537352.41840416</v>
      </c>
      <c r="AL100" s="28">
        <f>+SUM(AL96:$AM96)+SUM(AL97:$AM97)+SUM(AL99:$AM99)</f>
        <v>-108140677.98538333</v>
      </c>
      <c r="AM100" s="28">
        <f>+SUM(AM96:$AM96)+SUM(AM97:$AM97)+SUM(AM99:$AM99)</f>
        <v>-53309388.147724181</v>
      </c>
    </row>
    <row r="101" spans="1:39" hidden="1" outlineLevel="2" x14ac:dyDescent="0.25">
      <c r="B101" s="27" t="s">
        <v>40</v>
      </c>
      <c r="C101" s="28"/>
      <c r="D101" s="28">
        <f t="shared" ref="D101:AM101" si="464">+D100*$C$7/1000000</f>
        <v>-3932654.7285955674</v>
      </c>
      <c r="E101" s="28">
        <f t="shared" si="464"/>
        <v>-3761270.000462234</v>
      </c>
      <c r="F101" s="28">
        <f t="shared" si="464"/>
        <v>-3594644.5315881614</v>
      </c>
      <c r="G101" s="28">
        <f t="shared" si="464"/>
        <v>-3432646.1203272557</v>
      </c>
      <c r="H101" s="28">
        <f t="shared" si="464"/>
        <v>-3275146.2373013762</v>
      </c>
      <c r="I101" s="28">
        <f t="shared" si="464"/>
        <v>-3122019.9233928816</v>
      </c>
      <c r="J101" s="28">
        <f t="shared" si="464"/>
        <v>-2973145.6905707349</v>
      </c>
      <c r="K101" s="28">
        <f t="shared" si="464"/>
        <v>-2828405.4254714241</v>
      </c>
      <c r="L101" s="28">
        <f t="shared" si="464"/>
        <v>-2687684.2956582066</v>
      </c>
      <c r="M101" s="28">
        <f t="shared" si="464"/>
        <v>-2550870.6584842452</v>
      </c>
      <c r="N101" s="28">
        <f t="shared" si="464"/>
        <v>-2417855.9724873374</v>
      </c>
      <c r="O101" s="28">
        <f t="shared" si="464"/>
        <v>-2288534.7112459</v>
      </c>
      <c r="P101" s="28">
        <f t="shared" si="464"/>
        <v>-2162804.2796278354</v>
      </c>
      <c r="Q101" s="28">
        <f t="shared" si="464"/>
        <v>-2040564.9323658289</v>
      </c>
      <c r="R101" s="28">
        <f t="shared" si="464"/>
        <v>-1921719.694894433</v>
      </c>
      <c r="S101" s="28">
        <f t="shared" si="464"/>
        <v>-1806174.2863861318</v>
      </c>
      <c r="T101" s="28">
        <f t="shared" si="464"/>
        <v>-1693837.0449252832</v>
      </c>
      <c r="U101" s="28">
        <f t="shared" si="464"/>
        <v>-1584618.8547605693</v>
      </c>
      <c r="V101" s="28">
        <f t="shared" si="464"/>
        <v>-1478433.0755782088</v>
      </c>
      <c r="W101" s="28">
        <f t="shared" si="464"/>
        <v>-1375195.4737398026</v>
      </c>
      <c r="X101" s="28">
        <f t="shared" si="464"/>
        <v>-1274824.155430241</v>
      </c>
      <c r="Y101" s="28">
        <f t="shared" si="464"/>
        <v>-1177239.5016626115</v>
      </c>
      <c r="Z101" s="28">
        <f t="shared" si="464"/>
        <v>-1082364.1050885275</v>
      </c>
      <c r="AA101" s="28">
        <f t="shared" si="464"/>
        <v>-990122.7085637236</v>
      </c>
      <c r="AB101" s="28">
        <f t="shared" si="464"/>
        <v>-900442.14542016422</v>
      </c>
      <c r="AC101" s="28">
        <f t="shared" si="464"/>
        <v>-813251.28139725933</v>
      </c>
      <c r="AD101" s="28">
        <f t="shared" si="464"/>
        <v>-728480.95818610152</v>
      </c>
      <c r="AE101" s="28">
        <f t="shared" si="464"/>
        <v>-646063.93854192051</v>
      </c>
      <c r="AF101" s="28">
        <f t="shared" si="464"/>
        <v>-565934.85292118893</v>
      </c>
      <c r="AG101" s="28">
        <f t="shared" si="464"/>
        <v>-488030.14760103327</v>
      </c>
      <c r="AH101" s="28">
        <f t="shared" si="464"/>
        <v>-412288.03423977079</v>
      </c>
      <c r="AI101" s="28">
        <f t="shared" si="464"/>
        <v>-338648.44083854341</v>
      </c>
      <c r="AJ101" s="28">
        <f t="shared" si="464"/>
        <v>-267052.96406512789</v>
      </c>
      <c r="AK101" s="28">
        <f t="shared" si="464"/>
        <v>-197444.822902085</v>
      </c>
      <c r="AL101" s="28">
        <f t="shared" si="464"/>
        <v>-129768.81358245999</v>
      </c>
      <c r="AM101" s="28">
        <f t="shared" si="464"/>
        <v>-63971.265777269022</v>
      </c>
    </row>
    <row r="102" spans="1:39" ht="15.75" hidden="1" outlineLevel="2" thickBot="1" x14ac:dyDescent="0.3">
      <c r="B102" s="27" t="s">
        <v>41</v>
      </c>
      <c r="C102" s="28">
        <f>+C95</f>
        <v>4000000000</v>
      </c>
      <c r="D102" s="28">
        <f>+D101+D98+D99</f>
        <v>-146753261.50637296</v>
      </c>
      <c r="E102" s="28">
        <f t="shared" ref="E102:AL102" si="465">+E101+E98+E99</f>
        <v>-142615827.39552358</v>
      </c>
      <c r="F102" s="28">
        <f t="shared" si="465"/>
        <v>-138593320.58234227</v>
      </c>
      <c r="G102" s="28">
        <f t="shared" si="465"/>
        <v>-134682548.64189374</v>
      </c>
      <c r="H102" s="28">
        <f t="shared" si="465"/>
        <v>-130880407.82771325</v>
      </c>
      <c r="I102" s="28">
        <f t="shared" si="465"/>
        <v>-127183880.60851552</v>
      </c>
      <c r="J102" s="28">
        <f t="shared" si="465"/>
        <v>-123590033.27332886</v>
      </c>
      <c r="K102" s="28">
        <f t="shared" si="465"/>
        <v>-120096013.60315293</v>
      </c>
      <c r="L102" s="28">
        <f t="shared" si="465"/>
        <v>-116699048.60729299</v>
      </c>
      <c r="M102" s="28">
        <f t="shared" si="465"/>
        <v>-113396442.32257363</v>
      </c>
      <c r="N102" s="28">
        <f t="shared" si="465"/>
        <v>-110185573.67368534</v>
      </c>
      <c r="O102" s="28">
        <f t="shared" si="465"/>
        <v>-107063894.39296618</v>
      </c>
      <c r="P102" s="28">
        <f t="shared" si="465"/>
        <v>-104028926.99796699</v>
      </c>
      <c r="Q102" s="28">
        <f t="shared" si="465"/>
        <v>-101078262.82519558</v>
      </c>
      <c r="R102" s="28">
        <f t="shared" si="465"/>
        <v>-98209560.118478894</v>
      </c>
      <c r="S102" s="28">
        <f t="shared" si="465"/>
        <v>-95420542.170426577</v>
      </c>
      <c r="T102" s="28">
        <f t="shared" si="465"/>
        <v>-92708995.51552017</v>
      </c>
      <c r="U102" s="28">
        <f t="shared" si="465"/>
        <v>-90072768.173394471</v>
      </c>
      <c r="V102" s="28">
        <f t="shared" si="465"/>
        <v>-87509767.940916732</v>
      </c>
      <c r="W102" s="28">
        <f t="shared" si="465"/>
        <v>-85017960.731707811</v>
      </c>
      <c r="X102" s="28">
        <f t="shared" si="465"/>
        <v>-82595368.961788028</v>
      </c>
      <c r="Y102" s="28">
        <f t="shared" si="465"/>
        <v>-80240069.980066016</v>
      </c>
      <c r="Z102" s="28">
        <f t="shared" si="465"/>
        <v>-77950194.542425171</v>
      </c>
      <c r="AA102" s="28">
        <f t="shared" si="465"/>
        <v>-75723925.32819657</v>
      </c>
      <c r="AB102" s="28">
        <f t="shared" si="465"/>
        <v>-73559495.497840986</v>
      </c>
      <c r="AC102" s="28">
        <f t="shared" si="465"/>
        <v>-71455187.29069528</v>
      </c>
      <c r="AD102" s="28">
        <f t="shared" si="465"/>
        <v>-69409330.661670297</v>
      </c>
      <c r="AE102" s="28">
        <f t="shared" si="465"/>
        <v>-67420301.955818221</v>
      </c>
      <c r="AF102" s="28">
        <f t="shared" si="465"/>
        <v>-65486522.619717583</v>
      </c>
      <c r="AG102" s="28">
        <f t="shared" si="465"/>
        <v>-63606457.94865308</v>
      </c>
      <c r="AH102" s="28">
        <f t="shared" si="465"/>
        <v>-61778615.868595928</v>
      </c>
      <c r="AI102" s="28">
        <f t="shared" si="465"/>
        <v>-60001545.752018146</v>
      </c>
      <c r="AJ102" s="28">
        <f t="shared" si="465"/>
        <v>-58273837.266600855</v>
      </c>
      <c r="AK102" s="28">
        <f t="shared" si="465"/>
        <v>-56594119.255922928</v>
      </c>
      <c r="AL102" s="28">
        <f t="shared" si="465"/>
        <v>-54961058.651241615</v>
      </c>
      <c r="AM102" s="57">
        <f>+AM101+AM98+AM99-AM95</f>
        <v>-1504213491.8417904</v>
      </c>
    </row>
    <row r="103" spans="1:39" ht="15.75" hidden="1" outlineLevel="1" thickBot="1" x14ac:dyDescent="0.3">
      <c r="B103" s="53">
        <f>+(C103+1)^12-1</f>
        <v>0.1084856207899525</v>
      </c>
      <c r="C103" s="50">
        <f>+IRR(C102:AM102)</f>
        <v>8.6198368600736153E-3</v>
      </c>
    </row>
    <row r="104" spans="1:39" collapsed="1" x14ac:dyDescent="0.25"/>
    <row r="105" spans="1:39" hidden="1" x14ac:dyDescent="0.25"/>
    <row r="106" spans="1:39" hidden="1" x14ac:dyDescent="0.25"/>
    <row r="107" spans="1:39" hidden="1" x14ac:dyDescent="0.25"/>
    <row r="108" spans="1:39" hidden="1" x14ac:dyDescent="0.25"/>
    <row r="109" spans="1:39" hidden="1" x14ac:dyDescent="0.25"/>
    <row r="111" spans="1:39" ht="18.75" x14ac:dyDescent="0.3">
      <c r="A111">
        <v>12</v>
      </c>
      <c r="B111" s="30" t="s">
        <v>66</v>
      </c>
      <c r="C111" s="29">
        <v>0</v>
      </c>
      <c r="D111" s="29">
        <v>1</v>
      </c>
      <c r="E111" s="29">
        <f>+D111+1</f>
        <v>2</v>
      </c>
      <c r="F111" s="29">
        <f t="shared" ref="F111" si="466">+E111+1</f>
        <v>3</v>
      </c>
      <c r="G111" s="29">
        <f t="shared" ref="G111" si="467">+F111+1</f>
        <v>4</v>
      </c>
      <c r="H111" s="29">
        <f t="shared" ref="H111" si="468">+G111+1</f>
        <v>5</v>
      </c>
      <c r="I111" s="29">
        <f t="shared" ref="I111" si="469">+H111+1</f>
        <v>6</v>
      </c>
      <c r="J111" s="29">
        <f t="shared" ref="J111" si="470">+I111+1</f>
        <v>7</v>
      </c>
      <c r="K111" s="29">
        <f t="shared" ref="K111" si="471">+J111+1</f>
        <v>8</v>
      </c>
      <c r="L111" s="29">
        <f t="shared" ref="L111" si="472">+K111+1</f>
        <v>9</v>
      </c>
      <c r="M111" s="29">
        <f t="shared" ref="M111" si="473">+L111+1</f>
        <v>10</v>
      </c>
      <c r="N111" s="29">
        <f t="shared" ref="N111" si="474">+M111+1</f>
        <v>11</v>
      </c>
      <c r="O111" s="29">
        <f t="shared" ref="O111" si="475">+N111+1</f>
        <v>12</v>
      </c>
    </row>
    <row r="112" spans="1:39" x14ac:dyDescent="0.25">
      <c r="B112" s="27" t="s">
        <v>60</v>
      </c>
      <c r="C112" s="5">
        <f>+$C$5</f>
        <v>4000000000</v>
      </c>
      <c r="D112" s="28">
        <f>+C112+D114</f>
        <v>3666666666.6666665</v>
      </c>
      <c r="E112" s="28">
        <f>+D112+E114</f>
        <v>3333333333.333333</v>
      </c>
      <c r="F112" s="28">
        <f>+E112+F114</f>
        <v>2999999999.9999995</v>
      </c>
      <c r="G112" s="28">
        <f>+F112+G114</f>
        <v>2666666666.666666</v>
      </c>
      <c r="H112" s="28">
        <f t="shared" ref="H112" si="476">+G112+H114</f>
        <v>2333333333.3333325</v>
      </c>
      <c r="I112" s="28">
        <f t="shared" ref="I112" si="477">+H112+I114</f>
        <v>1999999999.9999993</v>
      </c>
      <c r="J112" s="28">
        <f t="shared" ref="J112" si="478">+I112+J114</f>
        <v>1666666666.666666</v>
      </c>
      <c r="K112" s="28">
        <f t="shared" ref="K112" si="479">+J112+K114</f>
        <v>1333333333.3333328</v>
      </c>
      <c r="L112" s="28">
        <f t="shared" ref="L112" si="480">+K112+L114</f>
        <v>999999999.99999952</v>
      </c>
      <c r="M112" s="28">
        <f t="shared" ref="M112" si="481">+L112+M114</f>
        <v>666666666.66666627</v>
      </c>
      <c r="N112" s="28">
        <f t="shared" ref="N112" si="482">+M112+N114</f>
        <v>333333333.33333296</v>
      </c>
      <c r="O112" s="28">
        <f t="shared" ref="O112" si="483">+N112+O114</f>
        <v>0</v>
      </c>
    </row>
    <row r="113" spans="1:27" x14ac:dyDescent="0.25">
      <c r="B113" s="27" t="s">
        <v>37</v>
      </c>
      <c r="D113" s="28">
        <f>-C$112*$C$14</f>
        <v>-30000000.00000025</v>
      </c>
      <c r="E113" s="28">
        <f>-D$112*$C$14</f>
        <v>-27500000.000000227</v>
      </c>
      <c r="F113" s="28">
        <f>-E$112*$C$14</f>
        <v>-25000000.000000205</v>
      </c>
      <c r="G113" s="28">
        <f t="shared" ref="G113:O113" si="484">-F$112*$C$14</f>
        <v>-22500000.000000183</v>
      </c>
      <c r="H113" s="28">
        <f t="shared" si="484"/>
        <v>-20000000.00000016</v>
      </c>
      <c r="I113" s="28">
        <f t="shared" si="484"/>
        <v>-17500000.000000138</v>
      </c>
      <c r="J113" s="28">
        <f t="shared" si="484"/>
        <v>-15000000.000000119</v>
      </c>
      <c r="K113" s="28">
        <f t="shared" si="484"/>
        <v>-12500000.000000099</v>
      </c>
      <c r="L113" s="28">
        <f t="shared" si="484"/>
        <v>-10000000.000000078</v>
      </c>
      <c r="M113" s="28">
        <f t="shared" si="484"/>
        <v>-7500000.0000000587</v>
      </c>
      <c r="N113" s="28">
        <f t="shared" si="484"/>
        <v>-5000000.0000000382</v>
      </c>
      <c r="O113" s="28">
        <f t="shared" si="484"/>
        <v>-2500000.0000000177</v>
      </c>
    </row>
    <row r="114" spans="1:27" x14ac:dyDescent="0.25">
      <c r="B114" s="27" t="s">
        <v>36</v>
      </c>
      <c r="D114" s="28">
        <f>-$C$112/$A111</f>
        <v>-333333333.33333331</v>
      </c>
      <c r="E114" s="28">
        <f t="shared" ref="E114:O114" si="485">-$C$112/$A111</f>
        <v>-333333333.33333331</v>
      </c>
      <c r="F114" s="28">
        <f t="shared" si="485"/>
        <v>-333333333.33333331</v>
      </c>
      <c r="G114" s="28">
        <f t="shared" si="485"/>
        <v>-333333333.33333331</v>
      </c>
      <c r="H114" s="28">
        <f t="shared" si="485"/>
        <v>-333333333.33333331</v>
      </c>
      <c r="I114" s="28">
        <f t="shared" si="485"/>
        <v>-333333333.33333331</v>
      </c>
      <c r="J114" s="28">
        <f t="shared" si="485"/>
        <v>-333333333.33333331</v>
      </c>
      <c r="K114" s="28">
        <f t="shared" si="485"/>
        <v>-333333333.33333331</v>
      </c>
      <c r="L114" s="28">
        <f t="shared" si="485"/>
        <v>-333333333.33333331</v>
      </c>
      <c r="M114" s="28">
        <f t="shared" si="485"/>
        <v>-333333333.33333331</v>
      </c>
      <c r="N114" s="28">
        <f t="shared" si="485"/>
        <v>-333333333.33333331</v>
      </c>
      <c r="O114" s="28">
        <f t="shared" si="485"/>
        <v>-333333333.33333331</v>
      </c>
    </row>
    <row r="115" spans="1:27" x14ac:dyDescent="0.25">
      <c r="B115" s="27" t="s">
        <v>38</v>
      </c>
      <c r="D115" s="28">
        <f>+D114+D113</f>
        <v>-363333333.33333355</v>
      </c>
      <c r="E115" s="28">
        <f t="shared" ref="E115:O115" si="486">+E114+E113</f>
        <v>-360833333.33333355</v>
      </c>
      <c r="F115" s="28">
        <f t="shared" si="486"/>
        <v>-358333333.33333349</v>
      </c>
      <c r="G115" s="28">
        <f t="shared" si="486"/>
        <v>-355833333.33333349</v>
      </c>
      <c r="H115" s="28">
        <f t="shared" si="486"/>
        <v>-353333333.33333349</v>
      </c>
      <c r="I115" s="28">
        <f t="shared" si="486"/>
        <v>-350833333.33333343</v>
      </c>
      <c r="J115" s="28">
        <f t="shared" si="486"/>
        <v>-348333333.33333343</v>
      </c>
      <c r="K115" s="28">
        <f t="shared" si="486"/>
        <v>-345833333.33333343</v>
      </c>
      <c r="L115" s="28">
        <f t="shared" si="486"/>
        <v>-343333333.33333337</v>
      </c>
      <c r="M115" s="28">
        <f t="shared" si="486"/>
        <v>-340833333.33333337</v>
      </c>
      <c r="N115" s="28">
        <f t="shared" si="486"/>
        <v>-338333333.33333337</v>
      </c>
      <c r="O115" s="28">
        <f t="shared" si="486"/>
        <v>-335833333.33333331</v>
      </c>
    </row>
    <row r="116" spans="1:27" x14ac:dyDescent="0.25">
      <c r="B116" s="27" t="s">
        <v>39</v>
      </c>
      <c r="D116" s="28">
        <f>+SUM(D113:$O113)+SUM(D114:$O114)</f>
        <v>-4195000000.0000019</v>
      </c>
      <c r="E116" s="28">
        <f>+SUM(E113:$O113)+SUM(E114:$O114)</f>
        <v>-3831666666.6666684</v>
      </c>
      <c r="F116" s="28">
        <f>+SUM(F113:$O113)+SUM(F114:$O114)</f>
        <v>-3470833333.3333344</v>
      </c>
      <c r="G116" s="28">
        <f>+SUM(G113:$O113)+SUM(G114:$O114)</f>
        <v>-3112500000.000001</v>
      </c>
      <c r="H116" s="28">
        <f>+SUM(H113:$O113)+SUM(H114:$O114)</f>
        <v>-2756666666.666667</v>
      </c>
      <c r="I116" s="28">
        <f>+SUM(I113:$O113)+SUM(I114:$O114)</f>
        <v>-2403333333.3333335</v>
      </c>
      <c r="J116" s="28">
        <f>+SUM(J113:$O113)+SUM(J114:$O114)</f>
        <v>-2052500000.0000002</v>
      </c>
      <c r="K116" s="28">
        <f>+SUM(K113:$O113)+SUM(K114:$O114)</f>
        <v>-1704166666.6666667</v>
      </c>
      <c r="L116" s="28">
        <f>+SUM(L113:$O113)+SUM(L114:$O114)</f>
        <v>-1358333333.3333335</v>
      </c>
      <c r="M116" s="28">
        <f>+SUM(M113:$O113)+SUM(M114:$O114)</f>
        <v>-1015000000.0000001</v>
      </c>
      <c r="N116" s="28">
        <f>+SUM(N113:$O113)+SUM(N114:$O114)</f>
        <v>-674166666.66666663</v>
      </c>
      <c r="O116" s="28">
        <f>+SUM(O113:$O113)+SUM(O114:$O114)</f>
        <v>-335833333.33333331</v>
      </c>
    </row>
    <row r="117" spans="1:27" x14ac:dyDescent="0.25">
      <c r="B117" s="27" t="s">
        <v>40</v>
      </c>
      <c r="D117" s="28">
        <f>+D116*$C$7/1000000</f>
        <v>-5034000.0000000019</v>
      </c>
      <c r="E117" s="28">
        <f t="shared" ref="E117:N117" si="487">+E116*$C$7/1000000</f>
        <v>-4598000.0000000019</v>
      </c>
      <c r="F117" s="28">
        <f t="shared" si="487"/>
        <v>-4165000.0000000014</v>
      </c>
      <c r="G117" s="28">
        <f t="shared" si="487"/>
        <v>-3735000.0000000009</v>
      </c>
      <c r="H117" s="28">
        <f t="shared" si="487"/>
        <v>-3308000.0000000005</v>
      </c>
      <c r="I117" s="28">
        <f t="shared" si="487"/>
        <v>-2884000</v>
      </c>
      <c r="J117" s="28">
        <f t="shared" si="487"/>
        <v>-2463000.0000000005</v>
      </c>
      <c r="K117" s="28">
        <f t="shared" si="487"/>
        <v>-2045000</v>
      </c>
      <c r="L117" s="28">
        <f t="shared" si="487"/>
        <v>-1630000.0000000002</v>
      </c>
      <c r="M117" s="28">
        <f t="shared" si="487"/>
        <v>-1218000.0000000002</v>
      </c>
      <c r="N117" s="28">
        <f t="shared" si="487"/>
        <v>-809000</v>
      </c>
      <c r="O117" s="28">
        <f>+O116*$C$7/1000000</f>
        <v>-403000</v>
      </c>
    </row>
    <row r="118" spans="1:27" ht="15.75" thickBot="1" x14ac:dyDescent="0.3">
      <c r="B118" s="48" t="s">
        <v>41</v>
      </c>
      <c r="C118" s="5">
        <f>+$C$5</f>
        <v>4000000000</v>
      </c>
      <c r="D118" s="28">
        <f>+D117+D115</f>
        <v>-368367333.33333355</v>
      </c>
      <c r="E118" s="28">
        <f t="shared" ref="E118:O118" si="488">+E117+E115</f>
        <v>-365431333.33333355</v>
      </c>
      <c r="F118" s="28">
        <f t="shared" si="488"/>
        <v>-362498333.33333349</v>
      </c>
      <c r="G118" s="28">
        <f t="shared" si="488"/>
        <v>-359568333.33333349</v>
      </c>
      <c r="H118" s="28">
        <f t="shared" si="488"/>
        <v>-356641333.33333349</v>
      </c>
      <c r="I118" s="28">
        <f t="shared" si="488"/>
        <v>-353717333.33333343</v>
      </c>
      <c r="J118" s="28">
        <f t="shared" si="488"/>
        <v>-350796333.33333343</v>
      </c>
      <c r="K118" s="28">
        <f t="shared" si="488"/>
        <v>-347878333.33333343</v>
      </c>
      <c r="L118" s="28">
        <f t="shared" si="488"/>
        <v>-344963333.33333337</v>
      </c>
      <c r="M118" s="28">
        <f t="shared" si="488"/>
        <v>-342051333.33333337</v>
      </c>
      <c r="N118" s="28">
        <f t="shared" si="488"/>
        <v>-339142333.33333337</v>
      </c>
      <c r="O118" s="28">
        <f t="shared" si="488"/>
        <v>-336236333.33333331</v>
      </c>
    </row>
    <row r="119" spans="1:27" ht="15.75" thickBot="1" x14ac:dyDescent="0.3">
      <c r="B119" s="51">
        <f>+(C119+1)^12-1</f>
        <v>0.11010219309289293</v>
      </c>
      <c r="C119" s="50">
        <f>+IRR(C118:O118)</f>
        <v>8.7423326642737109E-3</v>
      </c>
    </row>
    <row r="120" spans="1:27" x14ac:dyDescent="0.25">
      <c r="B120" s="1" t="s">
        <v>104</v>
      </c>
      <c r="C120" s="1" t="s">
        <v>105</v>
      </c>
    </row>
    <row r="121" spans="1:27" ht="18.75" x14ac:dyDescent="0.3">
      <c r="A121">
        <v>24</v>
      </c>
      <c r="B121" s="30" t="s">
        <v>66</v>
      </c>
      <c r="C121" s="29">
        <v>0</v>
      </c>
      <c r="D121" s="29">
        <v>1</v>
      </c>
      <c r="E121" s="29">
        <f>+D121+1</f>
        <v>2</v>
      </c>
      <c r="F121" s="29">
        <f t="shared" ref="F121" si="489">+E121+1</f>
        <v>3</v>
      </c>
      <c r="G121" s="29">
        <f t="shared" ref="G121" si="490">+F121+1</f>
        <v>4</v>
      </c>
      <c r="H121" s="29">
        <f t="shared" ref="H121" si="491">+G121+1</f>
        <v>5</v>
      </c>
      <c r="I121" s="29">
        <f t="shared" ref="I121" si="492">+H121+1</f>
        <v>6</v>
      </c>
      <c r="J121" s="29">
        <f t="shared" ref="J121" si="493">+I121+1</f>
        <v>7</v>
      </c>
      <c r="K121" s="29">
        <f t="shared" ref="K121" si="494">+J121+1</f>
        <v>8</v>
      </c>
      <c r="L121" s="29">
        <f t="shared" ref="L121" si="495">+K121+1</f>
        <v>9</v>
      </c>
      <c r="M121" s="29">
        <f t="shared" ref="M121" si="496">+L121+1</f>
        <v>10</v>
      </c>
      <c r="N121" s="29">
        <f t="shared" ref="N121" si="497">+M121+1</f>
        <v>11</v>
      </c>
      <c r="O121" s="29">
        <f t="shared" ref="O121" si="498">+N121+1</f>
        <v>12</v>
      </c>
      <c r="P121" s="29">
        <f t="shared" ref="P121" si="499">+O121+1</f>
        <v>13</v>
      </c>
      <c r="Q121" s="29">
        <f t="shared" ref="Q121" si="500">+P121+1</f>
        <v>14</v>
      </c>
      <c r="R121" s="29">
        <f t="shared" ref="R121" si="501">+Q121+1</f>
        <v>15</v>
      </c>
      <c r="S121" s="29">
        <f t="shared" ref="S121" si="502">+R121+1</f>
        <v>16</v>
      </c>
      <c r="T121" s="29">
        <f t="shared" ref="T121" si="503">+S121+1</f>
        <v>17</v>
      </c>
      <c r="U121" s="29">
        <f t="shared" ref="U121" si="504">+T121+1</f>
        <v>18</v>
      </c>
      <c r="V121" s="29">
        <f t="shared" ref="V121" si="505">+U121+1</f>
        <v>19</v>
      </c>
      <c r="W121" s="29">
        <f t="shared" ref="W121" si="506">+V121+1</f>
        <v>20</v>
      </c>
      <c r="X121" s="29">
        <f t="shared" ref="X121" si="507">+W121+1</f>
        <v>21</v>
      </c>
      <c r="Y121" s="29">
        <f t="shared" ref="Y121" si="508">+X121+1</f>
        <v>22</v>
      </c>
      <c r="Z121" s="29">
        <f t="shared" ref="Z121" si="509">+Y121+1</f>
        <v>23</v>
      </c>
      <c r="AA121" s="29">
        <f t="shared" ref="AA121" si="510">+Z121+1</f>
        <v>24</v>
      </c>
    </row>
    <row r="122" spans="1:27" x14ac:dyDescent="0.25">
      <c r="B122" s="27" t="s">
        <v>60</v>
      </c>
      <c r="C122" s="5">
        <f>+$C$5</f>
        <v>4000000000</v>
      </c>
      <c r="D122" s="28">
        <f>+C122+D124</f>
        <v>3833333333.3333335</v>
      </c>
      <c r="E122" s="28">
        <f>+D122+E124</f>
        <v>3666666666.666667</v>
      </c>
      <c r="F122" s="28">
        <f>+E122+F124</f>
        <v>3500000000.0000005</v>
      </c>
      <c r="G122" s="28">
        <f>+F122+G124</f>
        <v>3333333333.333334</v>
      </c>
      <c r="H122" s="28">
        <f t="shared" ref="H122" si="511">+G122+H124</f>
        <v>3166666666.6666675</v>
      </c>
      <c r="I122" s="28">
        <f t="shared" ref="I122" si="512">+H122+I124</f>
        <v>3000000000.000001</v>
      </c>
      <c r="J122" s="28">
        <f t="shared" ref="J122" si="513">+I122+J124</f>
        <v>2833333333.3333344</v>
      </c>
      <c r="K122" s="28">
        <f t="shared" ref="K122" si="514">+J122+K124</f>
        <v>2666666666.6666679</v>
      </c>
      <c r="L122" s="28">
        <f t="shared" ref="L122" si="515">+K122+L124</f>
        <v>2500000000.0000014</v>
      </c>
      <c r="M122" s="28">
        <f t="shared" ref="M122" si="516">+L122+M124</f>
        <v>2333333333.3333349</v>
      </c>
      <c r="N122" s="28">
        <f t="shared" ref="N122" si="517">+M122+N124</f>
        <v>2166666666.6666684</v>
      </c>
      <c r="O122" s="28">
        <f t="shared" ref="O122" si="518">+N122+O124</f>
        <v>2000000000.0000017</v>
      </c>
      <c r="P122" s="28">
        <f t="shared" ref="P122" si="519">+O122+P124</f>
        <v>1833333333.3333349</v>
      </c>
      <c r="Q122" s="28">
        <f t="shared" ref="Q122" si="520">+P122+Q124</f>
        <v>1666666666.6666682</v>
      </c>
      <c r="R122" s="28">
        <f t="shared" ref="R122" si="521">+Q122+R124</f>
        <v>1500000000.0000014</v>
      </c>
      <c r="S122" s="28">
        <f t="shared" ref="S122" si="522">+R122+S124</f>
        <v>1333333333.3333347</v>
      </c>
      <c r="T122" s="28">
        <f t="shared" ref="T122" si="523">+S122+T124</f>
        <v>1166666666.6666679</v>
      </c>
      <c r="U122" s="28">
        <f t="shared" ref="U122" si="524">+T122+U124</f>
        <v>1000000000.0000013</v>
      </c>
      <c r="V122" s="28">
        <f t="shared" ref="V122" si="525">+U122+V124</f>
        <v>833333333.33333468</v>
      </c>
      <c r="W122" s="28">
        <f t="shared" ref="W122" si="526">+V122+W124</f>
        <v>666666666.66666806</v>
      </c>
      <c r="X122" s="28">
        <f t="shared" ref="X122" si="527">+W122+X124</f>
        <v>500000000.00000143</v>
      </c>
      <c r="Y122" s="28">
        <f t="shared" ref="Y122" si="528">+X122+Y124</f>
        <v>333333333.3333348</v>
      </c>
      <c r="Z122" s="28">
        <f t="shared" ref="Z122" si="529">+Y122+Z124</f>
        <v>166666666.66666815</v>
      </c>
      <c r="AA122" s="28">
        <f>+Z122+AA124</f>
        <v>1.4901161193847656E-6</v>
      </c>
    </row>
    <row r="123" spans="1:27" x14ac:dyDescent="0.25">
      <c r="B123" s="27" t="s">
        <v>37</v>
      </c>
      <c r="D123" s="28">
        <f>-C$122*$C$14</f>
        <v>-30000000.00000025</v>
      </c>
      <c r="E123" s="28">
        <f>-D$122*$C$14</f>
        <v>-28750000.000000238</v>
      </c>
      <c r="F123" s="28">
        <f>-E$122*$C$14</f>
        <v>-27500000.000000231</v>
      </c>
      <c r="G123" s="28">
        <f t="shared" ref="G123:Z123" si="530">-F$122*$C$14</f>
        <v>-26250000.00000022</v>
      </c>
      <c r="H123" s="28">
        <f t="shared" si="530"/>
        <v>-25000000.000000212</v>
      </c>
      <c r="I123" s="28">
        <f t="shared" si="530"/>
        <v>-23750000.000000201</v>
      </c>
      <c r="J123" s="28">
        <f t="shared" si="530"/>
        <v>-22500000.000000194</v>
      </c>
      <c r="K123" s="28">
        <f t="shared" si="530"/>
        <v>-21250000.000000186</v>
      </c>
      <c r="L123" s="28">
        <f t="shared" si="530"/>
        <v>-20000000.000000175</v>
      </c>
      <c r="M123" s="28">
        <f t="shared" si="530"/>
        <v>-18750000.000000168</v>
      </c>
      <c r="N123" s="28">
        <f t="shared" si="530"/>
        <v>-17500000.000000156</v>
      </c>
      <c r="O123" s="28">
        <f t="shared" si="530"/>
        <v>-16250000.000000147</v>
      </c>
      <c r="P123" s="28">
        <f t="shared" si="530"/>
        <v>-15000000.000000136</v>
      </c>
      <c r="Q123" s="28">
        <f t="shared" si="530"/>
        <v>-13750000.000000127</v>
      </c>
      <c r="R123" s="28">
        <f t="shared" si="530"/>
        <v>-12500000.000000115</v>
      </c>
      <c r="S123" s="28">
        <f t="shared" si="530"/>
        <v>-11250000.000000104</v>
      </c>
      <c r="T123" s="28">
        <f t="shared" si="530"/>
        <v>-10000000.000000093</v>
      </c>
      <c r="U123" s="28">
        <f t="shared" si="530"/>
        <v>-8750000.000000082</v>
      </c>
      <c r="V123" s="28">
        <f t="shared" si="530"/>
        <v>-7500000.0000000717</v>
      </c>
      <c r="W123" s="28">
        <f t="shared" si="530"/>
        <v>-6250000.0000000624</v>
      </c>
      <c r="X123" s="28">
        <f t="shared" si="530"/>
        <v>-5000000.0000000522</v>
      </c>
      <c r="Y123" s="28">
        <f t="shared" si="530"/>
        <v>-3750000.0000000419</v>
      </c>
      <c r="Z123" s="28">
        <f t="shared" si="530"/>
        <v>-2500000.0000000317</v>
      </c>
      <c r="AA123" s="28">
        <f>-Z$122*$C$14</f>
        <v>-1250000.0000000214</v>
      </c>
    </row>
    <row r="124" spans="1:27" x14ac:dyDescent="0.25">
      <c r="B124" s="27" t="s">
        <v>36</v>
      </c>
      <c r="D124" s="28">
        <f>-$C$122/$A121</f>
        <v>-166666666.66666666</v>
      </c>
      <c r="E124" s="28">
        <f t="shared" ref="E124:AA124" si="531">-$C$122/$A121</f>
        <v>-166666666.66666666</v>
      </c>
      <c r="F124" s="28">
        <f t="shared" si="531"/>
        <v>-166666666.66666666</v>
      </c>
      <c r="G124" s="28">
        <f t="shared" si="531"/>
        <v>-166666666.66666666</v>
      </c>
      <c r="H124" s="28">
        <f t="shared" si="531"/>
        <v>-166666666.66666666</v>
      </c>
      <c r="I124" s="28">
        <f t="shared" si="531"/>
        <v>-166666666.66666666</v>
      </c>
      <c r="J124" s="28">
        <f t="shared" si="531"/>
        <v>-166666666.66666666</v>
      </c>
      <c r="K124" s="28">
        <f t="shared" si="531"/>
        <v>-166666666.66666666</v>
      </c>
      <c r="L124" s="28">
        <f t="shared" si="531"/>
        <v>-166666666.66666666</v>
      </c>
      <c r="M124" s="28">
        <f t="shared" si="531"/>
        <v>-166666666.66666666</v>
      </c>
      <c r="N124" s="28">
        <f t="shared" si="531"/>
        <v>-166666666.66666666</v>
      </c>
      <c r="O124" s="28">
        <f t="shared" si="531"/>
        <v>-166666666.66666666</v>
      </c>
      <c r="P124" s="28">
        <f t="shared" si="531"/>
        <v>-166666666.66666666</v>
      </c>
      <c r="Q124" s="28">
        <f t="shared" si="531"/>
        <v>-166666666.66666666</v>
      </c>
      <c r="R124" s="28">
        <f t="shared" si="531"/>
        <v>-166666666.66666666</v>
      </c>
      <c r="S124" s="28">
        <f t="shared" si="531"/>
        <v>-166666666.66666666</v>
      </c>
      <c r="T124" s="28">
        <f t="shared" si="531"/>
        <v>-166666666.66666666</v>
      </c>
      <c r="U124" s="28">
        <f t="shared" si="531"/>
        <v>-166666666.66666666</v>
      </c>
      <c r="V124" s="28">
        <f t="shared" si="531"/>
        <v>-166666666.66666666</v>
      </c>
      <c r="W124" s="28">
        <f t="shared" si="531"/>
        <v>-166666666.66666666</v>
      </c>
      <c r="X124" s="28">
        <f t="shared" si="531"/>
        <v>-166666666.66666666</v>
      </c>
      <c r="Y124" s="28">
        <f t="shared" si="531"/>
        <v>-166666666.66666666</v>
      </c>
      <c r="Z124" s="28">
        <f t="shared" si="531"/>
        <v>-166666666.66666666</v>
      </c>
      <c r="AA124" s="28">
        <f t="shared" si="531"/>
        <v>-166666666.66666666</v>
      </c>
    </row>
    <row r="125" spans="1:27" x14ac:dyDescent="0.25">
      <c r="B125" s="27" t="s">
        <v>38</v>
      </c>
      <c r="D125" s="28">
        <f>+D124+D123</f>
        <v>-196666666.6666669</v>
      </c>
      <c r="E125" s="28">
        <f t="shared" ref="E125:AA125" si="532">+E124+E123</f>
        <v>-195416666.6666669</v>
      </c>
      <c r="F125" s="28">
        <f t="shared" si="532"/>
        <v>-194166666.6666669</v>
      </c>
      <c r="G125" s="28">
        <f t="shared" si="532"/>
        <v>-192916666.66666687</v>
      </c>
      <c r="H125" s="28">
        <f t="shared" si="532"/>
        <v>-191666666.66666687</v>
      </c>
      <c r="I125" s="28">
        <f t="shared" si="532"/>
        <v>-190416666.66666687</v>
      </c>
      <c r="J125" s="28">
        <f t="shared" si="532"/>
        <v>-189166666.66666687</v>
      </c>
      <c r="K125" s="28">
        <f t="shared" si="532"/>
        <v>-187916666.66666684</v>
      </c>
      <c r="L125" s="28">
        <f t="shared" si="532"/>
        <v>-186666666.66666684</v>
      </c>
      <c r="M125" s="28">
        <f t="shared" si="532"/>
        <v>-185416666.66666684</v>
      </c>
      <c r="N125" s="28">
        <f t="shared" si="532"/>
        <v>-184166666.66666681</v>
      </c>
      <c r="O125" s="28">
        <f t="shared" si="532"/>
        <v>-182916666.66666681</v>
      </c>
      <c r="P125" s="28">
        <f t="shared" si="532"/>
        <v>-181666666.66666681</v>
      </c>
      <c r="Q125" s="28">
        <f t="shared" si="532"/>
        <v>-180416666.66666678</v>
      </c>
      <c r="R125" s="28">
        <f t="shared" si="532"/>
        <v>-179166666.66666678</v>
      </c>
      <c r="S125" s="28">
        <f t="shared" si="532"/>
        <v>-177916666.66666675</v>
      </c>
      <c r="T125" s="28">
        <f t="shared" si="532"/>
        <v>-176666666.66666675</v>
      </c>
      <c r="U125" s="28">
        <f t="shared" si="532"/>
        <v>-175416666.66666675</v>
      </c>
      <c r="V125" s="28">
        <f t="shared" si="532"/>
        <v>-174166666.66666672</v>
      </c>
      <c r="W125" s="28">
        <f t="shared" si="532"/>
        <v>-172916666.66666672</v>
      </c>
      <c r="X125" s="28">
        <f t="shared" si="532"/>
        <v>-171666666.66666672</v>
      </c>
      <c r="Y125" s="28">
        <f t="shared" si="532"/>
        <v>-170416666.66666669</v>
      </c>
      <c r="Z125" s="28">
        <f t="shared" si="532"/>
        <v>-169166666.66666669</v>
      </c>
      <c r="AA125" s="28">
        <f t="shared" si="532"/>
        <v>-167916666.66666669</v>
      </c>
    </row>
    <row r="126" spans="1:27" x14ac:dyDescent="0.25">
      <c r="B126" s="27" t="s">
        <v>39</v>
      </c>
      <c r="D126" s="28">
        <f>+SUM(D123:$AA123)+SUM(D124:$AA124)</f>
        <v>-4375000000.0000019</v>
      </c>
      <c r="E126" s="28">
        <f>+SUM(E123:$AA123)+SUM(E124:$AA124)</f>
        <v>-4178333333.3333354</v>
      </c>
      <c r="F126" s="28">
        <f>+SUM(F123:$AA123)+SUM(F124:$AA124)</f>
        <v>-3982916666.6666684</v>
      </c>
      <c r="G126" s="28">
        <f>+SUM(G123:$AA123)+SUM(G124:$AA124)</f>
        <v>-3788750000.0000019</v>
      </c>
      <c r="H126" s="28">
        <f>+SUM(H123:$AA123)+SUM(H124:$AA124)</f>
        <v>-3595833333.3333349</v>
      </c>
      <c r="I126" s="28">
        <f>+SUM(I123:$AA123)+SUM(I124:$AA124)</f>
        <v>-3404166666.6666684</v>
      </c>
      <c r="J126" s="28">
        <f>+SUM(J123:$AA123)+SUM(J124:$AA124)</f>
        <v>-3213750000.0000014</v>
      </c>
      <c r="K126" s="28">
        <f>+SUM(K123:$AA123)+SUM(K124:$AA124)</f>
        <v>-3024583333.3333349</v>
      </c>
      <c r="L126" s="28">
        <f>+SUM(L123:$AA123)+SUM(L124:$AA124)</f>
        <v>-2836666666.6666679</v>
      </c>
      <c r="M126" s="28">
        <f>+SUM(M123:$AA123)+SUM(M124:$AA124)</f>
        <v>-2650000000.0000014</v>
      </c>
      <c r="N126" s="28">
        <f>+SUM(N123:$AA123)+SUM(N124:$AA124)</f>
        <v>-2464583333.3333349</v>
      </c>
      <c r="O126" s="28">
        <f>+SUM(O123:$AA123)+SUM(O124:$AA124)</f>
        <v>-2280416666.6666679</v>
      </c>
      <c r="P126" s="28">
        <f>+SUM(P123:$AA123)+SUM(P124:$AA124)</f>
        <v>-2097500000.0000012</v>
      </c>
      <c r="Q126" s="28">
        <f>+SUM(Q123:$AA123)+SUM(Q124:$AA124)</f>
        <v>-1915833333.3333342</v>
      </c>
      <c r="R126" s="28">
        <f>+SUM(R123:$AA123)+SUM(R124:$AA124)</f>
        <v>-1735416666.6666675</v>
      </c>
      <c r="S126" s="28">
        <f>+SUM(S123:$AA123)+SUM(S124:$AA124)</f>
        <v>-1556250000.0000005</v>
      </c>
      <c r="T126" s="28">
        <f>+SUM(T123:$AA123)+SUM(T124:$AA124)</f>
        <v>-1378333333.3333337</v>
      </c>
      <c r="U126" s="28">
        <f>+SUM(U123:$AA123)+SUM(U124:$AA124)</f>
        <v>-1201666666.666667</v>
      </c>
      <c r="V126" s="28">
        <f>+SUM(V123:$AA123)+SUM(V124:$AA124)</f>
        <v>-1026250000.0000001</v>
      </c>
      <c r="W126" s="28">
        <f>+SUM(W123:$AA123)+SUM(W124:$AA124)</f>
        <v>-852083333.33333349</v>
      </c>
      <c r="X126" s="28">
        <f>+SUM(X123:$AA123)+SUM(X124:$AA124)</f>
        <v>-679166666.66666675</v>
      </c>
      <c r="Y126" s="28">
        <f>+SUM(Y123:$AA123)+SUM(Y124:$AA124)</f>
        <v>-507500000.00000012</v>
      </c>
      <c r="Z126" s="28">
        <f>+SUM(Z123:$AA123)+SUM(Z124:$AA124)</f>
        <v>-337083333.33333337</v>
      </c>
      <c r="AA126" s="28">
        <f>+SUM(AA123:$AA123)+SUM(AA124:$AA124)</f>
        <v>-167916666.66666669</v>
      </c>
    </row>
    <row r="127" spans="1:27" x14ac:dyDescent="0.25">
      <c r="B127" s="27" t="s">
        <v>40</v>
      </c>
      <c r="D127" s="28">
        <f>+D126*$C$7/1000000</f>
        <v>-5250000.0000000019</v>
      </c>
      <c r="E127" s="28">
        <f t="shared" ref="E127:AA127" si="533">+E126*$C$7/1000000</f>
        <v>-5014000.0000000028</v>
      </c>
      <c r="F127" s="28">
        <f t="shared" si="533"/>
        <v>-4779500.0000000019</v>
      </c>
      <c r="G127" s="28">
        <f t="shared" si="533"/>
        <v>-4546500.0000000019</v>
      </c>
      <c r="H127" s="28">
        <f t="shared" si="533"/>
        <v>-4315000.0000000019</v>
      </c>
      <c r="I127" s="28">
        <f t="shared" si="533"/>
        <v>-4085000.0000000019</v>
      </c>
      <c r="J127" s="28">
        <f t="shared" si="533"/>
        <v>-3856500.0000000019</v>
      </c>
      <c r="K127" s="28">
        <f t="shared" si="533"/>
        <v>-3629500.0000000019</v>
      </c>
      <c r="L127" s="28">
        <f t="shared" si="533"/>
        <v>-3404000.0000000014</v>
      </c>
      <c r="M127" s="28">
        <f t="shared" si="533"/>
        <v>-3180000.0000000019</v>
      </c>
      <c r="N127" s="28">
        <f t="shared" si="533"/>
        <v>-2957500.0000000019</v>
      </c>
      <c r="O127" s="28">
        <f t="shared" si="533"/>
        <v>-2736500.0000000014</v>
      </c>
      <c r="P127" s="28">
        <f t="shared" si="533"/>
        <v>-2517000.0000000014</v>
      </c>
      <c r="Q127" s="28">
        <f t="shared" si="533"/>
        <v>-2299000.0000000009</v>
      </c>
      <c r="R127" s="28">
        <f t="shared" si="533"/>
        <v>-2082500.0000000009</v>
      </c>
      <c r="S127" s="28">
        <f t="shared" si="533"/>
        <v>-1867500.0000000005</v>
      </c>
      <c r="T127" s="28">
        <f t="shared" si="533"/>
        <v>-1654000.0000000005</v>
      </c>
      <c r="U127" s="28">
        <f t="shared" si="533"/>
        <v>-1442000.0000000005</v>
      </c>
      <c r="V127" s="28">
        <f t="shared" si="533"/>
        <v>-1231500.0000000002</v>
      </c>
      <c r="W127" s="28">
        <f t="shared" si="533"/>
        <v>-1022500.0000000002</v>
      </c>
      <c r="X127" s="28">
        <f t="shared" si="533"/>
        <v>-815000.00000000012</v>
      </c>
      <c r="Y127" s="28">
        <f t="shared" si="533"/>
        <v>-609000.00000000012</v>
      </c>
      <c r="Z127" s="28">
        <f t="shared" si="533"/>
        <v>-404500.00000000006</v>
      </c>
      <c r="AA127" s="28">
        <f t="shared" si="533"/>
        <v>-201500.00000000003</v>
      </c>
    </row>
    <row r="128" spans="1:27" ht="15.75" thickBot="1" x14ac:dyDescent="0.3">
      <c r="B128" s="48" t="s">
        <v>41</v>
      </c>
      <c r="C128" s="5">
        <f>+$C$5</f>
        <v>4000000000</v>
      </c>
      <c r="D128" s="28">
        <f>+D127+D125</f>
        <v>-201916666.6666669</v>
      </c>
      <c r="E128" s="28">
        <f t="shared" ref="E128:AA128" si="534">+E127+E125</f>
        <v>-200430666.6666669</v>
      </c>
      <c r="F128" s="28">
        <f t="shared" si="534"/>
        <v>-198946166.6666669</v>
      </c>
      <c r="G128" s="28">
        <f t="shared" si="534"/>
        <v>-197463166.66666687</v>
      </c>
      <c r="H128" s="28">
        <f t="shared" si="534"/>
        <v>-195981666.66666687</v>
      </c>
      <c r="I128" s="28">
        <f t="shared" si="534"/>
        <v>-194501666.66666687</v>
      </c>
      <c r="J128" s="28">
        <f t="shared" si="534"/>
        <v>-193023166.66666687</v>
      </c>
      <c r="K128" s="28">
        <f t="shared" si="534"/>
        <v>-191546166.66666684</v>
      </c>
      <c r="L128" s="28">
        <f t="shared" si="534"/>
        <v>-190070666.66666684</v>
      </c>
      <c r="M128" s="28">
        <f t="shared" si="534"/>
        <v>-188596666.66666684</v>
      </c>
      <c r="N128" s="28">
        <f t="shared" si="534"/>
        <v>-187124166.66666681</v>
      </c>
      <c r="O128" s="28">
        <f t="shared" si="534"/>
        <v>-185653166.66666681</v>
      </c>
      <c r="P128" s="28">
        <f t="shared" si="534"/>
        <v>-184183666.66666681</v>
      </c>
      <c r="Q128" s="28">
        <f t="shared" si="534"/>
        <v>-182715666.66666678</v>
      </c>
      <c r="R128" s="28">
        <f t="shared" si="534"/>
        <v>-181249166.66666678</v>
      </c>
      <c r="S128" s="28">
        <f t="shared" si="534"/>
        <v>-179784166.66666675</v>
      </c>
      <c r="T128" s="28">
        <f t="shared" si="534"/>
        <v>-178320666.66666675</v>
      </c>
      <c r="U128" s="28">
        <f t="shared" si="534"/>
        <v>-176858666.66666675</v>
      </c>
      <c r="V128" s="28">
        <f t="shared" si="534"/>
        <v>-175398166.66666672</v>
      </c>
      <c r="W128" s="28">
        <f t="shared" si="534"/>
        <v>-173939166.66666672</v>
      </c>
      <c r="X128" s="28">
        <f t="shared" si="534"/>
        <v>-172481666.66666672</v>
      </c>
      <c r="Y128" s="28">
        <f t="shared" si="534"/>
        <v>-171025666.66666669</v>
      </c>
      <c r="Z128" s="28">
        <f t="shared" si="534"/>
        <v>-169571166.66666669</v>
      </c>
      <c r="AA128" s="28">
        <f t="shared" si="534"/>
        <v>-168118166.66666669</v>
      </c>
    </row>
    <row r="129" spans="1:87" ht="15.75" thickBot="1" x14ac:dyDescent="0.3">
      <c r="B129" s="51">
        <f>+(C129+1)^12-1</f>
        <v>0.11059031272991615</v>
      </c>
      <c r="C129" s="50">
        <f>+IRR(C128:AA128)</f>
        <v>8.7792878007997288E-3</v>
      </c>
    </row>
    <row r="131" spans="1:87" ht="18.75" x14ac:dyDescent="0.3">
      <c r="A131">
        <v>36</v>
      </c>
      <c r="B131" s="30" t="s">
        <v>66</v>
      </c>
      <c r="C131" s="29">
        <v>0</v>
      </c>
      <c r="D131" s="29">
        <v>1</v>
      </c>
      <c r="E131" s="29">
        <f>+D131+1</f>
        <v>2</v>
      </c>
      <c r="F131" s="29">
        <f t="shared" ref="F131" si="535">+E131+1</f>
        <v>3</v>
      </c>
      <c r="G131" s="29">
        <f t="shared" ref="G131" si="536">+F131+1</f>
        <v>4</v>
      </c>
      <c r="H131" s="29">
        <f t="shared" ref="H131" si="537">+G131+1</f>
        <v>5</v>
      </c>
      <c r="I131" s="29">
        <f t="shared" ref="I131" si="538">+H131+1</f>
        <v>6</v>
      </c>
      <c r="J131" s="29">
        <f t="shared" ref="J131" si="539">+I131+1</f>
        <v>7</v>
      </c>
      <c r="K131" s="29">
        <f t="shared" ref="K131" si="540">+J131+1</f>
        <v>8</v>
      </c>
      <c r="L131" s="29">
        <f t="shared" ref="L131" si="541">+K131+1</f>
        <v>9</v>
      </c>
      <c r="M131" s="29">
        <f t="shared" ref="M131" si="542">+L131+1</f>
        <v>10</v>
      </c>
      <c r="N131" s="29">
        <f t="shared" ref="N131" si="543">+M131+1</f>
        <v>11</v>
      </c>
      <c r="O131" s="29">
        <f t="shared" ref="O131" si="544">+N131+1</f>
        <v>12</v>
      </c>
      <c r="P131" s="29">
        <f t="shared" ref="P131" si="545">+O131+1</f>
        <v>13</v>
      </c>
      <c r="Q131" s="29">
        <f t="shared" ref="Q131" si="546">+P131+1</f>
        <v>14</v>
      </c>
      <c r="R131" s="29">
        <f t="shared" ref="R131" si="547">+Q131+1</f>
        <v>15</v>
      </c>
      <c r="S131" s="29">
        <f t="shared" ref="S131" si="548">+R131+1</f>
        <v>16</v>
      </c>
      <c r="T131" s="29">
        <f t="shared" ref="T131" si="549">+S131+1</f>
        <v>17</v>
      </c>
      <c r="U131" s="29">
        <f t="shared" ref="U131" si="550">+T131+1</f>
        <v>18</v>
      </c>
      <c r="V131" s="29">
        <f t="shared" ref="V131" si="551">+U131+1</f>
        <v>19</v>
      </c>
      <c r="W131" s="29">
        <f t="shared" ref="W131" si="552">+V131+1</f>
        <v>20</v>
      </c>
      <c r="X131" s="29">
        <f t="shared" ref="X131" si="553">+W131+1</f>
        <v>21</v>
      </c>
      <c r="Y131" s="29">
        <f t="shared" ref="Y131" si="554">+X131+1</f>
        <v>22</v>
      </c>
      <c r="Z131" s="29">
        <f t="shared" ref="Z131" si="555">+Y131+1</f>
        <v>23</v>
      </c>
      <c r="AA131" s="29">
        <f t="shared" ref="AA131" si="556">+Z131+1</f>
        <v>24</v>
      </c>
      <c r="AB131" s="29">
        <f t="shared" ref="AB131" si="557">+AA131+1</f>
        <v>25</v>
      </c>
      <c r="AC131" s="29">
        <f t="shared" ref="AC131" si="558">+AB131+1</f>
        <v>26</v>
      </c>
      <c r="AD131" s="29">
        <f t="shared" ref="AD131" si="559">+AC131+1</f>
        <v>27</v>
      </c>
      <c r="AE131" s="29">
        <f t="shared" ref="AE131" si="560">+AD131+1</f>
        <v>28</v>
      </c>
      <c r="AF131" s="29">
        <f t="shared" ref="AF131" si="561">+AE131+1</f>
        <v>29</v>
      </c>
      <c r="AG131" s="29">
        <f t="shared" ref="AG131" si="562">+AF131+1</f>
        <v>30</v>
      </c>
      <c r="AH131" s="29">
        <f t="shared" ref="AH131" si="563">+AG131+1</f>
        <v>31</v>
      </c>
      <c r="AI131" s="29">
        <f t="shared" ref="AI131" si="564">+AH131+1</f>
        <v>32</v>
      </c>
      <c r="AJ131" s="29">
        <f t="shared" ref="AJ131" si="565">+AI131+1</f>
        <v>33</v>
      </c>
      <c r="AK131" s="29">
        <f t="shared" ref="AK131" si="566">+AJ131+1</f>
        <v>34</v>
      </c>
      <c r="AL131" s="29">
        <f t="shared" ref="AL131" si="567">+AK131+1</f>
        <v>35</v>
      </c>
      <c r="AM131" s="29">
        <f t="shared" ref="AM131" si="568">+AL131+1</f>
        <v>36</v>
      </c>
    </row>
    <row r="132" spans="1:87" x14ac:dyDescent="0.25">
      <c r="B132" s="27" t="s">
        <v>60</v>
      </c>
      <c r="C132" s="5">
        <f>+$C$5</f>
        <v>4000000000</v>
      </c>
      <c r="D132" s="28">
        <f>+C132+D134</f>
        <v>3888888888.8888888</v>
      </c>
      <c r="E132" s="28">
        <f t="shared" ref="E132" si="569">+D132+E134</f>
        <v>3777777777.7777777</v>
      </c>
      <c r="F132" s="28">
        <f t="shared" ref="F132" si="570">+E132+F134</f>
        <v>3666666666.6666665</v>
      </c>
      <c r="G132" s="28">
        <f t="shared" ref="G132" si="571">+F132+G134</f>
        <v>3555555555.5555553</v>
      </c>
      <c r="H132" s="28">
        <f t="shared" ref="H132" si="572">+G132+H134</f>
        <v>3444444444.4444442</v>
      </c>
      <c r="I132" s="28">
        <f t="shared" ref="I132" si="573">+H132+I134</f>
        <v>3333333333.333333</v>
      </c>
      <c r="J132" s="28">
        <f t="shared" ref="J132" si="574">+I132+J134</f>
        <v>3222222222.2222219</v>
      </c>
      <c r="K132" s="28">
        <f t="shared" ref="K132" si="575">+J132+K134</f>
        <v>3111111111.1111107</v>
      </c>
      <c r="L132" s="28">
        <f t="shared" ref="L132" si="576">+K132+L134</f>
        <v>2999999999.9999995</v>
      </c>
      <c r="M132" s="28">
        <f t="shared" ref="M132" si="577">+L132+M134</f>
        <v>2888888888.8888884</v>
      </c>
      <c r="N132" s="28">
        <f t="shared" ref="N132" si="578">+M132+N134</f>
        <v>2777777777.7777772</v>
      </c>
      <c r="O132" s="28">
        <f t="shared" ref="O132" si="579">+N132+O134</f>
        <v>2666666666.666666</v>
      </c>
      <c r="P132" s="28">
        <f t="shared" ref="P132" si="580">+O132+P134</f>
        <v>2555555555.5555549</v>
      </c>
      <c r="Q132" s="28">
        <f t="shared" ref="Q132" si="581">+P132+Q134</f>
        <v>2444444444.4444437</v>
      </c>
      <c r="R132" s="28">
        <f t="shared" ref="R132" si="582">+Q132+R134</f>
        <v>2333333333.3333325</v>
      </c>
      <c r="S132" s="28">
        <f t="shared" ref="S132" si="583">+R132+S134</f>
        <v>2222222222.2222214</v>
      </c>
      <c r="T132" s="28">
        <f t="shared" ref="T132" si="584">+S132+T134</f>
        <v>2111111111.1111102</v>
      </c>
      <c r="U132" s="28">
        <f t="shared" ref="U132" si="585">+T132+U134</f>
        <v>1999999999.999999</v>
      </c>
      <c r="V132" s="28">
        <f t="shared" ref="V132" si="586">+U132+V134</f>
        <v>1888888888.8888879</v>
      </c>
      <c r="W132" s="28">
        <f t="shared" ref="W132" si="587">+V132+W134</f>
        <v>1777777777.7777767</v>
      </c>
      <c r="X132" s="28">
        <f t="shared" ref="X132" si="588">+W132+X134</f>
        <v>1666666666.6666656</v>
      </c>
      <c r="Y132" s="28">
        <f t="shared" ref="Y132" si="589">+X132+Y134</f>
        <v>1555555555.5555544</v>
      </c>
      <c r="Z132" s="28">
        <f t="shared" ref="Z132" si="590">+Y132+Z134</f>
        <v>1444444444.4444432</v>
      </c>
      <c r="AA132" s="28">
        <f t="shared" ref="AA132" si="591">+Z132+AA134</f>
        <v>1333333333.3333321</v>
      </c>
      <c r="AB132" s="28">
        <f t="shared" ref="AB132" si="592">+AA132+AB134</f>
        <v>1222222222.2222209</v>
      </c>
      <c r="AC132" s="28">
        <f t="shared" ref="AC132" si="593">+AB132+AC134</f>
        <v>1111111111.1111097</v>
      </c>
      <c r="AD132" s="28">
        <f t="shared" ref="AD132" si="594">+AC132+AD134</f>
        <v>999999999.99999857</v>
      </c>
      <c r="AE132" s="28">
        <f t="shared" ref="AE132" si="595">+AD132+AE134</f>
        <v>888888888.88888741</v>
      </c>
      <c r="AF132" s="28">
        <f t="shared" ref="AF132" si="596">+AE132+AF134</f>
        <v>777777777.77777624</v>
      </c>
      <c r="AG132" s="28">
        <f t="shared" ref="AG132" si="597">+AF132+AG134</f>
        <v>666666666.66666508</v>
      </c>
      <c r="AH132" s="28">
        <f t="shared" ref="AH132" si="598">+AG132+AH134</f>
        <v>555555555.55555391</v>
      </c>
      <c r="AI132" s="28">
        <f t="shared" ref="AI132" si="599">+AH132+AI134</f>
        <v>444444444.44444281</v>
      </c>
      <c r="AJ132" s="28">
        <f t="shared" ref="AJ132" si="600">+AI132+AJ134</f>
        <v>333333333.3333317</v>
      </c>
      <c r="AK132" s="28">
        <f t="shared" ref="AK132" si="601">+AJ132+AK134</f>
        <v>222222222.2222206</v>
      </c>
      <c r="AL132" s="28">
        <f t="shared" ref="AL132" si="602">+AK132+AL134</f>
        <v>111111111.1111095</v>
      </c>
      <c r="AM132" s="28">
        <f t="shared" ref="AM132" si="603">+AL132+AM134</f>
        <v>-1.6093254089355469E-6</v>
      </c>
    </row>
    <row r="133" spans="1:87" x14ac:dyDescent="0.25">
      <c r="B133" s="27" t="s">
        <v>37</v>
      </c>
      <c r="D133" s="28">
        <f>-C$132*$C$14</f>
        <v>-30000000.00000025</v>
      </c>
      <c r="E133" s="28">
        <f>-D$132*$C$14</f>
        <v>-29166666.666666906</v>
      </c>
      <c r="F133" s="28">
        <f>-E$132*$C$14</f>
        <v>-28333333.333333567</v>
      </c>
      <c r="G133" s="28">
        <f t="shared" ref="G133:AL133" si="604">-F$132*$C$14</f>
        <v>-27500000.000000227</v>
      </c>
      <c r="H133" s="28">
        <f t="shared" si="604"/>
        <v>-26666666.666666888</v>
      </c>
      <c r="I133" s="28">
        <f t="shared" si="604"/>
        <v>-25833333.333333544</v>
      </c>
      <c r="J133" s="28">
        <f t="shared" si="604"/>
        <v>-25000000.000000205</v>
      </c>
      <c r="K133" s="28">
        <f t="shared" si="604"/>
        <v>-24166666.666666865</v>
      </c>
      <c r="L133" s="28">
        <f t="shared" si="604"/>
        <v>-23333333.333333522</v>
      </c>
      <c r="M133" s="28">
        <f t="shared" si="604"/>
        <v>-22500000.000000183</v>
      </c>
      <c r="N133" s="28">
        <f t="shared" si="604"/>
        <v>-21666666.666666843</v>
      </c>
      <c r="O133" s="28">
        <f t="shared" si="604"/>
        <v>-20833333.333333503</v>
      </c>
      <c r="P133" s="28">
        <f t="shared" si="604"/>
        <v>-20000000.00000016</v>
      </c>
      <c r="Q133" s="28">
        <f t="shared" si="604"/>
        <v>-19166666.666666821</v>
      </c>
      <c r="R133" s="28">
        <f t="shared" si="604"/>
        <v>-18333333.333333481</v>
      </c>
      <c r="S133" s="28">
        <f t="shared" si="604"/>
        <v>-17500000.000000138</v>
      </c>
      <c r="T133" s="28">
        <f t="shared" si="604"/>
        <v>-16666666.666666798</v>
      </c>
      <c r="U133" s="28">
        <f t="shared" si="604"/>
        <v>-15833333.333333459</v>
      </c>
      <c r="V133" s="28">
        <f t="shared" si="604"/>
        <v>-15000000.000000117</v>
      </c>
      <c r="W133" s="28">
        <f t="shared" si="604"/>
        <v>-14166666.666666776</v>
      </c>
      <c r="X133" s="28">
        <f t="shared" si="604"/>
        <v>-13333333.333333436</v>
      </c>
      <c r="Y133" s="28">
        <f t="shared" si="604"/>
        <v>-12500000.000000095</v>
      </c>
      <c r="Z133" s="28">
        <f t="shared" si="604"/>
        <v>-11666666.666666755</v>
      </c>
      <c r="AA133" s="28">
        <f t="shared" si="604"/>
        <v>-10833333.333333414</v>
      </c>
      <c r="AB133" s="28">
        <f t="shared" si="604"/>
        <v>-10000000.000000073</v>
      </c>
      <c r="AC133" s="28">
        <f t="shared" si="604"/>
        <v>-9166666.6666667331</v>
      </c>
      <c r="AD133" s="28">
        <f t="shared" si="604"/>
        <v>-8333333.3333333917</v>
      </c>
      <c r="AE133" s="28">
        <f t="shared" si="604"/>
        <v>-7500000.0000000512</v>
      </c>
      <c r="AF133" s="28">
        <f t="shared" si="604"/>
        <v>-6666666.6666667107</v>
      </c>
      <c r="AG133" s="28">
        <f t="shared" si="604"/>
        <v>-5833333.3333333703</v>
      </c>
      <c r="AH133" s="28">
        <f t="shared" si="604"/>
        <v>-5000000.0000000298</v>
      </c>
      <c r="AI133" s="28">
        <f t="shared" si="604"/>
        <v>-4166666.6666666889</v>
      </c>
      <c r="AJ133" s="28">
        <f t="shared" si="604"/>
        <v>-3333333.3333333489</v>
      </c>
      <c r="AK133" s="28">
        <f t="shared" si="604"/>
        <v>-2500000.0000000084</v>
      </c>
      <c r="AL133" s="28">
        <f t="shared" si="604"/>
        <v>-1666666.6666666684</v>
      </c>
      <c r="AM133" s="28">
        <f>-AL$132*$C$14</f>
        <v>-833333.33333332813</v>
      </c>
    </row>
    <row r="134" spans="1:87" x14ac:dyDescent="0.25">
      <c r="B134" s="27" t="s">
        <v>36</v>
      </c>
      <c r="D134" s="28">
        <f>-$C$62/$A131</f>
        <v>-111111111.1111111</v>
      </c>
      <c r="E134" s="28">
        <f t="shared" ref="E134:AM134" si="605">-$C$62/$A131</f>
        <v>-111111111.1111111</v>
      </c>
      <c r="F134" s="28">
        <f t="shared" si="605"/>
        <v>-111111111.1111111</v>
      </c>
      <c r="G134" s="28">
        <f t="shared" si="605"/>
        <v>-111111111.1111111</v>
      </c>
      <c r="H134" s="28">
        <f t="shared" si="605"/>
        <v>-111111111.1111111</v>
      </c>
      <c r="I134" s="28">
        <f t="shared" si="605"/>
        <v>-111111111.1111111</v>
      </c>
      <c r="J134" s="28">
        <f t="shared" si="605"/>
        <v>-111111111.1111111</v>
      </c>
      <c r="K134" s="28">
        <f t="shared" si="605"/>
        <v>-111111111.1111111</v>
      </c>
      <c r="L134" s="28">
        <f t="shared" si="605"/>
        <v>-111111111.1111111</v>
      </c>
      <c r="M134" s="28">
        <f t="shared" si="605"/>
        <v>-111111111.1111111</v>
      </c>
      <c r="N134" s="28">
        <f t="shared" si="605"/>
        <v>-111111111.1111111</v>
      </c>
      <c r="O134" s="28">
        <f t="shared" si="605"/>
        <v>-111111111.1111111</v>
      </c>
      <c r="P134" s="28">
        <f t="shared" si="605"/>
        <v>-111111111.1111111</v>
      </c>
      <c r="Q134" s="28">
        <f t="shared" si="605"/>
        <v>-111111111.1111111</v>
      </c>
      <c r="R134" s="28">
        <f t="shared" si="605"/>
        <v>-111111111.1111111</v>
      </c>
      <c r="S134" s="28">
        <f t="shared" si="605"/>
        <v>-111111111.1111111</v>
      </c>
      <c r="T134" s="28">
        <f t="shared" si="605"/>
        <v>-111111111.1111111</v>
      </c>
      <c r="U134" s="28">
        <f t="shared" si="605"/>
        <v>-111111111.1111111</v>
      </c>
      <c r="V134" s="28">
        <f t="shared" si="605"/>
        <v>-111111111.1111111</v>
      </c>
      <c r="W134" s="28">
        <f t="shared" si="605"/>
        <v>-111111111.1111111</v>
      </c>
      <c r="X134" s="28">
        <f t="shared" si="605"/>
        <v>-111111111.1111111</v>
      </c>
      <c r="Y134" s="28">
        <f t="shared" si="605"/>
        <v>-111111111.1111111</v>
      </c>
      <c r="Z134" s="28">
        <f t="shared" si="605"/>
        <v>-111111111.1111111</v>
      </c>
      <c r="AA134" s="28">
        <f t="shared" si="605"/>
        <v>-111111111.1111111</v>
      </c>
      <c r="AB134" s="28">
        <f t="shared" si="605"/>
        <v>-111111111.1111111</v>
      </c>
      <c r="AC134" s="28">
        <f t="shared" si="605"/>
        <v>-111111111.1111111</v>
      </c>
      <c r="AD134" s="28">
        <f t="shared" si="605"/>
        <v>-111111111.1111111</v>
      </c>
      <c r="AE134" s="28">
        <f t="shared" si="605"/>
        <v>-111111111.1111111</v>
      </c>
      <c r="AF134" s="28">
        <f t="shared" si="605"/>
        <v>-111111111.1111111</v>
      </c>
      <c r="AG134" s="28">
        <f t="shared" si="605"/>
        <v>-111111111.1111111</v>
      </c>
      <c r="AH134" s="28">
        <f t="shared" si="605"/>
        <v>-111111111.1111111</v>
      </c>
      <c r="AI134" s="28">
        <f t="shared" si="605"/>
        <v>-111111111.1111111</v>
      </c>
      <c r="AJ134" s="28">
        <f t="shared" si="605"/>
        <v>-111111111.1111111</v>
      </c>
      <c r="AK134" s="28">
        <f t="shared" si="605"/>
        <v>-111111111.1111111</v>
      </c>
      <c r="AL134" s="28">
        <f t="shared" si="605"/>
        <v>-111111111.1111111</v>
      </c>
      <c r="AM134" s="28">
        <f t="shared" si="605"/>
        <v>-111111111.1111111</v>
      </c>
    </row>
    <row r="135" spans="1:87" x14ac:dyDescent="0.25">
      <c r="B135" s="27" t="s">
        <v>38</v>
      </c>
      <c r="D135" s="28">
        <f>+D134+D133</f>
        <v>-141111111.11111134</v>
      </c>
      <c r="E135" s="28">
        <f t="shared" ref="E135:AL135" si="606">+E134+E133</f>
        <v>-140277777.777778</v>
      </c>
      <c r="F135" s="28">
        <f t="shared" si="606"/>
        <v>-139444444.44444466</v>
      </c>
      <c r="G135" s="28">
        <f>+G134+G133</f>
        <v>-138611111.11111134</v>
      </c>
      <c r="H135" s="28">
        <f t="shared" si="606"/>
        <v>-137777777.777778</v>
      </c>
      <c r="I135" s="28">
        <f t="shared" si="606"/>
        <v>-136944444.44444466</v>
      </c>
      <c r="J135" s="28">
        <f t="shared" si="606"/>
        <v>-136111111.11111131</v>
      </c>
      <c r="K135" s="28">
        <f t="shared" si="606"/>
        <v>-135277777.77777797</v>
      </c>
      <c r="L135" s="28">
        <f t="shared" si="606"/>
        <v>-134444444.44444463</v>
      </c>
      <c r="M135" s="28">
        <f t="shared" si="606"/>
        <v>-133611111.11111128</v>
      </c>
      <c r="N135" s="28">
        <f t="shared" si="606"/>
        <v>-132777777.77777794</v>
      </c>
      <c r="O135" s="28">
        <f t="shared" si="606"/>
        <v>-131944444.44444461</v>
      </c>
      <c r="P135" s="28">
        <f t="shared" si="606"/>
        <v>-131111111.11111127</v>
      </c>
      <c r="Q135" s="28">
        <f t="shared" si="606"/>
        <v>-130277777.77777793</v>
      </c>
      <c r="R135" s="28">
        <f t="shared" si="606"/>
        <v>-129444444.44444458</v>
      </c>
      <c r="S135" s="28">
        <f t="shared" si="606"/>
        <v>-128611111.11111124</v>
      </c>
      <c r="T135" s="28">
        <f t="shared" si="606"/>
        <v>-127777777.77777791</v>
      </c>
      <c r="U135" s="28">
        <f t="shared" si="606"/>
        <v>-126944444.44444457</v>
      </c>
      <c r="V135" s="28">
        <f t="shared" si="606"/>
        <v>-126111111.11111122</v>
      </c>
      <c r="W135" s="28">
        <f t="shared" si="606"/>
        <v>-125277777.77777788</v>
      </c>
      <c r="X135" s="28">
        <f t="shared" si="606"/>
        <v>-124444444.44444454</v>
      </c>
      <c r="Y135" s="28">
        <f t="shared" si="606"/>
        <v>-123611111.11111119</v>
      </c>
      <c r="Z135" s="28">
        <f t="shared" si="606"/>
        <v>-122777777.77777787</v>
      </c>
      <c r="AA135" s="28">
        <f t="shared" si="606"/>
        <v>-121944444.44444452</v>
      </c>
      <c r="AB135" s="28">
        <f t="shared" si="606"/>
        <v>-121111111.11111118</v>
      </c>
      <c r="AC135" s="28">
        <f t="shared" si="606"/>
        <v>-120277777.77777784</v>
      </c>
      <c r="AD135" s="28">
        <f t="shared" si="606"/>
        <v>-119444444.44444449</v>
      </c>
      <c r="AE135" s="28">
        <f t="shared" si="606"/>
        <v>-118611111.11111115</v>
      </c>
      <c r="AF135" s="28">
        <f t="shared" si="606"/>
        <v>-117777777.77777782</v>
      </c>
      <c r="AG135" s="28">
        <f t="shared" si="606"/>
        <v>-116944444.44444448</v>
      </c>
      <c r="AH135" s="28">
        <f t="shared" si="606"/>
        <v>-116111111.11111113</v>
      </c>
      <c r="AI135" s="28">
        <f t="shared" si="606"/>
        <v>-115277777.77777779</v>
      </c>
      <c r="AJ135" s="28">
        <f t="shared" si="606"/>
        <v>-114444444.44444445</v>
      </c>
      <c r="AK135" s="28">
        <f t="shared" si="606"/>
        <v>-113611111.11111112</v>
      </c>
      <c r="AL135" s="28">
        <f t="shared" si="606"/>
        <v>-112777777.77777778</v>
      </c>
      <c r="AM135" s="28">
        <f>+AM134+AM133</f>
        <v>-111944444.44444443</v>
      </c>
    </row>
    <row r="136" spans="1:87" x14ac:dyDescent="0.25">
      <c r="B136" s="27" t="s">
        <v>39</v>
      </c>
      <c r="D136" s="28">
        <f>+SUM(D133:$AM133)+SUM(D134:$AM134)</f>
        <v>-4555000000.0000057</v>
      </c>
      <c r="E136" s="28">
        <f>+SUM(E133:$AM133)+SUM(E134:$AM134)</f>
        <v>-4413888888.8888941</v>
      </c>
      <c r="F136" s="28">
        <f>+SUM(F133:$AM133)+SUM(F134:$AM134)</f>
        <v>-4273611111.1111164</v>
      </c>
      <c r="G136" s="28">
        <f>+SUM(G133:$AM133)+SUM(G134:$AM134)</f>
        <v>-4134166666.6666718</v>
      </c>
      <c r="H136" s="28">
        <f>+SUM(H133:$AM133)+SUM(H134:$AM134)</f>
        <v>-3995555555.5555601</v>
      </c>
      <c r="I136" s="28">
        <f>+SUM(I133:$AM133)+SUM(I134:$AM134)</f>
        <v>-3857777777.777782</v>
      </c>
      <c r="J136" s="28">
        <f>+SUM(J133:$AM133)+SUM(J134:$AM134)</f>
        <v>-3720833333.3333373</v>
      </c>
      <c r="K136" s="28">
        <f>+SUM(K133:$AM133)+SUM(K134:$AM134)</f>
        <v>-3584722222.2222261</v>
      </c>
      <c r="L136" s="28">
        <f>+SUM(L133:$AM133)+SUM(L134:$AM134)</f>
        <v>-3449444444.444448</v>
      </c>
      <c r="M136" s="28">
        <f>+SUM(M133:$AM133)+SUM(M134:$AM134)</f>
        <v>-3315000000.0000033</v>
      </c>
      <c r="N136" s="28">
        <f>+SUM(N133:$AM133)+SUM(N134:$AM134)</f>
        <v>-3181388888.8888922</v>
      </c>
      <c r="O136" s="28">
        <f>+SUM(O133:$AM133)+SUM(O134:$AM134)</f>
        <v>-3048611111.111114</v>
      </c>
      <c r="P136" s="28">
        <f>+SUM(P133:$AM133)+SUM(P134:$AM134)</f>
        <v>-2916666666.6666694</v>
      </c>
      <c r="Q136" s="28">
        <f>+SUM(Q133:$AM133)+SUM(Q134:$AM134)</f>
        <v>-2785555555.5555577</v>
      </c>
      <c r="R136" s="28">
        <f>+SUM(R133:$AM133)+SUM(R134:$AM134)</f>
        <v>-2655277777.7777801</v>
      </c>
      <c r="S136" s="28">
        <f>+SUM(S133:$AM133)+SUM(S134:$AM134)</f>
        <v>-2525833333.3333354</v>
      </c>
      <c r="T136" s="28">
        <f>+SUM(T133:$AM133)+SUM(T134:$AM134)</f>
        <v>-2397222222.2222242</v>
      </c>
      <c r="U136" s="28">
        <f>+SUM(U133:$AM133)+SUM(U134:$AM134)</f>
        <v>-2269444444.4444461</v>
      </c>
      <c r="V136" s="28">
        <f>+SUM(V133:$AM133)+SUM(V134:$AM134)</f>
        <v>-2142500000.0000017</v>
      </c>
      <c r="W136" s="28">
        <f>+SUM(W133:$AM133)+SUM(W134:$AM134)</f>
        <v>-2016388888.8888905</v>
      </c>
      <c r="X136" s="28">
        <f>+SUM(X133:$AM133)+SUM(X134:$AM134)</f>
        <v>-1891111111.1111126</v>
      </c>
      <c r="Y136" s="28">
        <f>+SUM(Y133:$AM133)+SUM(Y134:$AM134)</f>
        <v>-1766666666.6666679</v>
      </c>
      <c r="Z136" s="28">
        <f>+SUM(Z133:$AM133)+SUM(Z134:$AM134)</f>
        <v>-1643055555.5555565</v>
      </c>
      <c r="AA136" s="28">
        <f>+SUM(AA133:$AM133)+SUM(AA134:$AM134)</f>
        <v>-1520277777.7777786</v>
      </c>
      <c r="AB136" s="28">
        <f>+SUM(AB133:$AM133)+SUM(AB134:$AM134)</f>
        <v>-1398333333.3333342</v>
      </c>
      <c r="AC136" s="28">
        <f>+SUM(AC133:$AM133)+SUM(AC134:$AM134)</f>
        <v>-1277222222.2222228</v>
      </c>
      <c r="AD136" s="28">
        <f>+SUM(AD133:$AM133)+SUM(AD134:$AM134)</f>
        <v>-1156944444.4444449</v>
      </c>
      <c r="AE136" s="28">
        <f>+SUM(AE133:$AM133)+SUM(AE134:$AM134)</f>
        <v>-1037500000.0000005</v>
      </c>
      <c r="AF136" s="28">
        <f>+SUM(AF133:$AM133)+SUM(AF134:$AM134)</f>
        <v>-918888888.88888919</v>
      </c>
      <c r="AG136" s="28">
        <f>+SUM(AG133:$AM133)+SUM(AG134:$AM134)</f>
        <v>-801111111.1111114</v>
      </c>
      <c r="AH136" s="28">
        <f>+SUM(AH133:$AM133)+SUM(AH134:$AM134)</f>
        <v>-684166666.66666687</v>
      </c>
      <c r="AI136" s="28">
        <f>+SUM(AI133:$AM133)+SUM(AI134:$AM134)</f>
        <v>-568055555.55555558</v>
      </c>
      <c r="AJ136" s="28">
        <f>+SUM(AJ133:$AM133)+SUM(AJ134:$AM134)</f>
        <v>-452777777.77777779</v>
      </c>
      <c r="AK136" s="28">
        <f>+SUM(AK133:$AM133)+SUM(AK134:$AM134)</f>
        <v>-338333333.33333331</v>
      </c>
      <c r="AL136" s="28">
        <f>+SUM(AL133:$AM133)+SUM(AL134:$AM134)</f>
        <v>-224722222.22222221</v>
      </c>
      <c r="AM136" s="28">
        <f>+SUM(AM133:$AM133)+SUM(AM134:$AM134)</f>
        <v>-111944444.44444443</v>
      </c>
    </row>
    <row r="137" spans="1:87" x14ac:dyDescent="0.25">
      <c r="B137" s="27" t="s">
        <v>40</v>
      </c>
      <c r="D137" s="28">
        <f>+D136*$C$7/1000000</f>
        <v>-5466000.0000000065</v>
      </c>
      <c r="E137" s="28">
        <f t="shared" ref="E137:AM137" si="607">+E136*$C$7/1000000</f>
        <v>-5296666.6666666726</v>
      </c>
      <c r="F137" s="28">
        <f t="shared" si="607"/>
        <v>-5128333.3333333395</v>
      </c>
      <c r="G137" s="28">
        <f t="shared" si="607"/>
        <v>-4961000.0000000056</v>
      </c>
      <c r="H137" s="28">
        <f t="shared" si="607"/>
        <v>-4794666.6666666716</v>
      </c>
      <c r="I137" s="28">
        <f t="shared" si="607"/>
        <v>-4629333.3333333377</v>
      </c>
      <c r="J137" s="28">
        <f t="shared" si="607"/>
        <v>-4465000.0000000047</v>
      </c>
      <c r="K137" s="28">
        <f t="shared" si="607"/>
        <v>-4301666.6666666716</v>
      </c>
      <c r="L137" s="28">
        <f t="shared" si="607"/>
        <v>-4139333.3333333372</v>
      </c>
      <c r="M137" s="28">
        <f t="shared" si="607"/>
        <v>-3978000.0000000037</v>
      </c>
      <c r="N137" s="28">
        <f t="shared" si="607"/>
        <v>-3817666.6666666702</v>
      </c>
      <c r="O137" s="28">
        <f t="shared" si="607"/>
        <v>-3658333.3333333367</v>
      </c>
      <c r="P137" s="28">
        <f t="shared" si="607"/>
        <v>-3500000.0000000033</v>
      </c>
      <c r="Q137" s="28">
        <f t="shared" si="607"/>
        <v>-3342666.6666666693</v>
      </c>
      <c r="R137" s="28">
        <f t="shared" si="607"/>
        <v>-3186333.3333333358</v>
      </c>
      <c r="S137" s="28">
        <f t="shared" si="607"/>
        <v>-3031000.0000000023</v>
      </c>
      <c r="T137" s="28">
        <f t="shared" si="607"/>
        <v>-2876666.6666666688</v>
      </c>
      <c r="U137" s="28">
        <f t="shared" si="607"/>
        <v>-2723333.3333333354</v>
      </c>
      <c r="V137" s="28">
        <f t="shared" si="607"/>
        <v>-2571000.0000000019</v>
      </c>
      <c r="W137" s="28">
        <f t="shared" si="607"/>
        <v>-2419666.6666666684</v>
      </c>
      <c r="X137" s="28">
        <f t="shared" si="607"/>
        <v>-2269333.3333333349</v>
      </c>
      <c r="Y137" s="28">
        <f t="shared" si="607"/>
        <v>-2120000.0000000014</v>
      </c>
      <c r="Z137" s="28">
        <f t="shared" si="607"/>
        <v>-1971666.6666666677</v>
      </c>
      <c r="AA137" s="28">
        <f t="shared" si="607"/>
        <v>-1824333.3333333344</v>
      </c>
      <c r="AB137" s="28">
        <f t="shared" si="607"/>
        <v>-1678000.0000000009</v>
      </c>
      <c r="AC137" s="28">
        <f t="shared" si="607"/>
        <v>-1532666.6666666674</v>
      </c>
      <c r="AD137" s="28">
        <f t="shared" si="607"/>
        <v>-1388333.333333334</v>
      </c>
      <c r="AE137" s="28">
        <f t="shared" si="607"/>
        <v>-1245000.0000000005</v>
      </c>
      <c r="AF137" s="28">
        <f t="shared" si="607"/>
        <v>-1102666.666666667</v>
      </c>
      <c r="AG137" s="28">
        <f t="shared" si="607"/>
        <v>-961333.33333333372</v>
      </c>
      <c r="AH137" s="28">
        <f t="shared" si="607"/>
        <v>-821000.00000000023</v>
      </c>
      <c r="AI137" s="28">
        <f t="shared" si="607"/>
        <v>-681666.66666666674</v>
      </c>
      <c r="AJ137" s="28">
        <f t="shared" si="607"/>
        <v>-543333.33333333337</v>
      </c>
      <c r="AK137" s="28">
        <f t="shared" si="607"/>
        <v>-406000</v>
      </c>
      <c r="AL137" s="28">
        <f t="shared" si="607"/>
        <v>-269666.66666666663</v>
      </c>
      <c r="AM137" s="28">
        <f t="shared" si="607"/>
        <v>-134333.33333333331</v>
      </c>
    </row>
    <row r="138" spans="1:87" ht="15.75" thickBot="1" x14ac:dyDescent="0.3">
      <c r="B138" s="48" t="s">
        <v>41</v>
      </c>
      <c r="C138" s="5">
        <f>+$C$5</f>
        <v>4000000000</v>
      </c>
      <c r="D138" s="28">
        <f>+D137+D135</f>
        <v>-146577111.11111134</v>
      </c>
      <c r="E138" s="28">
        <f t="shared" ref="E138:AL138" si="608">+E137+E135</f>
        <v>-145574444.44444469</v>
      </c>
      <c r="F138" s="28">
        <f t="shared" si="608"/>
        <v>-144572777.777778</v>
      </c>
      <c r="G138" s="28">
        <f t="shared" si="608"/>
        <v>-143572111.11111134</v>
      </c>
      <c r="H138" s="28">
        <f t="shared" si="608"/>
        <v>-142572444.44444466</v>
      </c>
      <c r="I138" s="28">
        <f t="shared" si="608"/>
        <v>-141573777.777778</v>
      </c>
      <c r="J138" s="28">
        <f t="shared" si="608"/>
        <v>-140576111.11111131</v>
      </c>
      <c r="K138" s="28">
        <f t="shared" si="608"/>
        <v>-139579444.44444466</v>
      </c>
      <c r="L138" s="28">
        <f t="shared" si="608"/>
        <v>-138583777.77777797</v>
      </c>
      <c r="M138" s="28">
        <f t="shared" si="608"/>
        <v>-137589111.11111128</v>
      </c>
      <c r="N138" s="28">
        <f t="shared" si="608"/>
        <v>-136595444.4444446</v>
      </c>
      <c r="O138" s="28">
        <f t="shared" si="608"/>
        <v>-135602777.77777794</v>
      </c>
      <c r="P138" s="28">
        <f t="shared" si="608"/>
        <v>-134611111.11111128</v>
      </c>
      <c r="Q138" s="28">
        <f t="shared" si="608"/>
        <v>-133620444.4444446</v>
      </c>
      <c r="R138" s="28">
        <f t="shared" si="608"/>
        <v>-132630777.77777791</v>
      </c>
      <c r="S138" s="28">
        <f t="shared" si="608"/>
        <v>-131642111.11111124</v>
      </c>
      <c r="T138" s="28">
        <f t="shared" si="608"/>
        <v>-130654444.44444458</v>
      </c>
      <c r="U138" s="28">
        <f t="shared" si="608"/>
        <v>-129667777.7777779</v>
      </c>
      <c r="V138" s="28">
        <f t="shared" si="608"/>
        <v>-128682111.11111122</v>
      </c>
      <c r="W138" s="28">
        <f t="shared" si="608"/>
        <v>-127697444.44444455</v>
      </c>
      <c r="X138" s="28">
        <f t="shared" si="608"/>
        <v>-126713777.77777787</v>
      </c>
      <c r="Y138" s="28">
        <f t="shared" si="608"/>
        <v>-125731111.11111119</v>
      </c>
      <c r="Z138" s="28">
        <f t="shared" si="608"/>
        <v>-124749444.44444454</v>
      </c>
      <c r="AA138" s="28">
        <f t="shared" si="608"/>
        <v>-123768777.77777785</v>
      </c>
      <c r="AB138" s="28">
        <f t="shared" si="608"/>
        <v>-122789111.11111118</v>
      </c>
      <c r="AC138" s="28">
        <f t="shared" si="608"/>
        <v>-121810444.44444451</v>
      </c>
      <c r="AD138" s="28">
        <f t="shared" si="608"/>
        <v>-120832777.77777782</v>
      </c>
      <c r="AE138" s="28">
        <f t="shared" si="608"/>
        <v>-119856111.11111115</v>
      </c>
      <c r="AF138" s="28">
        <f t="shared" si="608"/>
        <v>-118880444.44444449</v>
      </c>
      <c r="AG138" s="28">
        <f t="shared" si="608"/>
        <v>-117905777.77777781</v>
      </c>
      <c r="AH138" s="28">
        <f t="shared" si="608"/>
        <v>-116932111.11111113</v>
      </c>
      <c r="AI138" s="28">
        <f t="shared" si="608"/>
        <v>-115959444.44444446</v>
      </c>
      <c r="AJ138" s="28">
        <f t="shared" si="608"/>
        <v>-114987777.77777778</v>
      </c>
      <c r="AK138" s="28">
        <f t="shared" si="608"/>
        <v>-114017111.11111112</v>
      </c>
      <c r="AL138" s="28">
        <f t="shared" si="608"/>
        <v>-113047444.44444445</v>
      </c>
      <c r="AM138" s="28">
        <f>+AM137+AM135</f>
        <v>-112078777.77777776</v>
      </c>
    </row>
    <row r="139" spans="1:87" ht="15.75" thickBot="1" x14ac:dyDescent="0.3">
      <c r="B139" s="51">
        <f>+(C139+1)^12-1</f>
        <v>0.11108671666134073</v>
      </c>
      <c r="C139" s="50">
        <f>IRR(C138:AM138)</f>
        <v>8.816854867650159E-3</v>
      </c>
    </row>
    <row r="141" spans="1:87" ht="18.75" x14ac:dyDescent="0.3">
      <c r="A141">
        <v>84</v>
      </c>
      <c r="B141" s="30" t="s">
        <v>66</v>
      </c>
      <c r="C141" s="29">
        <v>0</v>
      </c>
      <c r="D141" s="29">
        <v>1</v>
      </c>
      <c r="E141" s="29">
        <f>+D141+1</f>
        <v>2</v>
      </c>
      <c r="F141" s="29">
        <f t="shared" ref="F141" si="609">+E141+1</f>
        <v>3</v>
      </c>
      <c r="G141" s="29">
        <f t="shared" ref="G141" si="610">+F141+1</f>
        <v>4</v>
      </c>
      <c r="H141" s="29">
        <f t="shared" ref="H141" si="611">+G141+1</f>
        <v>5</v>
      </c>
      <c r="I141" s="29">
        <f t="shared" ref="I141" si="612">+H141+1</f>
        <v>6</v>
      </c>
      <c r="J141" s="29">
        <f t="shared" ref="J141" si="613">+I141+1</f>
        <v>7</v>
      </c>
      <c r="K141" s="29">
        <f t="shared" ref="K141" si="614">+J141+1</f>
        <v>8</v>
      </c>
      <c r="L141" s="29">
        <f t="shared" ref="L141" si="615">+K141+1</f>
        <v>9</v>
      </c>
      <c r="M141" s="29">
        <f t="shared" ref="M141" si="616">+L141+1</f>
        <v>10</v>
      </c>
      <c r="N141" s="29">
        <f t="shared" ref="N141" si="617">+M141+1</f>
        <v>11</v>
      </c>
      <c r="O141" s="29">
        <f t="shared" ref="O141" si="618">+N141+1</f>
        <v>12</v>
      </c>
      <c r="P141" s="29">
        <f t="shared" ref="P141" si="619">+O141+1</f>
        <v>13</v>
      </c>
      <c r="Q141" s="29">
        <f t="shared" ref="Q141" si="620">+P141+1</f>
        <v>14</v>
      </c>
      <c r="R141" s="29">
        <f t="shared" ref="R141" si="621">+Q141+1</f>
        <v>15</v>
      </c>
      <c r="S141" s="29">
        <f t="shared" ref="S141" si="622">+R141+1</f>
        <v>16</v>
      </c>
      <c r="T141" s="29">
        <f t="shared" ref="T141" si="623">+S141+1</f>
        <v>17</v>
      </c>
      <c r="U141" s="29">
        <f t="shared" ref="U141" si="624">+T141+1</f>
        <v>18</v>
      </c>
      <c r="V141" s="29">
        <f t="shared" ref="V141" si="625">+U141+1</f>
        <v>19</v>
      </c>
      <c r="W141" s="29">
        <f t="shared" ref="W141" si="626">+V141+1</f>
        <v>20</v>
      </c>
      <c r="X141" s="29">
        <f t="shared" ref="X141" si="627">+W141+1</f>
        <v>21</v>
      </c>
      <c r="Y141" s="29">
        <f t="shared" ref="Y141" si="628">+X141+1</f>
        <v>22</v>
      </c>
      <c r="Z141" s="29">
        <f t="shared" ref="Z141" si="629">+Y141+1</f>
        <v>23</v>
      </c>
      <c r="AA141" s="29">
        <f t="shared" ref="AA141" si="630">+Z141+1</f>
        <v>24</v>
      </c>
      <c r="AB141" s="29">
        <f t="shared" ref="AB141" si="631">+AA141+1</f>
        <v>25</v>
      </c>
      <c r="AC141" s="29">
        <f t="shared" ref="AC141" si="632">+AB141+1</f>
        <v>26</v>
      </c>
      <c r="AD141" s="29">
        <f t="shared" ref="AD141" si="633">+AC141+1</f>
        <v>27</v>
      </c>
      <c r="AE141" s="29">
        <f t="shared" ref="AE141" si="634">+AD141+1</f>
        <v>28</v>
      </c>
      <c r="AF141" s="29">
        <f t="shared" ref="AF141" si="635">+AE141+1</f>
        <v>29</v>
      </c>
      <c r="AG141" s="29">
        <f t="shared" ref="AG141" si="636">+AF141+1</f>
        <v>30</v>
      </c>
      <c r="AH141" s="29">
        <f t="shared" ref="AH141" si="637">+AG141+1</f>
        <v>31</v>
      </c>
      <c r="AI141" s="29">
        <f t="shared" ref="AI141" si="638">+AH141+1</f>
        <v>32</v>
      </c>
      <c r="AJ141" s="29">
        <f t="shared" ref="AJ141" si="639">+AI141+1</f>
        <v>33</v>
      </c>
      <c r="AK141" s="29">
        <f t="shared" ref="AK141" si="640">+AJ141+1</f>
        <v>34</v>
      </c>
      <c r="AL141" s="29">
        <f t="shared" ref="AL141" si="641">+AK141+1</f>
        <v>35</v>
      </c>
      <c r="AM141" s="29">
        <f t="shared" ref="AM141" si="642">+AL141+1</f>
        <v>36</v>
      </c>
      <c r="AN141" s="29">
        <f t="shared" ref="AN141" si="643">+AM141+1</f>
        <v>37</v>
      </c>
      <c r="AO141" s="29">
        <f t="shared" ref="AO141" si="644">+AN141+1</f>
        <v>38</v>
      </c>
      <c r="AP141" s="29">
        <f t="shared" ref="AP141" si="645">+AO141+1</f>
        <v>39</v>
      </c>
      <c r="AQ141" s="29">
        <f t="shared" ref="AQ141" si="646">+AP141+1</f>
        <v>40</v>
      </c>
      <c r="AR141" s="29">
        <f t="shared" ref="AR141" si="647">+AQ141+1</f>
        <v>41</v>
      </c>
      <c r="AS141" s="29">
        <f t="shared" ref="AS141" si="648">+AR141+1</f>
        <v>42</v>
      </c>
      <c r="AT141" s="29">
        <f t="shared" ref="AT141" si="649">+AS141+1</f>
        <v>43</v>
      </c>
      <c r="AU141" s="29">
        <f t="shared" ref="AU141" si="650">+AT141+1</f>
        <v>44</v>
      </c>
      <c r="AV141" s="29">
        <f t="shared" ref="AV141" si="651">+AU141+1</f>
        <v>45</v>
      </c>
      <c r="AW141" s="29">
        <f t="shared" ref="AW141" si="652">+AV141+1</f>
        <v>46</v>
      </c>
      <c r="AX141" s="29">
        <f t="shared" ref="AX141" si="653">+AW141+1</f>
        <v>47</v>
      </c>
      <c r="AY141" s="29">
        <f t="shared" ref="AY141" si="654">+AX141+1</f>
        <v>48</v>
      </c>
      <c r="AZ141" s="29">
        <f t="shared" ref="AZ141" si="655">+AY141+1</f>
        <v>49</v>
      </c>
      <c r="BA141" s="29">
        <f t="shared" ref="BA141" si="656">+AZ141+1</f>
        <v>50</v>
      </c>
      <c r="BB141" s="29">
        <f t="shared" ref="BB141" si="657">+BA141+1</f>
        <v>51</v>
      </c>
      <c r="BC141" s="29">
        <f t="shared" ref="BC141" si="658">+BB141+1</f>
        <v>52</v>
      </c>
      <c r="BD141" s="29">
        <f t="shared" ref="BD141" si="659">+BC141+1</f>
        <v>53</v>
      </c>
      <c r="BE141" s="29">
        <f t="shared" ref="BE141" si="660">+BD141+1</f>
        <v>54</v>
      </c>
      <c r="BF141" s="29">
        <f t="shared" ref="BF141" si="661">+BE141+1</f>
        <v>55</v>
      </c>
      <c r="BG141" s="29">
        <f t="shared" ref="BG141" si="662">+BF141+1</f>
        <v>56</v>
      </c>
      <c r="BH141" s="29">
        <f t="shared" ref="BH141" si="663">+BG141+1</f>
        <v>57</v>
      </c>
      <c r="BI141" s="29">
        <f t="shared" ref="BI141" si="664">+BH141+1</f>
        <v>58</v>
      </c>
      <c r="BJ141" s="29">
        <f t="shared" ref="BJ141" si="665">+BI141+1</f>
        <v>59</v>
      </c>
      <c r="BK141" s="29">
        <f t="shared" ref="BK141" si="666">+BJ141+1</f>
        <v>60</v>
      </c>
      <c r="BL141" s="29">
        <f t="shared" ref="BL141" si="667">+BK141+1</f>
        <v>61</v>
      </c>
      <c r="BM141" s="29">
        <f t="shared" ref="BM141" si="668">+BL141+1</f>
        <v>62</v>
      </c>
      <c r="BN141" s="29">
        <f t="shared" ref="BN141" si="669">+BM141+1</f>
        <v>63</v>
      </c>
      <c r="BO141" s="29">
        <f t="shared" ref="BO141" si="670">+BN141+1</f>
        <v>64</v>
      </c>
      <c r="BP141" s="29">
        <f t="shared" ref="BP141" si="671">+BO141+1</f>
        <v>65</v>
      </c>
      <c r="BQ141" s="29">
        <f t="shared" ref="BQ141" si="672">+BP141+1</f>
        <v>66</v>
      </c>
      <c r="BR141" s="29">
        <f t="shared" ref="BR141" si="673">+BQ141+1</f>
        <v>67</v>
      </c>
      <c r="BS141" s="29">
        <f t="shared" ref="BS141" si="674">+BR141+1</f>
        <v>68</v>
      </c>
      <c r="BT141" s="29">
        <f t="shared" ref="BT141" si="675">+BS141+1</f>
        <v>69</v>
      </c>
      <c r="BU141" s="29">
        <f t="shared" ref="BU141" si="676">+BT141+1</f>
        <v>70</v>
      </c>
      <c r="BV141" s="29">
        <f t="shared" ref="BV141" si="677">+BU141+1</f>
        <v>71</v>
      </c>
      <c r="BW141" s="29">
        <f t="shared" ref="BW141" si="678">+BV141+1</f>
        <v>72</v>
      </c>
      <c r="BX141" s="29">
        <f t="shared" ref="BX141" si="679">+BW141+1</f>
        <v>73</v>
      </c>
      <c r="BY141" s="29">
        <f t="shared" ref="BY141" si="680">+BX141+1</f>
        <v>74</v>
      </c>
      <c r="BZ141" s="29">
        <f t="shared" ref="BZ141" si="681">+BY141+1</f>
        <v>75</v>
      </c>
      <c r="CA141" s="29">
        <f t="shared" ref="CA141" si="682">+BZ141+1</f>
        <v>76</v>
      </c>
      <c r="CB141" s="29">
        <f t="shared" ref="CB141" si="683">+CA141+1</f>
        <v>77</v>
      </c>
      <c r="CC141" s="29">
        <f t="shared" ref="CC141" si="684">+CB141+1</f>
        <v>78</v>
      </c>
      <c r="CD141" s="29">
        <f t="shared" ref="CD141" si="685">+CC141+1</f>
        <v>79</v>
      </c>
      <c r="CE141" s="29">
        <f t="shared" ref="CE141" si="686">+CD141+1</f>
        <v>80</v>
      </c>
      <c r="CF141" s="29">
        <f t="shared" ref="CF141" si="687">+CE141+1</f>
        <v>81</v>
      </c>
      <c r="CG141" s="29">
        <f t="shared" ref="CG141" si="688">+CF141+1</f>
        <v>82</v>
      </c>
      <c r="CH141" s="29">
        <f t="shared" ref="CH141" si="689">+CG141+1</f>
        <v>83</v>
      </c>
      <c r="CI141" s="29">
        <f t="shared" ref="CI141" si="690">+CH141+1</f>
        <v>84</v>
      </c>
    </row>
    <row r="142" spans="1:87" x14ac:dyDescent="0.25">
      <c r="B142" s="27" t="s">
        <v>60</v>
      </c>
      <c r="C142" s="5">
        <f>+$C$5</f>
        <v>4000000000</v>
      </c>
      <c r="D142" s="28">
        <f>+C142+D144</f>
        <v>3952380952.3809524</v>
      </c>
      <c r="E142" s="28">
        <f>+D142+E144</f>
        <v>3904761904.7619047</v>
      </c>
      <c r="F142" s="28">
        <f t="shared" ref="F142:BQ142" si="691">+E142+F144</f>
        <v>3857142857.1428571</v>
      </c>
      <c r="G142" s="28">
        <f t="shared" si="691"/>
        <v>3809523809.5238094</v>
      </c>
      <c r="H142" s="28">
        <f t="shared" si="691"/>
        <v>3761904761.9047618</v>
      </c>
      <c r="I142" s="28">
        <f t="shared" si="691"/>
        <v>3714285714.2857141</v>
      </c>
      <c r="J142" s="28">
        <f t="shared" si="691"/>
        <v>3666666666.6666665</v>
      </c>
      <c r="K142" s="28">
        <f t="shared" si="691"/>
        <v>3619047619.0476189</v>
      </c>
      <c r="L142" s="28">
        <f t="shared" si="691"/>
        <v>3571428571.4285712</v>
      </c>
      <c r="M142" s="28">
        <f t="shared" si="691"/>
        <v>3523809523.8095236</v>
      </c>
      <c r="N142" s="28">
        <f t="shared" si="691"/>
        <v>3476190476.1904759</v>
      </c>
      <c r="O142" s="28">
        <f t="shared" si="691"/>
        <v>3428571428.5714283</v>
      </c>
      <c r="P142" s="28">
        <f t="shared" si="691"/>
        <v>3380952380.9523807</v>
      </c>
      <c r="Q142" s="28">
        <f t="shared" si="691"/>
        <v>3333333333.333333</v>
      </c>
      <c r="R142" s="28">
        <f t="shared" si="691"/>
        <v>3285714285.7142854</v>
      </c>
      <c r="S142" s="28">
        <f t="shared" si="691"/>
        <v>3238095238.0952377</v>
      </c>
      <c r="T142" s="28">
        <f t="shared" si="691"/>
        <v>3190476190.4761901</v>
      </c>
      <c r="U142" s="28">
        <f t="shared" si="691"/>
        <v>3142857142.8571424</v>
      </c>
      <c r="V142" s="28">
        <f t="shared" si="691"/>
        <v>3095238095.2380948</v>
      </c>
      <c r="W142" s="28">
        <f t="shared" si="691"/>
        <v>3047619047.6190472</v>
      </c>
      <c r="X142" s="28">
        <f t="shared" si="691"/>
        <v>2999999999.9999995</v>
      </c>
      <c r="Y142" s="28">
        <f t="shared" si="691"/>
        <v>2952380952.3809519</v>
      </c>
      <c r="Z142" s="28">
        <f t="shared" si="691"/>
        <v>2904761904.7619042</v>
      </c>
      <c r="AA142" s="28">
        <f t="shared" si="691"/>
        <v>2857142857.1428566</v>
      </c>
      <c r="AB142" s="28">
        <f t="shared" si="691"/>
        <v>2809523809.523809</v>
      </c>
      <c r="AC142" s="28">
        <f t="shared" si="691"/>
        <v>2761904761.9047613</v>
      </c>
      <c r="AD142" s="28">
        <f t="shared" si="691"/>
        <v>2714285714.2857137</v>
      </c>
      <c r="AE142" s="28">
        <f t="shared" si="691"/>
        <v>2666666666.666666</v>
      </c>
      <c r="AF142" s="28">
        <f t="shared" si="691"/>
        <v>2619047619.0476184</v>
      </c>
      <c r="AG142" s="28">
        <f t="shared" si="691"/>
        <v>2571428571.4285707</v>
      </c>
      <c r="AH142" s="28">
        <f t="shared" si="691"/>
        <v>2523809523.8095231</v>
      </c>
      <c r="AI142" s="28">
        <f t="shared" si="691"/>
        <v>2476190476.1904755</v>
      </c>
      <c r="AJ142" s="28">
        <f t="shared" si="691"/>
        <v>2428571428.5714278</v>
      </c>
      <c r="AK142" s="28">
        <f t="shared" si="691"/>
        <v>2380952380.9523802</v>
      </c>
      <c r="AL142" s="28">
        <f t="shared" si="691"/>
        <v>2333333333.3333325</v>
      </c>
      <c r="AM142" s="28">
        <f t="shared" si="691"/>
        <v>2285714285.7142849</v>
      </c>
      <c r="AN142" s="28">
        <f t="shared" si="691"/>
        <v>2238095238.0952373</v>
      </c>
      <c r="AO142" s="28">
        <f t="shared" si="691"/>
        <v>2190476190.4761896</v>
      </c>
      <c r="AP142" s="28">
        <f t="shared" si="691"/>
        <v>2142857142.857142</v>
      </c>
      <c r="AQ142" s="28">
        <f t="shared" si="691"/>
        <v>2095238095.2380943</v>
      </c>
      <c r="AR142" s="28">
        <f t="shared" si="691"/>
        <v>2047619047.6190467</v>
      </c>
      <c r="AS142" s="28">
        <f t="shared" si="691"/>
        <v>1999999999.999999</v>
      </c>
      <c r="AT142" s="28">
        <f t="shared" si="691"/>
        <v>1952380952.3809514</v>
      </c>
      <c r="AU142" s="28">
        <f t="shared" si="691"/>
        <v>1904761904.7619038</v>
      </c>
      <c r="AV142" s="28">
        <f t="shared" si="691"/>
        <v>1857142857.1428561</v>
      </c>
      <c r="AW142" s="28">
        <f t="shared" si="691"/>
        <v>1809523809.5238085</v>
      </c>
      <c r="AX142" s="28">
        <f t="shared" si="691"/>
        <v>1761904761.9047608</v>
      </c>
      <c r="AY142" s="28">
        <f t="shared" si="691"/>
        <v>1714285714.2857132</v>
      </c>
      <c r="AZ142" s="28">
        <f t="shared" si="691"/>
        <v>1666666666.6666656</v>
      </c>
      <c r="BA142" s="28">
        <f t="shared" si="691"/>
        <v>1619047619.0476179</v>
      </c>
      <c r="BB142" s="28">
        <f t="shared" si="691"/>
        <v>1571428571.4285703</v>
      </c>
      <c r="BC142" s="28">
        <f t="shared" si="691"/>
        <v>1523809523.8095226</v>
      </c>
      <c r="BD142" s="28">
        <f t="shared" si="691"/>
        <v>1476190476.190475</v>
      </c>
      <c r="BE142" s="28">
        <f t="shared" si="691"/>
        <v>1428571428.5714273</v>
      </c>
      <c r="BF142" s="28">
        <f t="shared" si="691"/>
        <v>1380952380.9523797</v>
      </c>
      <c r="BG142" s="28">
        <f t="shared" si="691"/>
        <v>1333333333.3333321</v>
      </c>
      <c r="BH142" s="28">
        <f t="shared" si="691"/>
        <v>1285714285.7142844</v>
      </c>
      <c r="BI142" s="28">
        <f t="shared" si="691"/>
        <v>1238095238.0952368</v>
      </c>
      <c r="BJ142" s="28">
        <f t="shared" si="691"/>
        <v>1190476190.4761891</v>
      </c>
      <c r="BK142" s="28">
        <f t="shared" si="691"/>
        <v>1142857142.8571415</v>
      </c>
      <c r="BL142" s="28">
        <f t="shared" si="691"/>
        <v>1095238095.2380939</v>
      </c>
      <c r="BM142" s="28">
        <f t="shared" si="691"/>
        <v>1047619047.6190462</v>
      </c>
      <c r="BN142" s="28">
        <f t="shared" si="691"/>
        <v>999999999.99999857</v>
      </c>
      <c r="BO142" s="28">
        <f t="shared" si="691"/>
        <v>952380952.38095093</v>
      </c>
      <c r="BP142" s="28">
        <f t="shared" si="691"/>
        <v>904761904.76190329</v>
      </c>
      <c r="BQ142" s="28">
        <f t="shared" si="691"/>
        <v>857142857.14285564</v>
      </c>
      <c r="BR142" s="28">
        <f t="shared" ref="BR142:CI142" si="692">+BQ142+BR144</f>
        <v>809523809.523808</v>
      </c>
      <c r="BS142" s="28">
        <f t="shared" si="692"/>
        <v>761904761.90476036</v>
      </c>
      <c r="BT142" s="28">
        <f t="shared" si="692"/>
        <v>714285714.28571272</v>
      </c>
      <c r="BU142" s="28">
        <f t="shared" si="692"/>
        <v>666666666.66666508</v>
      </c>
      <c r="BV142" s="28">
        <f t="shared" si="692"/>
        <v>619047619.04761744</v>
      </c>
      <c r="BW142" s="28">
        <f t="shared" si="692"/>
        <v>571428571.42856979</v>
      </c>
      <c r="BX142" s="28">
        <f t="shared" si="692"/>
        <v>523809523.80952215</v>
      </c>
      <c r="BY142" s="28">
        <f t="shared" si="692"/>
        <v>476190476.19047451</v>
      </c>
      <c r="BZ142" s="28">
        <f t="shared" si="692"/>
        <v>428571428.57142687</v>
      </c>
      <c r="CA142" s="28">
        <f t="shared" si="692"/>
        <v>380952380.95237923</v>
      </c>
      <c r="CB142" s="28">
        <f t="shared" si="692"/>
        <v>333333333.33333158</v>
      </c>
      <c r="CC142" s="28">
        <f t="shared" si="692"/>
        <v>285714285.71428394</v>
      </c>
      <c r="CD142" s="28">
        <f t="shared" si="692"/>
        <v>238095238.09523633</v>
      </c>
      <c r="CE142" s="28">
        <f t="shared" si="692"/>
        <v>190476190.47618872</v>
      </c>
      <c r="CF142" s="28">
        <f t="shared" si="692"/>
        <v>142857142.85714111</v>
      </c>
      <c r="CG142" s="28">
        <f t="shared" si="692"/>
        <v>95238095.238093495</v>
      </c>
      <c r="CH142" s="28">
        <f t="shared" si="692"/>
        <v>47619047.619045876</v>
      </c>
      <c r="CI142" s="28">
        <f t="shared" si="692"/>
        <v>-1.7434358596801758E-6</v>
      </c>
    </row>
    <row r="143" spans="1:87" x14ac:dyDescent="0.25">
      <c r="B143" s="27" t="s">
        <v>37</v>
      </c>
      <c r="D143" s="28">
        <f>-C$142*$C$14</f>
        <v>-30000000.00000025</v>
      </c>
      <c r="E143" s="28">
        <f>-D$142*$C$14</f>
        <v>-29642857.142857388</v>
      </c>
      <c r="F143" s="28">
        <f t="shared" ref="F143:BQ143" si="693">-E$142*$C$14</f>
        <v>-29285714.285714529</v>
      </c>
      <c r="G143" s="28">
        <f t="shared" si="693"/>
        <v>-28928571.428571668</v>
      </c>
      <c r="H143" s="28">
        <f t="shared" si="693"/>
        <v>-28571428.571428809</v>
      </c>
      <c r="I143" s="28">
        <f t="shared" si="693"/>
        <v>-28214285.714285947</v>
      </c>
      <c r="J143" s="28">
        <f t="shared" si="693"/>
        <v>-27857142.857143085</v>
      </c>
      <c r="K143" s="28">
        <f t="shared" si="693"/>
        <v>-27500000.000000227</v>
      </c>
      <c r="L143" s="28">
        <f t="shared" si="693"/>
        <v>-27142857.142857365</v>
      </c>
      <c r="M143" s="28">
        <f t="shared" si="693"/>
        <v>-26785714.285714507</v>
      </c>
      <c r="N143" s="28">
        <f t="shared" si="693"/>
        <v>-26428571.428571645</v>
      </c>
      <c r="O143" s="28">
        <f t="shared" si="693"/>
        <v>-26071428.571428787</v>
      </c>
      <c r="P143" s="28">
        <f t="shared" si="693"/>
        <v>-25714285.714285925</v>
      </c>
      <c r="Q143" s="28">
        <f t="shared" si="693"/>
        <v>-25357142.857143067</v>
      </c>
      <c r="R143" s="28">
        <f t="shared" si="693"/>
        <v>-25000000.000000205</v>
      </c>
      <c r="S143" s="28">
        <f t="shared" si="693"/>
        <v>-24642857.142857343</v>
      </c>
      <c r="T143" s="28">
        <f t="shared" si="693"/>
        <v>-24285714.285714485</v>
      </c>
      <c r="U143" s="28">
        <f t="shared" si="693"/>
        <v>-23928571.428571623</v>
      </c>
      <c r="V143" s="28">
        <f t="shared" si="693"/>
        <v>-23571428.571428765</v>
      </c>
      <c r="W143" s="28">
        <f t="shared" si="693"/>
        <v>-23214285.714285903</v>
      </c>
      <c r="X143" s="28">
        <f t="shared" si="693"/>
        <v>-22857142.857143044</v>
      </c>
      <c r="Y143" s="28">
        <f t="shared" si="693"/>
        <v>-22500000.000000183</v>
      </c>
      <c r="Z143" s="28">
        <f t="shared" si="693"/>
        <v>-22142857.142857324</v>
      </c>
      <c r="AA143" s="28">
        <f t="shared" si="693"/>
        <v>-21785714.285714462</v>
      </c>
      <c r="AB143" s="28">
        <f t="shared" si="693"/>
        <v>-21428571.4285716</v>
      </c>
      <c r="AC143" s="28">
        <f t="shared" si="693"/>
        <v>-21071428.571428742</v>
      </c>
      <c r="AD143" s="28">
        <f t="shared" si="693"/>
        <v>-20714285.71428588</v>
      </c>
      <c r="AE143" s="28">
        <f t="shared" si="693"/>
        <v>-20357142.857143022</v>
      </c>
      <c r="AF143" s="28">
        <f t="shared" si="693"/>
        <v>-20000000.00000016</v>
      </c>
      <c r="AG143" s="28">
        <f t="shared" si="693"/>
        <v>-19642857.142857302</v>
      </c>
      <c r="AH143" s="28">
        <f t="shared" si="693"/>
        <v>-19285714.28571444</v>
      </c>
      <c r="AI143" s="28">
        <f t="shared" si="693"/>
        <v>-18928571.428571582</v>
      </c>
      <c r="AJ143" s="28">
        <f t="shared" si="693"/>
        <v>-18571428.57142872</v>
      </c>
      <c r="AK143" s="28">
        <f t="shared" si="693"/>
        <v>-18214285.714285858</v>
      </c>
      <c r="AL143" s="28">
        <f t="shared" si="693"/>
        <v>-17857142.857143</v>
      </c>
      <c r="AM143" s="28">
        <f t="shared" si="693"/>
        <v>-17500000.000000138</v>
      </c>
      <c r="AN143" s="28">
        <f t="shared" si="693"/>
        <v>-17142857.14285728</v>
      </c>
      <c r="AO143" s="28">
        <f t="shared" si="693"/>
        <v>-16785714.285714418</v>
      </c>
      <c r="AP143" s="28">
        <f t="shared" si="693"/>
        <v>-16428571.428571558</v>
      </c>
      <c r="AQ143" s="28">
        <f t="shared" si="693"/>
        <v>-16071428.571428698</v>
      </c>
      <c r="AR143" s="28">
        <f t="shared" si="693"/>
        <v>-15714285.714285837</v>
      </c>
      <c r="AS143" s="28">
        <f t="shared" si="693"/>
        <v>-15357142.857142977</v>
      </c>
      <c r="AT143" s="28">
        <f t="shared" si="693"/>
        <v>-15000000.000000117</v>
      </c>
      <c r="AU143" s="28">
        <f t="shared" si="693"/>
        <v>-14642857.142857257</v>
      </c>
      <c r="AV143" s="28">
        <f t="shared" si="693"/>
        <v>-14285714.285714397</v>
      </c>
      <c r="AW143" s="28">
        <f t="shared" si="693"/>
        <v>-13928571.428571537</v>
      </c>
      <c r="AX143" s="28">
        <f t="shared" si="693"/>
        <v>-13571428.571428675</v>
      </c>
      <c r="AY143" s="28">
        <f t="shared" si="693"/>
        <v>-13214285.714285815</v>
      </c>
      <c r="AZ143" s="28">
        <f t="shared" si="693"/>
        <v>-12857142.857142955</v>
      </c>
      <c r="BA143" s="28">
        <f t="shared" si="693"/>
        <v>-12500000.000000095</v>
      </c>
      <c r="BB143" s="28">
        <f t="shared" si="693"/>
        <v>-12142857.142857235</v>
      </c>
      <c r="BC143" s="28">
        <f t="shared" si="693"/>
        <v>-11785714.285714375</v>
      </c>
      <c r="BD143" s="28">
        <f t="shared" si="693"/>
        <v>-11428571.428571515</v>
      </c>
      <c r="BE143" s="28">
        <f t="shared" si="693"/>
        <v>-11071428.571428655</v>
      </c>
      <c r="BF143" s="28">
        <f t="shared" si="693"/>
        <v>-10714285.714285795</v>
      </c>
      <c r="BG143" s="28">
        <f t="shared" si="693"/>
        <v>-10357142.857142933</v>
      </c>
      <c r="BH143" s="28">
        <f t="shared" si="693"/>
        <v>-10000000.000000073</v>
      </c>
      <c r="BI143" s="28">
        <f t="shared" si="693"/>
        <v>-9642857.1428572126</v>
      </c>
      <c r="BJ143" s="28">
        <f t="shared" si="693"/>
        <v>-9285714.2857143525</v>
      </c>
      <c r="BK143" s="28">
        <f t="shared" si="693"/>
        <v>-8928571.4285714924</v>
      </c>
      <c r="BL143" s="28">
        <f t="shared" si="693"/>
        <v>-8571428.5714286324</v>
      </c>
      <c r="BM143" s="28">
        <f t="shared" si="693"/>
        <v>-8214285.7142857723</v>
      </c>
      <c r="BN143" s="28">
        <f t="shared" si="693"/>
        <v>-7857142.8571429113</v>
      </c>
      <c r="BO143" s="28">
        <f t="shared" si="693"/>
        <v>-7500000.0000000512</v>
      </c>
      <c r="BP143" s="28">
        <f t="shared" si="693"/>
        <v>-7142857.1428571912</v>
      </c>
      <c r="BQ143" s="28">
        <f t="shared" si="693"/>
        <v>-6785714.2857143311</v>
      </c>
      <c r="BR143" s="28">
        <f t="shared" ref="BR143:CI143" si="694">-BQ$142*$C$14</f>
        <v>-6428571.428571471</v>
      </c>
      <c r="BS143" s="28">
        <f t="shared" si="694"/>
        <v>-6071428.57142861</v>
      </c>
      <c r="BT143" s="28">
        <f t="shared" si="694"/>
        <v>-5714285.7142857499</v>
      </c>
      <c r="BU143" s="28">
        <f t="shared" si="694"/>
        <v>-5357142.8571428899</v>
      </c>
      <c r="BV143" s="28">
        <f t="shared" si="694"/>
        <v>-5000000.0000000298</v>
      </c>
      <c r="BW143" s="28">
        <f t="shared" si="694"/>
        <v>-4642857.1428571688</v>
      </c>
      <c r="BX143" s="28">
        <f t="shared" si="694"/>
        <v>-4285714.2857143087</v>
      </c>
      <c r="BY143" s="28">
        <f t="shared" si="694"/>
        <v>-3928571.4285714487</v>
      </c>
      <c r="BZ143" s="28">
        <f t="shared" si="694"/>
        <v>-3571428.5714285886</v>
      </c>
      <c r="CA143" s="28">
        <f t="shared" si="694"/>
        <v>-3214285.7142857281</v>
      </c>
      <c r="CB143" s="28">
        <f t="shared" si="694"/>
        <v>-2857142.857142868</v>
      </c>
      <c r="CC143" s="28">
        <f t="shared" si="694"/>
        <v>-2500000.0000000075</v>
      </c>
      <c r="CD143" s="28">
        <f t="shared" si="694"/>
        <v>-2142857.1428571474</v>
      </c>
      <c r="CE143" s="28">
        <f t="shared" si="694"/>
        <v>-1785714.2857142873</v>
      </c>
      <c r="CF143" s="28">
        <f t="shared" si="694"/>
        <v>-1428571.4285714272</v>
      </c>
      <c r="CG143" s="28">
        <f t="shared" si="694"/>
        <v>-1071428.5714285672</v>
      </c>
      <c r="CH143" s="28">
        <f t="shared" si="694"/>
        <v>-714285.7142857071</v>
      </c>
      <c r="CI143" s="28">
        <f t="shared" si="694"/>
        <v>-357142.85714284703</v>
      </c>
    </row>
    <row r="144" spans="1:87" x14ac:dyDescent="0.25">
      <c r="B144" s="27" t="s">
        <v>36</v>
      </c>
      <c r="D144" s="28">
        <f>-$C$142/$A141</f>
        <v>-47619047.619047619</v>
      </c>
      <c r="E144" s="28">
        <f t="shared" ref="E144:BP144" si="695">-$C$142/$A141</f>
        <v>-47619047.619047619</v>
      </c>
      <c r="F144" s="28">
        <f t="shared" si="695"/>
        <v>-47619047.619047619</v>
      </c>
      <c r="G144" s="28">
        <f t="shared" si="695"/>
        <v>-47619047.619047619</v>
      </c>
      <c r="H144" s="28">
        <f t="shared" si="695"/>
        <v>-47619047.619047619</v>
      </c>
      <c r="I144" s="28">
        <f t="shared" si="695"/>
        <v>-47619047.619047619</v>
      </c>
      <c r="J144" s="28">
        <f t="shared" si="695"/>
        <v>-47619047.619047619</v>
      </c>
      <c r="K144" s="28">
        <f t="shared" si="695"/>
        <v>-47619047.619047619</v>
      </c>
      <c r="L144" s="28">
        <f t="shared" si="695"/>
        <v>-47619047.619047619</v>
      </c>
      <c r="M144" s="28">
        <f t="shared" si="695"/>
        <v>-47619047.619047619</v>
      </c>
      <c r="N144" s="28">
        <f t="shared" si="695"/>
        <v>-47619047.619047619</v>
      </c>
      <c r="O144" s="28">
        <f t="shared" si="695"/>
        <v>-47619047.619047619</v>
      </c>
      <c r="P144" s="28">
        <f t="shared" si="695"/>
        <v>-47619047.619047619</v>
      </c>
      <c r="Q144" s="28">
        <f t="shared" si="695"/>
        <v>-47619047.619047619</v>
      </c>
      <c r="R144" s="28">
        <f t="shared" si="695"/>
        <v>-47619047.619047619</v>
      </c>
      <c r="S144" s="28">
        <f t="shared" si="695"/>
        <v>-47619047.619047619</v>
      </c>
      <c r="T144" s="28">
        <f t="shared" si="695"/>
        <v>-47619047.619047619</v>
      </c>
      <c r="U144" s="28">
        <f t="shared" si="695"/>
        <v>-47619047.619047619</v>
      </c>
      <c r="V144" s="28">
        <f t="shared" si="695"/>
        <v>-47619047.619047619</v>
      </c>
      <c r="W144" s="28">
        <f t="shared" si="695"/>
        <v>-47619047.619047619</v>
      </c>
      <c r="X144" s="28">
        <f t="shared" si="695"/>
        <v>-47619047.619047619</v>
      </c>
      <c r="Y144" s="28">
        <f t="shared" si="695"/>
        <v>-47619047.619047619</v>
      </c>
      <c r="Z144" s="28">
        <f t="shared" si="695"/>
        <v>-47619047.619047619</v>
      </c>
      <c r="AA144" s="28">
        <f t="shared" si="695"/>
        <v>-47619047.619047619</v>
      </c>
      <c r="AB144" s="28">
        <f t="shared" si="695"/>
        <v>-47619047.619047619</v>
      </c>
      <c r="AC144" s="28">
        <f t="shared" si="695"/>
        <v>-47619047.619047619</v>
      </c>
      <c r="AD144" s="28">
        <f t="shared" si="695"/>
        <v>-47619047.619047619</v>
      </c>
      <c r="AE144" s="28">
        <f t="shared" si="695"/>
        <v>-47619047.619047619</v>
      </c>
      <c r="AF144" s="28">
        <f t="shared" si="695"/>
        <v>-47619047.619047619</v>
      </c>
      <c r="AG144" s="28">
        <f t="shared" si="695"/>
        <v>-47619047.619047619</v>
      </c>
      <c r="AH144" s="28">
        <f t="shared" si="695"/>
        <v>-47619047.619047619</v>
      </c>
      <c r="AI144" s="28">
        <f t="shared" si="695"/>
        <v>-47619047.619047619</v>
      </c>
      <c r="AJ144" s="28">
        <f t="shared" si="695"/>
        <v>-47619047.619047619</v>
      </c>
      <c r="AK144" s="28">
        <f t="shared" si="695"/>
        <v>-47619047.619047619</v>
      </c>
      <c r="AL144" s="28">
        <f t="shared" si="695"/>
        <v>-47619047.619047619</v>
      </c>
      <c r="AM144" s="28">
        <f t="shared" si="695"/>
        <v>-47619047.619047619</v>
      </c>
      <c r="AN144" s="28">
        <f t="shared" si="695"/>
        <v>-47619047.619047619</v>
      </c>
      <c r="AO144" s="28">
        <f t="shared" si="695"/>
        <v>-47619047.619047619</v>
      </c>
      <c r="AP144" s="28">
        <f t="shared" si="695"/>
        <v>-47619047.619047619</v>
      </c>
      <c r="AQ144" s="28">
        <f t="shared" si="695"/>
        <v>-47619047.619047619</v>
      </c>
      <c r="AR144" s="28">
        <f t="shared" si="695"/>
        <v>-47619047.619047619</v>
      </c>
      <c r="AS144" s="28">
        <f t="shared" si="695"/>
        <v>-47619047.619047619</v>
      </c>
      <c r="AT144" s="28">
        <f t="shared" si="695"/>
        <v>-47619047.619047619</v>
      </c>
      <c r="AU144" s="28">
        <f t="shared" si="695"/>
        <v>-47619047.619047619</v>
      </c>
      <c r="AV144" s="28">
        <f t="shared" si="695"/>
        <v>-47619047.619047619</v>
      </c>
      <c r="AW144" s="28">
        <f t="shared" si="695"/>
        <v>-47619047.619047619</v>
      </c>
      <c r="AX144" s="28">
        <f t="shared" si="695"/>
        <v>-47619047.619047619</v>
      </c>
      <c r="AY144" s="28">
        <f t="shared" si="695"/>
        <v>-47619047.619047619</v>
      </c>
      <c r="AZ144" s="28">
        <f t="shared" si="695"/>
        <v>-47619047.619047619</v>
      </c>
      <c r="BA144" s="28">
        <f t="shared" si="695"/>
        <v>-47619047.619047619</v>
      </c>
      <c r="BB144" s="28">
        <f t="shared" si="695"/>
        <v>-47619047.619047619</v>
      </c>
      <c r="BC144" s="28">
        <f t="shared" si="695"/>
        <v>-47619047.619047619</v>
      </c>
      <c r="BD144" s="28">
        <f t="shared" si="695"/>
        <v>-47619047.619047619</v>
      </c>
      <c r="BE144" s="28">
        <f t="shared" si="695"/>
        <v>-47619047.619047619</v>
      </c>
      <c r="BF144" s="28">
        <f t="shared" si="695"/>
        <v>-47619047.619047619</v>
      </c>
      <c r="BG144" s="28">
        <f t="shared" si="695"/>
        <v>-47619047.619047619</v>
      </c>
      <c r="BH144" s="28">
        <f t="shared" si="695"/>
        <v>-47619047.619047619</v>
      </c>
      <c r="BI144" s="28">
        <f t="shared" si="695"/>
        <v>-47619047.619047619</v>
      </c>
      <c r="BJ144" s="28">
        <f t="shared" si="695"/>
        <v>-47619047.619047619</v>
      </c>
      <c r="BK144" s="28">
        <f t="shared" si="695"/>
        <v>-47619047.619047619</v>
      </c>
      <c r="BL144" s="28">
        <f t="shared" si="695"/>
        <v>-47619047.619047619</v>
      </c>
      <c r="BM144" s="28">
        <f t="shared" si="695"/>
        <v>-47619047.619047619</v>
      </c>
      <c r="BN144" s="28">
        <f t="shared" si="695"/>
        <v>-47619047.619047619</v>
      </c>
      <c r="BO144" s="28">
        <f t="shared" si="695"/>
        <v>-47619047.619047619</v>
      </c>
      <c r="BP144" s="28">
        <f t="shared" si="695"/>
        <v>-47619047.619047619</v>
      </c>
      <c r="BQ144" s="28">
        <f t="shared" ref="BQ144:CI144" si="696">-$C$142/$A141</f>
        <v>-47619047.619047619</v>
      </c>
      <c r="BR144" s="28">
        <f t="shared" si="696"/>
        <v>-47619047.619047619</v>
      </c>
      <c r="BS144" s="28">
        <f t="shared" si="696"/>
        <v>-47619047.619047619</v>
      </c>
      <c r="BT144" s="28">
        <f t="shared" si="696"/>
        <v>-47619047.619047619</v>
      </c>
      <c r="BU144" s="28">
        <f t="shared" si="696"/>
        <v>-47619047.619047619</v>
      </c>
      <c r="BV144" s="28">
        <f t="shared" si="696"/>
        <v>-47619047.619047619</v>
      </c>
      <c r="BW144" s="28">
        <f t="shared" si="696"/>
        <v>-47619047.619047619</v>
      </c>
      <c r="BX144" s="28">
        <f t="shared" si="696"/>
        <v>-47619047.619047619</v>
      </c>
      <c r="BY144" s="28">
        <f t="shared" si="696"/>
        <v>-47619047.619047619</v>
      </c>
      <c r="BZ144" s="28">
        <f t="shared" si="696"/>
        <v>-47619047.619047619</v>
      </c>
      <c r="CA144" s="28">
        <f t="shared" si="696"/>
        <v>-47619047.619047619</v>
      </c>
      <c r="CB144" s="28">
        <f t="shared" si="696"/>
        <v>-47619047.619047619</v>
      </c>
      <c r="CC144" s="28">
        <f t="shared" si="696"/>
        <v>-47619047.619047619</v>
      </c>
      <c r="CD144" s="28">
        <f t="shared" si="696"/>
        <v>-47619047.619047619</v>
      </c>
      <c r="CE144" s="28">
        <f t="shared" si="696"/>
        <v>-47619047.619047619</v>
      </c>
      <c r="CF144" s="28">
        <f t="shared" si="696"/>
        <v>-47619047.619047619</v>
      </c>
      <c r="CG144" s="28">
        <f t="shared" si="696"/>
        <v>-47619047.619047619</v>
      </c>
      <c r="CH144" s="28">
        <f t="shared" si="696"/>
        <v>-47619047.619047619</v>
      </c>
      <c r="CI144" s="28">
        <f t="shared" si="696"/>
        <v>-47619047.619047619</v>
      </c>
    </row>
    <row r="145" spans="1:123" x14ac:dyDescent="0.25">
      <c r="B145" s="27" t="s">
        <v>38</v>
      </c>
      <c r="D145" s="28">
        <f>+D144+D143</f>
        <v>-77619047.619047865</v>
      </c>
      <c r="E145" s="28">
        <f t="shared" ref="E145:BP145" si="697">+E144+E143</f>
        <v>-77261904.761905015</v>
      </c>
      <c r="F145" s="28">
        <f t="shared" si="697"/>
        <v>-76904761.904762149</v>
      </c>
      <c r="G145" s="28">
        <f t="shared" si="697"/>
        <v>-76547619.047619283</v>
      </c>
      <c r="H145" s="28">
        <f t="shared" si="697"/>
        <v>-76190476.190476432</v>
      </c>
      <c r="I145" s="28">
        <f t="shared" si="697"/>
        <v>-75833333.333333567</v>
      </c>
      <c r="J145" s="28">
        <f t="shared" si="697"/>
        <v>-75476190.476190701</v>
      </c>
      <c r="K145" s="28">
        <f t="shared" si="697"/>
        <v>-75119047.61904785</v>
      </c>
      <c r="L145" s="28">
        <f t="shared" si="697"/>
        <v>-74761904.761904985</v>
      </c>
      <c r="M145" s="28">
        <f t="shared" si="697"/>
        <v>-74404761.904762119</v>
      </c>
      <c r="N145" s="28">
        <f t="shared" si="697"/>
        <v>-74047619.047619268</v>
      </c>
      <c r="O145" s="28">
        <f t="shared" si="697"/>
        <v>-73690476.190476403</v>
      </c>
      <c r="P145" s="28">
        <f t="shared" si="697"/>
        <v>-73333333.333333552</v>
      </c>
      <c r="Q145" s="28">
        <f t="shared" si="697"/>
        <v>-72976190.476190686</v>
      </c>
      <c r="R145" s="28">
        <f t="shared" si="697"/>
        <v>-72619047.619047821</v>
      </c>
      <c r="S145" s="28">
        <f t="shared" si="697"/>
        <v>-72261904.761904955</v>
      </c>
      <c r="T145" s="28">
        <f t="shared" si="697"/>
        <v>-71904761.904762104</v>
      </c>
      <c r="U145" s="28">
        <f t="shared" si="697"/>
        <v>-71547619.047619238</v>
      </c>
      <c r="V145" s="28">
        <f t="shared" si="697"/>
        <v>-71190476.190476388</v>
      </c>
      <c r="W145" s="28">
        <f t="shared" si="697"/>
        <v>-70833333.333333522</v>
      </c>
      <c r="X145" s="28">
        <f t="shared" si="697"/>
        <v>-70476190.476190656</v>
      </c>
      <c r="Y145" s="28">
        <f t="shared" si="697"/>
        <v>-70119047.619047806</v>
      </c>
      <c r="Z145" s="28">
        <f t="shared" si="697"/>
        <v>-69761904.76190494</v>
      </c>
      <c r="AA145" s="28">
        <f t="shared" si="697"/>
        <v>-69404761.904762089</v>
      </c>
      <c r="AB145" s="28">
        <f t="shared" si="697"/>
        <v>-69047619.047619224</v>
      </c>
      <c r="AC145" s="28">
        <f t="shared" si="697"/>
        <v>-68690476.190476358</v>
      </c>
      <c r="AD145" s="28">
        <f t="shared" si="697"/>
        <v>-68333333.333333492</v>
      </c>
      <c r="AE145" s="28">
        <f t="shared" si="697"/>
        <v>-67976190.476190642</v>
      </c>
      <c r="AF145" s="28">
        <f t="shared" si="697"/>
        <v>-67619047.619047776</v>
      </c>
      <c r="AG145" s="28">
        <f t="shared" si="697"/>
        <v>-67261904.761904925</v>
      </c>
      <c r="AH145" s="28">
        <f t="shared" si="697"/>
        <v>-66904761.904762059</v>
      </c>
      <c r="AI145" s="28">
        <f t="shared" si="697"/>
        <v>-66547619.047619201</v>
      </c>
      <c r="AJ145" s="28">
        <f t="shared" si="697"/>
        <v>-66190476.190476343</v>
      </c>
      <c r="AK145" s="28">
        <f t="shared" si="697"/>
        <v>-65833333.333333477</v>
      </c>
      <c r="AL145" s="28">
        <f t="shared" si="697"/>
        <v>-65476190.476190619</v>
      </c>
      <c r="AM145" s="28">
        <f t="shared" si="697"/>
        <v>-65119047.619047761</v>
      </c>
      <c r="AN145" s="28">
        <f t="shared" si="697"/>
        <v>-64761904.761904895</v>
      </c>
      <c r="AO145" s="28">
        <f t="shared" si="697"/>
        <v>-64404761.904762037</v>
      </c>
      <c r="AP145" s="28">
        <f t="shared" si="697"/>
        <v>-64047619.047619179</v>
      </c>
      <c r="AQ145" s="28">
        <f t="shared" si="697"/>
        <v>-63690476.190476313</v>
      </c>
      <c r="AR145" s="28">
        <f t="shared" si="697"/>
        <v>-63333333.333333455</v>
      </c>
      <c r="AS145" s="28">
        <f t="shared" si="697"/>
        <v>-62976190.476190597</v>
      </c>
      <c r="AT145" s="28">
        <f t="shared" si="697"/>
        <v>-62619047.619047739</v>
      </c>
      <c r="AU145" s="28">
        <f t="shared" si="697"/>
        <v>-62261904.76190488</v>
      </c>
      <c r="AV145" s="28">
        <f t="shared" si="697"/>
        <v>-61904761.904762015</v>
      </c>
      <c r="AW145" s="28">
        <f t="shared" si="697"/>
        <v>-61547619.047619157</v>
      </c>
      <c r="AX145" s="28">
        <f t="shared" si="697"/>
        <v>-61190476.190476298</v>
      </c>
      <c r="AY145" s="28">
        <f t="shared" si="697"/>
        <v>-60833333.333333433</v>
      </c>
      <c r="AZ145" s="28">
        <f t="shared" si="697"/>
        <v>-60476190.476190574</v>
      </c>
      <c r="BA145" s="28">
        <f t="shared" si="697"/>
        <v>-60119047.619047716</v>
      </c>
      <c r="BB145" s="28">
        <f t="shared" si="697"/>
        <v>-59761904.761904851</v>
      </c>
      <c r="BC145" s="28">
        <f t="shared" si="697"/>
        <v>-59404761.904761992</v>
      </c>
      <c r="BD145" s="28">
        <f t="shared" si="697"/>
        <v>-59047619.047619134</v>
      </c>
      <c r="BE145" s="28">
        <f t="shared" si="697"/>
        <v>-58690476.190476276</v>
      </c>
      <c r="BF145" s="28">
        <f t="shared" si="697"/>
        <v>-58333333.333333418</v>
      </c>
      <c r="BG145" s="28">
        <f t="shared" si="697"/>
        <v>-57976190.476190552</v>
      </c>
      <c r="BH145" s="28">
        <f t="shared" si="697"/>
        <v>-57619047.619047694</v>
      </c>
      <c r="BI145" s="28">
        <f t="shared" si="697"/>
        <v>-57261904.761904836</v>
      </c>
      <c r="BJ145" s="28">
        <f t="shared" si="697"/>
        <v>-56904761.90476197</v>
      </c>
      <c r="BK145" s="28">
        <f t="shared" si="697"/>
        <v>-56547619.047619112</v>
      </c>
      <c r="BL145" s="28">
        <f t="shared" si="697"/>
        <v>-56190476.190476254</v>
      </c>
      <c r="BM145" s="28">
        <f t="shared" si="697"/>
        <v>-55833333.333333388</v>
      </c>
      <c r="BN145" s="28">
        <f t="shared" si="697"/>
        <v>-55476190.47619053</v>
      </c>
      <c r="BO145" s="28">
        <f t="shared" si="697"/>
        <v>-55119047.619047672</v>
      </c>
      <c r="BP145" s="28">
        <f t="shared" si="697"/>
        <v>-54761904.761904813</v>
      </c>
      <c r="BQ145" s="28">
        <f t="shared" ref="BQ145:CI145" si="698">+BQ144+BQ143</f>
        <v>-54404761.904761948</v>
      </c>
      <c r="BR145" s="28">
        <f t="shared" si="698"/>
        <v>-54047619.047619089</v>
      </c>
      <c r="BS145" s="28">
        <f t="shared" si="698"/>
        <v>-53690476.190476231</v>
      </c>
      <c r="BT145" s="28">
        <f t="shared" si="698"/>
        <v>-53333333.333333373</v>
      </c>
      <c r="BU145" s="28">
        <f t="shared" si="698"/>
        <v>-52976190.476190507</v>
      </c>
      <c r="BV145" s="28">
        <f t="shared" si="698"/>
        <v>-52619047.619047649</v>
      </c>
      <c r="BW145" s="28">
        <f t="shared" si="698"/>
        <v>-52261904.761904791</v>
      </c>
      <c r="BX145" s="28">
        <f t="shared" si="698"/>
        <v>-51904761.904761925</v>
      </c>
      <c r="BY145" s="28">
        <f t="shared" si="698"/>
        <v>-51547619.047619067</v>
      </c>
      <c r="BZ145" s="28">
        <f t="shared" si="698"/>
        <v>-51190476.190476209</v>
      </c>
      <c r="CA145" s="28">
        <f t="shared" si="698"/>
        <v>-50833333.333333351</v>
      </c>
      <c r="CB145" s="28">
        <f t="shared" si="698"/>
        <v>-50476190.476190485</v>
      </c>
      <c r="CC145" s="28">
        <f t="shared" si="698"/>
        <v>-50119047.619047627</v>
      </c>
      <c r="CD145" s="28">
        <f t="shared" si="698"/>
        <v>-49761904.761904769</v>
      </c>
      <c r="CE145" s="28">
        <f t="shared" si="698"/>
        <v>-49404761.90476191</v>
      </c>
      <c r="CF145" s="28">
        <f t="shared" si="698"/>
        <v>-49047619.047619045</v>
      </c>
      <c r="CG145" s="28">
        <f t="shared" si="698"/>
        <v>-48690476.190476187</v>
      </c>
      <c r="CH145" s="28">
        <f t="shared" si="698"/>
        <v>-48333333.333333328</v>
      </c>
      <c r="CI145" s="28">
        <f t="shared" si="698"/>
        <v>-47976190.476190463</v>
      </c>
    </row>
    <row r="146" spans="1:123" x14ac:dyDescent="0.25">
      <c r="B146" s="27" t="s">
        <v>39</v>
      </c>
      <c r="D146" s="28">
        <f>+SUM(D143:$CI143)+SUM(D144:$CI144)</f>
        <v>-5275000000.0000114</v>
      </c>
      <c r="E146" s="28">
        <f>+SUM(E143:$CI143)+SUM(E144:$CI144)</f>
        <v>-5197380952.3809633</v>
      </c>
      <c r="F146" s="28">
        <f>+SUM(F143:$CI143)+SUM(F144:$CI144)</f>
        <v>-5120119047.6190586</v>
      </c>
      <c r="G146" s="28">
        <f>+SUM(G143:$CI143)+SUM(G144:$CI144)</f>
        <v>-5043214285.7142963</v>
      </c>
      <c r="H146" s="28">
        <f>+SUM(H143:$CI143)+SUM(H144:$CI144)</f>
        <v>-4966666666.6666765</v>
      </c>
      <c r="I146" s="28">
        <f>+SUM(I143:$CI143)+SUM(I144:$CI144)</f>
        <v>-4890476190.4762001</v>
      </c>
      <c r="J146" s="28">
        <f>+SUM(J143:$CI143)+SUM(J144:$CI144)</f>
        <v>-4814642857.1428671</v>
      </c>
      <c r="K146" s="28">
        <f>+SUM(K143:$CI143)+SUM(K144:$CI144)</f>
        <v>-4739166666.6666765</v>
      </c>
      <c r="L146" s="28">
        <f>+SUM(L143:$CI143)+SUM(L144:$CI144)</f>
        <v>-4664047619.0476284</v>
      </c>
      <c r="M146" s="28">
        <f>+SUM(M143:$CI143)+SUM(M144:$CI144)</f>
        <v>-4589285714.2857237</v>
      </c>
      <c r="N146" s="28">
        <f>+SUM(N143:$CI143)+SUM(N144:$CI144)</f>
        <v>-4514880952.3809614</v>
      </c>
      <c r="O146" s="28">
        <f>+SUM(O143:$CI143)+SUM(O144:$CI144)</f>
        <v>-4440833333.3333416</v>
      </c>
      <c r="P146" s="28">
        <f>+SUM(P143:$CI143)+SUM(P144:$CI144)</f>
        <v>-4367142857.1428652</v>
      </c>
      <c r="Q146" s="28">
        <f>+SUM(Q143:$CI143)+SUM(Q144:$CI144)</f>
        <v>-4293809523.8095322</v>
      </c>
      <c r="R146" s="28">
        <f>+SUM(R143:$CI143)+SUM(R144:$CI144)</f>
        <v>-4220833333.3333416</v>
      </c>
      <c r="S146" s="28">
        <f>+SUM(S143:$CI143)+SUM(S144:$CI144)</f>
        <v>-4148214285.7142935</v>
      </c>
      <c r="T146" s="28">
        <f>+SUM(T143:$CI143)+SUM(T144:$CI144)</f>
        <v>-4075952380.9523888</v>
      </c>
      <c r="U146" s="28">
        <f>+SUM(U143:$CI143)+SUM(U144:$CI144)</f>
        <v>-4004047619.0476265</v>
      </c>
      <c r="V146" s="28">
        <f>+SUM(V143:$CI143)+SUM(V144:$CI144)</f>
        <v>-3932500000.0000072</v>
      </c>
      <c r="W146" s="28">
        <f>+SUM(W143:$CI143)+SUM(W144:$CI144)</f>
        <v>-3861309523.8095307</v>
      </c>
      <c r="X146" s="28">
        <f>+SUM(X143:$CI143)+SUM(X144:$CI144)</f>
        <v>-3790476190.4761972</v>
      </c>
      <c r="Y146" s="28">
        <f>+SUM(Y143:$CI143)+SUM(Y144:$CI144)</f>
        <v>-3720000000.0000067</v>
      </c>
      <c r="Z146" s="28">
        <f>+SUM(Z143:$CI143)+SUM(Z144:$CI144)</f>
        <v>-3649880952.3809586</v>
      </c>
      <c r="AA146" s="28">
        <f>+SUM(AA143:$CI143)+SUM(AA144:$CI144)</f>
        <v>-3580119047.6190538</v>
      </c>
      <c r="AB146" s="28">
        <f>+SUM(AB143:$CI143)+SUM(AB144:$CI144)</f>
        <v>-3510714285.7142916</v>
      </c>
      <c r="AC146" s="28">
        <f>+SUM(AC143:$CI143)+SUM(AC144:$CI144)</f>
        <v>-3441666666.6666722</v>
      </c>
      <c r="AD146" s="28">
        <f>+SUM(AD143:$CI143)+SUM(AD144:$CI144)</f>
        <v>-3372976190.4761958</v>
      </c>
      <c r="AE146" s="28">
        <f>+SUM(AE143:$CI143)+SUM(AE144:$CI144)</f>
        <v>-3304642857.1428623</v>
      </c>
      <c r="AF146" s="28">
        <f>+SUM(AF143:$CI143)+SUM(AF144:$CI144)</f>
        <v>-3236666666.6666718</v>
      </c>
      <c r="AG146" s="28">
        <f>+SUM(AG143:$CI143)+SUM(AG144:$CI144)</f>
        <v>-3169047619.0476241</v>
      </c>
      <c r="AH146" s="28">
        <f>+SUM(AH143:$CI143)+SUM(AH144:$CI144)</f>
        <v>-3101785714.2857189</v>
      </c>
      <c r="AI146" s="28">
        <f>+SUM(AI143:$CI143)+SUM(AI144:$CI144)</f>
        <v>-3034880952.3809571</v>
      </c>
      <c r="AJ146" s="28">
        <f>+SUM(AJ143:$CI143)+SUM(AJ144:$CI144)</f>
        <v>-2968333333.3333378</v>
      </c>
      <c r="AK146" s="28">
        <f>+SUM(AK143:$CI143)+SUM(AK144:$CI144)</f>
        <v>-2902142857.1428614</v>
      </c>
      <c r="AL146" s="28">
        <f>+SUM(AL143:$CI143)+SUM(AL144:$CI144)</f>
        <v>-2836309523.8095279</v>
      </c>
      <c r="AM146" s="28">
        <f>+SUM(AM143:$CI143)+SUM(AM144:$CI144)</f>
        <v>-2770833333.3333373</v>
      </c>
      <c r="AN146" s="28">
        <f>+SUM(AN143:$CI143)+SUM(AN144:$CI144)</f>
        <v>-2705714285.7142892</v>
      </c>
      <c r="AO146" s="28">
        <f>+SUM(AO143:$CI143)+SUM(AO144:$CI144)</f>
        <v>-2640952380.9523845</v>
      </c>
      <c r="AP146" s="28">
        <f>+SUM(AP143:$CI143)+SUM(AP144:$CI144)</f>
        <v>-2576547619.0476222</v>
      </c>
      <c r="AQ146" s="28">
        <f>+SUM(AQ143:$CI143)+SUM(AQ144:$CI144)</f>
        <v>-2512500000.0000033</v>
      </c>
      <c r="AR146" s="28">
        <f>+SUM(AR143:$CI143)+SUM(AR144:$CI144)</f>
        <v>-2448809523.8095269</v>
      </c>
      <c r="AS146" s="28">
        <f>+SUM(AS143:$CI143)+SUM(AS144:$CI144)</f>
        <v>-2385476190.4761934</v>
      </c>
      <c r="AT146" s="28">
        <f>+SUM(AT143:$CI143)+SUM(AT144:$CI144)</f>
        <v>-2322500000.0000029</v>
      </c>
      <c r="AU146" s="28">
        <f>+SUM(AU143:$CI143)+SUM(AU144:$CI144)</f>
        <v>-2259880952.3809552</v>
      </c>
      <c r="AV146" s="28">
        <f>+SUM(AV143:$CI143)+SUM(AV144:$CI144)</f>
        <v>-2197619047.6190505</v>
      </c>
      <c r="AW146" s="28">
        <f>+SUM(AW143:$CI143)+SUM(AW144:$CI144)</f>
        <v>-2135714285.7142882</v>
      </c>
      <c r="AX146" s="28">
        <f>+SUM(AX143:$CI143)+SUM(AX144:$CI144)</f>
        <v>-2074166666.6666691</v>
      </c>
      <c r="AY146" s="28">
        <f>+SUM(AY143:$CI143)+SUM(AY144:$CI144)</f>
        <v>-2012976190.4761927</v>
      </c>
      <c r="AZ146" s="28">
        <f>+SUM(AZ143:$CI143)+SUM(AZ144:$CI144)</f>
        <v>-1952142857.1428592</v>
      </c>
      <c r="BA146" s="28">
        <f>+SUM(BA143:$CI143)+SUM(BA144:$CI144)</f>
        <v>-1891666666.6666687</v>
      </c>
      <c r="BB146" s="28">
        <f>+SUM(BB143:$CI143)+SUM(BB144:$CI144)</f>
        <v>-1831547619.047621</v>
      </c>
      <c r="BC146" s="28">
        <f>+SUM(BC143:$CI143)+SUM(BC144:$CI144)</f>
        <v>-1771785714.2857161</v>
      </c>
      <c r="BD146" s="28">
        <f>+SUM(BD143:$CI143)+SUM(BD144:$CI144)</f>
        <v>-1712380952.380954</v>
      </c>
      <c r="BE146" s="28">
        <f>+SUM(BE143:$CI143)+SUM(BE144:$CI144)</f>
        <v>-1653333333.3333349</v>
      </c>
      <c r="BF146" s="28">
        <f>+SUM(BF143:$CI143)+SUM(BF144:$CI144)</f>
        <v>-1594642857.1428585</v>
      </c>
      <c r="BG146" s="28">
        <f>+SUM(BG143:$CI143)+SUM(BG144:$CI144)</f>
        <v>-1536309523.8095253</v>
      </c>
      <c r="BH146" s="28">
        <f>+SUM(BH143:$CI143)+SUM(BH144:$CI144)</f>
        <v>-1478333333.3333347</v>
      </c>
      <c r="BI146" s="28">
        <f>+SUM(BI143:$CI143)+SUM(BI144:$CI144)</f>
        <v>-1420714285.7142868</v>
      </c>
      <c r="BJ146" s="28">
        <f>+SUM(BJ143:$CI143)+SUM(BJ144:$CI144)</f>
        <v>-1363452380.9523821</v>
      </c>
      <c r="BK146" s="28">
        <f>+SUM(BK143:$CI143)+SUM(BK144:$CI144)</f>
        <v>-1306547619.0476201</v>
      </c>
      <c r="BL146" s="28">
        <f>+SUM(BL143:$CI143)+SUM(BL144:$CI144)</f>
        <v>-1250000000.000001</v>
      </c>
      <c r="BM146" s="28">
        <f>+SUM(BM143:$CI143)+SUM(BM144:$CI144)</f>
        <v>-1193809523.8095245</v>
      </c>
      <c r="BN146" s="28">
        <f>+SUM(BN143:$CI143)+SUM(BN144:$CI144)</f>
        <v>-1137976190.4761913</v>
      </c>
      <c r="BO146" s="28">
        <f>+SUM(BO143:$CI143)+SUM(BO144:$CI144)</f>
        <v>-1082500000.0000007</v>
      </c>
      <c r="BP146" s="28">
        <f>+SUM(BP143:$CI143)+SUM(BP144:$CI144)</f>
        <v>-1027380952.3809531</v>
      </c>
      <c r="BQ146" s="28">
        <f>+SUM(BQ143:$CI143)+SUM(BQ144:$CI144)</f>
        <v>-972619047.61904824</v>
      </c>
      <c r="BR146" s="28">
        <f>+SUM(BR143:$CI143)+SUM(BR144:$CI144)</f>
        <v>-918214285.71428633</v>
      </c>
      <c r="BS146" s="28">
        <f>+SUM(BS143:$CI143)+SUM(BS144:$CI144)</f>
        <v>-864166666.66666722</v>
      </c>
      <c r="BT146" s="28">
        <f>+SUM(BT143:$CI143)+SUM(BT144:$CI144)</f>
        <v>-810476190.47619092</v>
      </c>
      <c r="BU146" s="28">
        <f>+SUM(BU143:$CI143)+SUM(BU144:$CI144)</f>
        <v>-757142857.14285755</v>
      </c>
      <c r="BV146" s="28">
        <f>+SUM(BV143:$CI143)+SUM(BV144:$CI144)</f>
        <v>-704166666.66666698</v>
      </c>
      <c r="BW146" s="28">
        <f>+SUM(BW143:$CI143)+SUM(BW144:$CI144)</f>
        <v>-651547619.04761934</v>
      </c>
      <c r="BX146" s="28">
        <f>+SUM(BX143:$CI143)+SUM(BX144:$CI144)</f>
        <v>-599285714.28571451</v>
      </c>
      <c r="BY146" s="28">
        <f>+SUM(BY143:$CI143)+SUM(BY144:$CI144)</f>
        <v>-547380952.3809526</v>
      </c>
      <c r="BZ146" s="28">
        <f>+SUM(BZ143:$CI143)+SUM(BZ144:$CI144)</f>
        <v>-495833333.33333349</v>
      </c>
      <c r="CA146" s="28">
        <f>+SUM(CA143:$CI143)+SUM(CA144:$CI144)</f>
        <v>-444642857.14285725</v>
      </c>
      <c r="CB146" s="28">
        <f>+SUM(CB143:$CI143)+SUM(CB144:$CI144)</f>
        <v>-393809523.80952388</v>
      </c>
      <c r="CC146" s="28">
        <f>+SUM(CC143:$CI143)+SUM(CC144:$CI144)</f>
        <v>-343333333.33333337</v>
      </c>
      <c r="CD146" s="28">
        <f>+SUM(CD143:$CI143)+SUM(CD144:$CI144)</f>
        <v>-293214285.71428573</v>
      </c>
      <c r="CE146" s="28">
        <f>+SUM(CE143:$CI143)+SUM(CE144:$CI144)</f>
        <v>-243452380.95238093</v>
      </c>
      <c r="CF146" s="28">
        <f>+SUM(CF143:$CI143)+SUM(CF144:$CI144)</f>
        <v>-194047619.04761901</v>
      </c>
      <c r="CG146" s="28">
        <f>+SUM(CG143:$CI143)+SUM(CG144:$CI144)</f>
        <v>-145000000</v>
      </c>
      <c r="CH146" s="28">
        <f>+SUM(CH143:$CI143)+SUM(CH144:$CI144)</f>
        <v>-96309523.809523791</v>
      </c>
      <c r="CI146" s="28">
        <f>+SUM(CI143:$CI143)+SUM(CI144:$CI144)</f>
        <v>-47976190.476190463</v>
      </c>
    </row>
    <row r="147" spans="1:123" x14ac:dyDescent="0.25">
      <c r="B147" s="27" t="s">
        <v>40</v>
      </c>
      <c r="D147" s="28">
        <f>+D146*$C$7/1000000</f>
        <v>-6330000.000000014</v>
      </c>
      <c r="E147" s="28">
        <f t="shared" ref="E147:BP147" si="699">+E146*$C$7/1000000</f>
        <v>-6236857.1428571567</v>
      </c>
      <c r="F147" s="28">
        <f t="shared" si="699"/>
        <v>-6144142.8571428703</v>
      </c>
      <c r="G147" s="28">
        <f t="shared" si="699"/>
        <v>-6051857.1428571548</v>
      </c>
      <c r="H147" s="28">
        <f t="shared" si="699"/>
        <v>-5960000.0000000121</v>
      </c>
      <c r="I147" s="28">
        <f t="shared" si="699"/>
        <v>-5868571.4285714403</v>
      </c>
      <c r="J147" s="28">
        <f t="shared" si="699"/>
        <v>-5777571.4285714403</v>
      </c>
      <c r="K147" s="28">
        <f t="shared" si="699"/>
        <v>-5687000.0000000121</v>
      </c>
      <c r="L147" s="28">
        <f t="shared" si="699"/>
        <v>-5596857.1428571539</v>
      </c>
      <c r="M147" s="28">
        <f t="shared" si="699"/>
        <v>-5507142.8571428685</v>
      </c>
      <c r="N147" s="28">
        <f t="shared" si="699"/>
        <v>-5417857.142857153</v>
      </c>
      <c r="O147" s="28">
        <f t="shared" si="699"/>
        <v>-5329000.0000000093</v>
      </c>
      <c r="P147" s="28">
        <f t="shared" si="699"/>
        <v>-5240571.4285714384</v>
      </c>
      <c r="Q147" s="28">
        <f t="shared" si="699"/>
        <v>-5152571.4285714384</v>
      </c>
      <c r="R147" s="28">
        <f t="shared" si="699"/>
        <v>-5065000.0000000093</v>
      </c>
      <c r="S147" s="28">
        <f t="shared" si="699"/>
        <v>-4977857.142857152</v>
      </c>
      <c r="T147" s="28">
        <f t="shared" si="699"/>
        <v>-4891142.8571428666</v>
      </c>
      <c r="U147" s="28">
        <f t="shared" si="699"/>
        <v>-4804857.1428571511</v>
      </c>
      <c r="V147" s="28">
        <f t="shared" si="699"/>
        <v>-4719000.0000000084</v>
      </c>
      <c r="W147" s="28">
        <f t="shared" si="699"/>
        <v>-4633571.4285714366</v>
      </c>
      <c r="X147" s="28">
        <f t="shared" si="699"/>
        <v>-4548571.4285714366</v>
      </c>
      <c r="Y147" s="28">
        <f t="shared" si="699"/>
        <v>-4464000.0000000075</v>
      </c>
      <c r="Z147" s="28">
        <f t="shared" si="699"/>
        <v>-4379857.1428571502</v>
      </c>
      <c r="AA147" s="28">
        <f t="shared" si="699"/>
        <v>-4296142.8571428647</v>
      </c>
      <c r="AB147" s="28">
        <f t="shared" si="699"/>
        <v>-4212857.1428571502</v>
      </c>
      <c r="AC147" s="28">
        <f t="shared" si="699"/>
        <v>-4130000.000000007</v>
      </c>
      <c r="AD147" s="28">
        <f t="shared" si="699"/>
        <v>-4047571.4285714352</v>
      </c>
      <c r="AE147" s="28">
        <f t="shared" si="699"/>
        <v>-3965571.4285714347</v>
      </c>
      <c r="AF147" s="28">
        <f t="shared" si="699"/>
        <v>-3884000.0000000061</v>
      </c>
      <c r="AG147" s="28">
        <f t="shared" si="699"/>
        <v>-3802857.1428571488</v>
      </c>
      <c r="AH147" s="28">
        <f t="shared" si="699"/>
        <v>-3722142.8571428629</v>
      </c>
      <c r="AI147" s="28">
        <f t="shared" si="699"/>
        <v>-3641857.1428571483</v>
      </c>
      <c r="AJ147" s="28">
        <f t="shared" si="699"/>
        <v>-3562000.0000000056</v>
      </c>
      <c r="AK147" s="28">
        <f t="shared" si="699"/>
        <v>-3482571.4285714338</v>
      </c>
      <c r="AL147" s="28">
        <f t="shared" si="699"/>
        <v>-3403571.4285714338</v>
      </c>
      <c r="AM147" s="28">
        <f t="shared" si="699"/>
        <v>-3325000.0000000047</v>
      </c>
      <c r="AN147" s="28">
        <f t="shared" si="699"/>
        <v>-3246857.1428571469</v>
      </c>
      <c r="AO147" s="28">
        <f t="shared" si="699"/>
        <v>-3169142.8571428615</v>
      </c>
      <c r="AP147" s="28">
        <f t="shared" si="699"/>
        <v>-3091857.1428571464</v>
      </c>
      <c r="AQ147" s="28">
        <f t="shared" si="699"/>
        <v>-3015000.0000000037</v>
      </c>
      <c r="AR147" s="28">
        <f t="shared" si="699"/>
        <v>-2938571.4285714319</v>
      </c>
      <c r="AS147" s="28">
        <f t="shared" si="699"/>
        <v>-2862571.4285714319</v>
      </c>
      <c r="AT147" s="28">
        <f t="shared" si="699"/>
        <v>-2787000.0000000033</v>
      </c>
      <c r="AU147" s="28">
        <f t="shared" si="699"/>
        <v>-2711857.1428571464</v>
      </c>
      <c r="AV147" s="28">
        <f t="shared" si="699"/>
        <v>-2637142.857142861</v>
      </c>
      <c r="AW147" s="28">
        <f t="shared" si="699"/>
        <v>-2562857.142857146</v>
      </c>
      <c r="AX147" s="28">
        <f t="shared" si="699"/>
        <v>-2489000.0000000028</v>
      </c>
      <c r="AY147" s="28">
        <f t="shared" si="699"/>
        <v>-2415571.428571431</v>
      </c>
      <c r="AZ147" s="28">
        <f t="shared" si="699"/>
        <v>-2342571.428571431</v>
      </c>
      <c r="BA147" s="28">
        <f t="shared" si="699"/>
        <v>-2270000.0000000023</v>
      </c>
      <c r="BB147" s="28">
        <f t="shared" si="699"/>
        <v>-2197857.1428571451</v>
      </c>
      <c r="BC147" s="28">
        <f t="shared" si="699"/>
        <v>-2126142.8571428596</v>
      </c>
      <c r="BD147" s="28">
        <f t="shared" si="699"/>
        <v>-2054857.1428571448</v>
      </c>
      <c r="BE147" s="28">
        <f t="shared" si="699"/>
        <v>-1984000.0000000019</v>
      </c>
      <c r="BF147" s="28">
        <f t="shared" si="699"/>
        <v>-1913571.4285714303</v>
      </c>
      <c r="BG147" s="28">
        <f t="shared" si="699"/>
        <v>-1843571.4285714305</v>
      </c>
      <c r="BH147" s="28">
        <f t="shared" si="699"/>
        <v>-1774000.0000000016</v>
      </c>
      <c r="BI147" s="28">
        <f t="shared" si="699"/>
        <v>-1704857.1428571441</v>
      </c>
      <c r="BJ147" s="28">
        <f t="shared" si="699"/>
        <v>-1636142.8571428584</v>
      </c>
      <c r="BK147" s="28">
        <f t="shared" si="699"/>
        <v>-1567857.1428571441</v>
      </c>
      <c r="BL147" s="28">
        <f t="shared" si="699"/>
        <v>-1500000.0000000012</v>
      </c>
      <c r="BM147" s="28">
        <f t="shared" si="699"/>
        <v>-1432571.4285714293</v>
      </c>
      <c r="BN147" s="28">
        <f t="shared" si="699"/>
        <v>-1365571.4285714293</v>
      </c>
      <c r="BO147" s="28">
        <f t="shared" si="699"/>
        <v>-1299000.0000000009</v>
      </c>
      <c r="BP147" s="28">
        <f t="shared" si="699"/>
        <v>-1232857.1428571439</v>
      </c>
      <c r="BQ147" s="28">
        <f t="shared" ref="BQ147:CI147" si="700">+BQ146*$C$7/1000000</f>
        <v>-1167142.857142858</v>
      </c>
      <c r="BR147" s="28">
        <f t="shared" si="700"/>
        <v>-1101857.1428571437</v>
      </c>
      <c r="BS147" s="28">
        <f t="shared" si="700"/>
        <v>-1037000.0000000006</v>
      </c>
      <c r="BT147" s="28">
        <f t="shared" si="700"/>
        <v>-972571.4285714291</v>
      </c>
      <c r="BU147" s="28">
        <f t="shared" si="700"/>
        <v>-908571.4285714291</v>
      </c>
      <c r="BV147" s="28">
        <f t="shared" si="700"/>
        <v>-845000.00000000035</v>
      </c>
      <c r="BW147" s="28">
        <f t="shared" si="700"/>
        <v>-781857.14285714319</v>
      </c>
      <c r="BX147" s="28">
        <f t="shared" si="700"/>
        <v>-719142.85714285739</v>
      </c>
      <c r="BY147" s="28">
        <f t="shared" si="700"/>
        <v>-656857.14285714307</v>
      </c>
      <c r="BZ147" s="28">
        <f t="shared" si="700"/>
        <v>-595000.00000000023</v>
      </c>
      <c r="CA147" s="28">
        <f t="shared" si="700"/>
        <v>-533571.42857142875</v>
      </c>
      <c r="CB147" s="28">
        <f t="shared" si="700"/>
        <v>-472571.42857142864</v>
      </c>
      <c r="CC147" s="28">
        <f t="shared" si="700"/>
        <v>-412000.00000000006</v>
      </c>
      <c r="CD147" s="28">
        <f t="shared" si="700"/>
        <v>-351857.1428571429</v>
      </c>
      <c r="CE147" s="28">
        <f t="shared" si="700"/>
        <v>-292142.8571428571</v>
      </c>
      <c r="CF147" s="28">
        <f t="shared" si="700"/>
        <v>-232857.14285714281</v>
      </c>
      <c r="CG147" s="28">
        <f t="shared" si="700"/>
        <v>-174000</v>
      </c>
      <c r="CH147" s="28">
        <f t="shared" si="700"/>
        <v>-115571.42857142854</v>
      </c>
      <c r="CI147" s="28">
        <f t="shared" si="700"/>
        <v>-57571.428571428558</v>
      </c>
    </row>
    <row r="148" spans="1:123" ht="15.75" thickBot="1" x14ac:dyDescent="0.3">
      <c r="B148" s="48" t="s">
        <v>41</v>
      </c>
      <c r="C148" s="5">
        <f>+$C$5</f>
        <v>4000000000</v>
      </c>
      <c r="D148" s="28">
        <f>+D147+D145</f>
        <v>-83949047.61904788</v>
      </c>
      <c r="E148" s="28">
        <f t="shared" ref="E148:BP148" si="701">+E147+E145</f>
        <v>-83498761.904762179</v>
      </c>
      <c r="F148" s="28">
        <f t="shared" si="701"/>
        <v>-83048904.761905015</v>
      </c>
      <c r="G148" s="28">
        <f t="shared" si="701"/>
        <v>-82599476.190476432</v>
      </c>
      <c r="H148" s="28">
        <f t="shared" si="701"/>
        <v>-82150476.190476447</v>
      </c>
      <c r="I148" s="28">
        <f t="shared" si="701"/>
        <v>-81701904.761905015</v>
      </c>
      <c r="J148" s="28">
        <f t="shared" si="701"/>
        <v>-81253761.904762149</v>
      </c>
      <c r="K148" s="28">
        <f t="shared" si="701"/>
        <v>-80806047.619047865</v>
      </c>
      <c r="L148" s="28">
        <f t="shared" si="701"/>
        <v>-80358761.904762134</v>
      </c>
      <c r="M148" s="28">
        <f t="shared" si="701"/>
        <v>-79911904.761904985</v>
      </c>
      <c r="N148" s="28">
        <f t="shared" si="701"/>
        <v>-79465476.190476418</v>
      </c>
      <c r="O148" s="28">
        <f t="shared" si="701"/>
        <v>-79019476.190476418</v>
      </c>
      <c r="P148" s="28">
        <f t="shared" si="701"/>
        <v>-78573904.761904985</v>
      </c>
      <c r="Q148" s="28">
        <f t="shared" si="701"/>
        <v>-78128761.904762119</v>
      </c>
      <c r="R148" s="28">
        <f t="shared" si="701"/>
        <v>-77684047.619047835</v>
      </c>
      <c r="S148" s="28">
        <f t="shared" si="701"/>
        <v>-77239761.904762104</v>
      </c>
      <c r="T148" s="28">
        <f t="shared" si="701"/>
        <v>-76795904.76190497</v>
      </c>
      <c r="U148" s="28">
        <f t="shared" si="701"/>
        <v>-76352476.190476388</v>
      </c>
      <c r="V148" s="28">
        <f t="shared" si="701"/>
        <v>-75909476.190476403</v>
      </c>
      <c r="W148" s="28">
        <f t="shared" si="701"/>
        <v>-75466904.761904955</v>
      </c>
      <c r="X148" s="28">
        <f t="shared" si="701"/>
        <v>-75024761.904762089</v>
      </c>
      <c r="Y148" s="28">
        <f t="shared" si="701"/>
        <v>-74583047.619047821</v>
      </c>
      <c r="Z148" s="28">
        <f t="shared" si="701"/>
        <v>-74141761.904762089</v>
      </c>
      <c r="AA148" s="28">
        <f t="shared" si="701"/>
        <v>-73700904.761904955</v>
      </c>
      <c r="AB148" s="28">
        <f t="shared" si="701"/>
        <v>-73260476.190476373</v>
      </c>
      <c r="AC148" s="28">
        <f t="shared" si="701"/>
        <v>-72820476.190476358</v>
      </c>
      <c r="AD148" s="28">
        <f t="shared" si="701"/>
        <v>-72380904.761904925</v>
      </c>
      <c r="AE148" s="28">
        <f t="shared" si="701"/>
        <v>-71941761.904762074</v>
      </c>
      <c r="AF148" s="28">
        <f t="shared" si="701"/>
        <v>-71503047.619047776</v>
      </c>
      <c r="AG148" s="28">
        <f t="shared" si="701"/>
        <v>-71064761.904762074</v>
      </c>
      <c r="AH148" s="28">
        <f t="shared" si="701"/>
        <v>-70626904.761904925</v>
      </c>
      <c r="AI148" s="28">
        <f t="shared" si="701"/>
        <v>-70189476.190476343</v>
      </c>
      <c r="AJ148" s="28">
        <f t="shared" si="701"/>
        <v>-69752476.190476343</v>
      </c>
      <c r="AK148" s="28">
        <f t="shared" si="701"/>
        <v>-69315904.76190491</v>
      </c>
      <c r="AL148" s="28">
        <f t="shared" si="701"/>
        <v>-68879761.904762059</v>
      </c>
      <c r="AM148" s="28">
        <f t="shared" si="701"/>
        <v>-68444047.619047761</v>
      </c>
      <c r="AN148" s="28">
        <f t="shared" si="701"/>
        <v>-68008761.904762045</v>
      </c>
      <c r="AO148" s="28">
        <f t="shared" si="701"/>
        <v>-67573904.761904895</v>
      </c>
      <c r="AP148" s="28">
        <f t="shared" si="701"/>
        <v>-67139476.190476328</v>
      </c>
      <c r="AQ148" s="28">
        <f t="shared" si="701"/>
        <v>-66705476.190476313</v>
      </c>
      <c r="AR148" s="28">
        <f t="shared" si="701"/>
        <v>-66271904.761904888</v>
      </c>
      <c r="AS148" s="28">
        <f t="shared" si="701"/>
        <v>-65838761.90476203</v>
      </c>
      <c r="AT148" s="28">
        <f t="shared" si="701"/>
        <v>-65406047.619047739</v>
      </c>
      <c r="AU148" s="28">
        <f t="shared" si="701"/>
        <v>-64973761.90476203</v>
      </c>
      <c r="AV148" s="28">
        <f t="shared" si="701"/>
        <v>-64541904.761904873</v>
      </c>
      <c r="AW148" s="28">
        <f t="shared" si="701"/>
        <v>-64110476.190476306</v>
      </c>
      <c r="AX148" s="28">
        <f t="shared" si="701"/>
        <v>-63679476.190476298</v>
      </c>
      <c r="AY148" s="28">
        <f t="shared" si="701"/>
        <v>-63248904.761904866</v>
      </c>
      <c r="AZ148" s="28">
        <f t="shared" si="701"/>
        <v>-62818761.904762007</v>
      </c>
      <c r="BA148" s="28">
        <f t="shared" si="701"/>
        <v>-62389047.619047716</v>
      </c>
      <c r="BB148" s="28">
        <f t="shared" si="701"/>
        <v>-61959761.904761992</v>
      </c>
      <c r="BC148" s="28">
        <f t="shared" si="701"/>
        <v>-61530904.761904851</v>
      </c>
      <c r="BD148" s="28">
        <f t="shared" si="701"/>
        <v>-61102476.190476276</v>
      </c>
      <c r="BE148" s="28">
        <f t="shared" si="701"/>
        <v>-60674476.190476276</v>
      </c>
      <c r="BF148" s="28">
        <f t="shared" si="701"/>
        <v>-60246904.761904851</v>
      </c>
      <c r="BG148" s="28">
        <f t="shared" si="701"/>
        <v>-59819761.904761985</v>
      </c>
      <c r="BH148" s="28">
        <f t="shared" si="701"/>
        <v>-59393047.619047694</v>
      </c>
      <c r="BI148" s="28">
        <f t="shared" si="701"/>
        <v>-58966761.904761977</v>
      </c>
      <c r="BJ148" s="28">
        <f t="shared" si="701"/>
        <v>-58540904.761904828</v>
      </c>
      <c r="BK148" s="28">
        <f t="shared" si="701"/>
        <v>-58115476.190476254</v>
      </c>
      <c r="BL148" s="28">
        <f t="shared" si="701"/>
        <v>-57690476.190476254</v>
      </c>
      <c r="BM148" s="28">
        <f t="shared" si="701"/>
        <v>-57265904.761904821</v>
      </c>
      <c r="BN148" s="28">
        <f t="shared" si="701"/>
        <v>-56841761.904761963</v>
      </c>
      <c r="BO148" s="28">
        <f t="shared" si="701"/>
        <v>-56418047.619047672</v>
      </c>
      <c r="BP148" s="28">
        <f t="shared" si="701"/>
        <v>-55994761.904761955</v>
      </c>
      <c r="BQ148" s="28">
        <f t="shared" ref="BQ148:CI148" si="702">+BQ147+BQ145</f>
        <v>-55571904.761904806</v>
      </c>
      <c r="BR148" s="28">
        <f t="shared" si="702"/>
        <v>-55149476.190476231</v>
      </c>
      <c r="BS148" s="28">
        <f t="shared" si="702"/>
        <v>-54727476.190476231</v>
      </c>
      <c r="BT148" s="28">
        <f t="shared" si="702"/>
        <v>-54305904.761904806</v>
      </c>
      <c r="BU148" s="28">
        <f t="shared" si="702"/>
        <v>-53884761.90476194</v>
      </c>
      <c r="BV148" s="28">
        <f t="shared" si="702"/>
        <v>-53464047.619047649</v>
      </c>
      <c r="BW148" s="28">
        <f t="shared" si="702"/>
        <v>-53043761.904761933</v>
      </c>
      <c r="BX148" s="28">
        <f t="shared" si="702"/>
        <v>-52623904.761904784</v>
      </c>
      <c r="BY148" s="28">
        <f t="shared" si="702"/>
        <v>-52204476.190476209</v>
      </c>
      <c r="BZ148" s="28">
        <f t="shared" si="702"/>
        <v>-51785476.190476209</v>
      </c>
      <c r="CA148" s="28">
        <f t="shared" si="702"/>
        <v>-51366904.761904776</v>
      </c>
      <c r="CB148" s="28">
        <f t="shared" si="702"/>
        <v>-50948761.90476191</v>
      </c>
      <c r="CC148" s="28">
        <f t="shared" si="702"/>
        <v>-50531047.619047627</v>
      </c>
      <c r="CD148" s="28">
        <f t="shared" si="702"/>
        <v>-50113761.90476191</v>
      </c>
      <c r="CE148" s="28">
        <f t="shared" si="702"/>
        <v>-49696904.761904769</v>
      </c>
      <c r="CF148" s="28">
        <f t="shared" si="702"/>
        <v>-49280476.190476187</v>
      </c>
      <c r="CG148" s="28">
        <f t="shared" si="702"/>
        <v>-48864476.190476187</v>
      </c>
      <c r="CH148" s="28">
        <f t="shared" si="702"/>
        <v>-48448904.761904754</v>
      </c>
      <c r="CI148" s="28">
        <f t="shared" si="702"/>
        <v>-48033761.904761888</v>
      </c>
    </row>
    <row r="149" spans="1:123" ht="15.75" thickBot="1" x14ac:dyDescent="0.3">
      <c r="B149" s="51">
        <f>+(C149+1)^12-1</f>
        <v>0.11315345711678337</v>
      </c>
      <c r="C149" s="50">
        <f>+IRR(C148:CI148)</f>
        <v>8.9730973366448641E-3</v>
      </c>
    </row>
    <row r="151" spans="1:123" ht="18.75" x14ac:dyDescent="0.3">
      <c r="A151">
        <v>120</v>
      </c>
      <c r="B151" s="30" t="s">
        <v>66</v>
      </c>
      <c r="C151" s="29">
        <v>0</v>
      </c>
      <c r="D151" s="29">
        <v>1</v>
      </c>
      <c r="E151" s="29">
        <f>+D151+1</f>
        <v>2</v>
      </c>
      <c r="F151" s="29">
        <f t="shared" ref="F151" si="703">+E151+1</f>
        <v>3</v>
      </c>
      <c r="G151" s="29">
        <f t="shared" ref="G151" si="704">+F151+1</f>
        <v>4</v>
      </c>
      <c r="H151" s="29">
        <f t="shared" ref="H151" si="705">+G151+1</f>
        <v>5</v>
      </c>
      <c r="I151" s="29">
        <f t="shared" ref="I151" si="706">+H151+1</f>
        <v>6</v>
      </c>
      <c r="J151" s="29">
        <f t="shared" ref="J151" si="707">+I151+1</f>
        <v>7</v>
      </c>
      <c r="K151" s="29">
        <f t="shared" ref="K151" si="708">+J151+1</f>
        <v>8</v>
      </c>
      <c r="L151" s="29">
        <f t="shared" ref="L151" si="709">+K151+1</f>
        <v>9</v>
      </c>
      <c r="M151" s="29">
        <f t="shared" ref="M151" si="710">+L151+1</f>
        <v>10</v>
      </c>
      <c r="N151" s="29">
        <f t="shared" ref="N151" si="711">+M151+1</f>
        <v>11</v>
      </c>
      <c r="O151" s="29">
        <f t="shared" ref="O151" si="712">+N151+1</f>
        <v>12</v>
      </c>
      <c r="P151" s="29">
        <f t="shared" ref="P151" si="713">+O151+1</f>
        <v>13</v>
      </c>
      <c r="Q151" s="29">
        <f t="shared" ref="Q151" si="714">+P151+1</f>
        <v>14</v>
      </c>
      <c r="R151" s="29">
        <f t="shared" ref="R151" si="715">+Q151+1</f>
        <v>15</v>
      </c>
      <c r="S151" s="29">
        <f t="shared" ref="S151" si="716">+R151+1</f>
        <v>16</v>
      </c>
      <c r="T151" s="29">
        <f t="shared" ref="T151" si="717">+S151+1</f>
        <v>17</v>
      </c>
      <c r="U151" s="29">
        <f t="shared" ref="U151" si="718">+T151+1</f>
        <v>18</v>
      </c>
      <c r="V151" s="29">
        <f t="shared" ref="V151" si="719">+U151+1</f>
        <v>19</v>
      </c>
      <c r="W151" s="29">
        <f t="shared" ref="W151" si="720">+V151+1</f>
        <v>20</v>
      </c>
      <c r="X151" s="29">
        <f t="shared" ref="X151" si="721">+W151+1</f>
        <v>21</v>
      </c>
      <c r="Y151" s="29">
        <f t="shared" ref="Y151" si="722">+X151+1</f>
        <v>22</v>
      </c>
      <c r="Z151" s="29">
        <f t="shared" ref="Z151" si="723">+Y151+1</f>
        <v>23</v>
      </c>
      <c r="AA151" s="29">
        <f t="shared" ref="AA151" si="724">+Z151+1</f>
        <v>24</v>
      </c>
      <c r="AB151" s="29">
        <f t="shared" ref="AB151" si="725">+AA151+1</f>
        <v>25</v>
      </c>
      <c r="AC151" s="29">
        <f t="shared" ref="AC151" si="726">+AB151+1</f>
        <v>26</v>
      </c>
      <c r="AD151" s="29">
        <f t="shared" ref="AD151" si="727">+AC151+1</f>
        <v>27</v>
      </c>
      <c r="AE151" s="29">
        <f t="shared" ref="AE151" si="728">+AD151+1</f>
        <v>28</v>
      </c>
      <c r="AF151" s="29">
        <f t="shared" ref="AF151" si="729">+AE151+1</f>
        <v>29</v>
      </c>
      <c r="AG151" s="29">
        <f t="shared" ref="AG151" si="730">+AF151+1</f>
        <v>30</v>
      </c>
      <c r="AH151" s="29">
        <f t="shared" ref="AH151" si="731">+AG151+1</f>
        <v>31</v>
      </c>
      <c r="AI151" s="29">
        <f t="shared" ref="AI151" si="732">+AH151+1</f>
        <v>32</v>
      </c>
      <c r="AJ151" s="29">
        <f t="shared" ref="AJ151" si="733">+AI151+1</f>
        <v>33</v>
      </c>
      <c r="AK151" s="29">
        <f t="shared" ref="AK151" si="734">+AJ151+1</f>
        <v>34</v>
      </c>
      <c r="AL151" s="29">
        <f t="shared" ref="AL151" si="735">+AK151+1</f>
        <v>35</v>
      </c>
      <c r="AM151" s="29">
        <f t="shared" ref="AM151" si="736">+AL151+1</f>
        <v>36</v>
      </c>
      <c r="AN151" s="29">
        <f t="shared" ref="AN151" si="737">+AM151+1</f>
        <v>37</v>
      </c>
      <c r="AO151" s="29">
        <f t="shared" ref="AO151" si="738">+AN151+1</f>
        <v>38</v>
      </c>
      <c r="AP151" s="29">
        <f t="shared" ref="AP151" si="739">+AO151+1</f>
        <v>39</v>
      </c>
      <c r="AQ151" s="29">
        <f t="shared" ref="AQ151" si="740">+AP151+1</f>
        <v>40</v>
      </c>
      <c r="AR151" s="29">
        <f t="shared" ref="AR151" si="741">+AQ151+1</f>
        <v>41</v>
      </c>
      <c r="AS151" s="29">
        <f t="shared" ref="AS151" si="742">+AR151+1</f>
        <v>42</v>
      </c>
      <c r="AT151" s="29">
        <f t="shared" ref="AT151" si="743">+AS151+1</f>
        <v>43</v>
      </c>
      <c r="AU151" s="29">
        <f t="shared" ref="AU151" si="744">+AT151+1</f>
        <v>44</v>
      </c>
      <c r="AV151" s="29">
        <f t="shared" ref="AV151" si="745">+AU151+1</f>
        <v>45</v>
      </c>
      <c r="AW151" s="29">
        <f t="shared" ref="AW151" si="746">+AV151+1</f>
        <v>46</v>
      </c>
      <c r="AX151" s="29">
        <f t="shared" ref="AX151" si="747">+AW151+1</f>
        <v>47</v>
      </c>
      <c r="AY151" s="29">
        <f t="shared" ref="AY151" si="748">+AX151+1</f>
        <v>48</v>
      </c>
      <c r="AZ151" s="29">
        <f t="shared" ref="AZ151" si="749">+AY151+1</f>
        <v>49</v>
      </c>
      <c r="BA151" s="29">
        <f t="shared" ref="BA151" si="750">+AZ151+1</f>
        <v>50</v>
      </c>
      <c r="BB151" s="29">
        <f t="shared" ref="BB151" si="751">+BA151+1</f>
        <v>51</v>
      </c>
      <c r="BC151" s="29">
        <f t="shared" ref="BC151" si="752">+BB151+1</f>
        <v>52</v>
      </c>
      <c r="BD151" s="29">
        <f t="shared" ref="BD151" si="753">+BC151+1</f>
        <v>53</v>
      </c>
      <c r="BE151" s="29">
        <f t="shared" ref="BE151" si="754">+BD151+1</f>
        <v>54</v>
      </c>
      <c r="BF151" s="29">
        <f t="shared" ref="BF151" si="755">+BE151+1</f>
        <v>55</v>
      </c>
      <c r="BG151" s="29">
        <f t="shared" ref="BG151" si="756">+BF151+1</f>
        <v>56</v>
      </c>
      <c r="BH151" s="29">
        <f t="shared" ref="BH151" si="757">+BG151+1</f>
        <v>57</v>
      </c>
      <c r="BI151" s="29">
        <f t="shared" ref="BI151" si="758">+BH151+1</f>
        <v>58</v>
      </c>
      <c r="BJ151" s="29">
        <f t="shared" ref="BJ151" si="759">+BI151+1</f>
        <v>59</v>
      </c>
      <c r="BK151" s="29">
        <f t="shared" ref="BK151" si="760">+BJ151+1</f>
        <v>60</v>
      </c>
      <c r="BL151" s="29">
        <f t="shared" ref="BL151" si="761">+BK151+1</f>
        <v>61</v>
      </c>
      <c r="BM151" s="29">
        <f t="shared" ref="BM151" si="762">+BL151+1</f>
        <v>62</v>
      </c>
      <c r="BN151" s="29">
        <f t="shared" ref="BN151" si="763">+BM151+1</f>
        <v>63</v>
      </c>
      <c r="BO151" s="29">
        <f t="shared" ref="BO151" si="764">+BN151+1</f>
        <v>64</v>
      </c>
      <c r="BP151" s="29">
        <f t="shared" ref="BP151" si="765">+BO151+1</f>
        <v>65</v>
      </c>
      <c r="BQ151" s="29">
        <f t="shared" ref="BQ151" si="766">+BP151+1</f>
        <v>66</v>
      </c>
      <c r="BR151" s="29">
        <f t="shared" ref="BR151" si="767">+BQ151+1</f>
        <v>67</v>
      </c>
      <c r="BS151" s="29">
        <f t="shared" ref="BS151" si="768">+BR151+1</f>
        <v>68</v>
      </c>
      <c r="BT151" s="29">
        <f t="shared" ref="BT151" si="769">+BS151+1</f>
        <v>69</v>
      </c>
      <c r="BU151" s="29">
        <f t="shared" ref="BU151" si="770">+BT151+1</f>
        <v>70</v>
      </c>
      <c r="BV151" s="29">
        <f t="shared" ref="BV151" si="771">+BU151+1</f>
        <v>71</v>
      </c>
      <c r="BW151" s="29">
        <f t="shared" ref="BW151" si="772">+BV151+1</f>
        <v>72</v>
      </c>
      <c r="BX151" s="29">
        <f t="shared" ref="BX151" si="773">+BW151+1</f>
        <v>73</v>
      </c>
      <c r="BY151" s="29">
        <f t="shared" ref="BY151" si="774">+BX151+1</f>
        <v>74</v>
      </c>
      <c r="BZ151" s="29">
        <f t="shared" ref="BZ151" si="775">+BY151+1</f>
        <v>75</v>
      </c>
      <c r="CA151" s="29">
        <f t="shared" ref="CA151" si="776">+BZ151+1</f>
        <v>76</v>
      </c>
      <c r="CB151" s="29">
        <f t="shared" ref="CB151" si="777">+CA151+1</f>
        <v>77</v>
      </c>
      <c r="CC151" s="29">
        <f t="shared" ref="CC151" si="778">+CB151+1</f>
        <v>78</v>
      </c>
      <c r="CD151" s="29">
        <f t="shared" ref="CD151" si="779">+CC151+1</f>
        <v>79</v>
      </c>
      <c r="CE151" s="29">
        <f t="shared" ref="CE151" si="780">+CD151+1</f>
        <v>80</v>
      </c>
      <c r="CF151" s="29">
        <f t="shared" ref="CF151" si="781">+CE151+1</f>
        <v>81</v>
      </c>
      <c r="CG151" s="29">
        <f t="shared" ref="CG151" si="782">+CF151+1</f>
        <v>82</v>
      </c>
      <c r="CH151" s="29">
        <f t="shared" ref="CH151" si="783">+CG151+1</f>
        <v>83</v>
      </c>
      <c r="CI151" s="29">
        <f t="shared" ref="CI151" si="784">+CH151+1</f>
        <v>84</v>
      </c>
      <c r="CJ151" s="29">
        <f t="shared" ref="CJ151" si="785">+CI151+1</f>
        <v>85</v>
      </c>
      <c r="CK151" s="29">
        <f t="shared" ref="CK151" si="786">+CJ151+1</f>
        <v>86</v>
      </c>
      <c r="CL151" s="29">
        <f t="shared" ref="CL151" si="787">+CK151+1</f>
        <v>87</v>
      </c>
      <c r="CM151" s="29">
        <f t="shared" ref="CM151" si="788">+CL151+1</f>
        <v>88</v>
      </c>
      <c r="CN151" s="29">
        <f t="shared" ref="CN151" si="789">+CM151+1</f>
        <v>89</v>
      </c>
      <c r="CO151" s="29">
        <f t="shared" ref="CO151" si="790">+CN151+1</f>
        <v>90</v>
      </c>
      <c r="CP151" s="29">
        <f t="shared" ref="CP151" si="791">+CO151+1</f>
        <v>91</v>
      </c>
      <c r="CQ151" s="29">
        <f t="shared" ref="CQ151" si="792">+CP151+1</f>
        <v>92</v>
      </c>
      <c r="CR151" s="29">
        <f t="shared" ref="CR151" si="793">+CQ151+1</f>
        <v>93</v>
      </c>
      <c r="CS151" s="29">
        <f t="shared" ref="CS151" si="794">+CR151+1</f>
        <v>94</v>
      </c>
      <c r="CT151" s="29">
        <f t="shared" ref="CT151" si="795">+CS151+1</f>
        <v>95</v>
      </c>
      <c r="CU151" s="29">
        <f t="shared" ref="CU151" si="796">+CT151+1</f>
        <v>96</v>
      </c>
      <c r="CV151" s="29">
        <f t="shared" ref="CV151" si="797">+CU151+1</f>
        <v>97</v>
      </c>
      <c r="CW151" s="29">
        <f t="shared" ref="CW151" si="798">+CV151+1</f>
        <v>98</v>
      </c>
      <c r="CX151" s="29">
        <f t="shared" ref="CX151" si="799">+CW151+1</f>
        <v>99</v>
      </c>
      <c r="CY151" s="29">
        <f t="shared" ref="CY151" si="800">+CX151+1</f>
        <v>100</v>
      </c>
      <c r="CZ151" s="29">
        <f t="shared" ref="CZ151" si="801">+CY151+1</f>
        <v>101</v>
      </c>
      <c r="DA151" s="29">
        <f t="shared" ref="DA151" si="802">+CZ151+1</f>
        <v>102</v>
      </c>
      <c r="DB151" s="29">
        <f t="shared" ref="DB151" si="803">+DA151+1</f>
        <v>103</v>
      </c>
      <c r="DC151" s="29">
        <f t="shared" ref="DC151" si="804">+DB151+1</f>
        <v>104</v>
      </c>
      <c r="DD151" s="29">
        <f t="shared" ref="DD151" si="805">+DC151+1</f>
        <v>105</v>
      </c>
      <c r="DE151" s="29">
        <f t="shared" ref="DE151" si="806">+DD151+1</f>
        <v>106</v>
      </c>
      <c r="DF151" s="29">
        <f t="shared" ref="DF151" si="807">+DE151+1</f>
        <v>107</v>
      </c>
      <c r="DG151" s="29">
        <f t="shared" ref="DG151" si="808">+DF151+1</f>
        <v>108</v>
      </c>
      <c r="DH151" s="29">
        <f t="shared" ref="DH151" si="809">+DG151+1</f>
        <v>109</v>
      </c>
      <c r="DI151" s="29">
        <f t="shared" ref="DI151" si="810">+DH151+1</f>
        <v>110</v>
      </c>
      <c r="DJ151" s="29">
        <f t="shared" ref="DJ151" si="811">+DI151+1</f>
        <v>111</v>
      </c>
      <c r="DK151" s="29">
        <f t="shared" ref="DK151" si="812">+DJ151+1</f>
        <v>112</v>
      </c>
      <c r="DL151" s="29">
        <f t="shared" ref="DL151" si="813">+DK151+1</f>
        <v>113</v>
      </c>
      <c r="DM151" s="29">
        <f t="shared" ref="DM151" si="814">+DL151+1</f>
        <v>114</v>
      </c>
      <c r="DN151" s="29">
        <f t="shared" ref="DN151" si="815">+DM151+1</f>
        <v>115</v>
      </c>
      <c r="DO151" s="29">
        <f t="shared" ref="DO151" si="816">+DN151+1</f>
        <v>116</v>
      </c>
      <c r="DP151" s="29">
        <f t="shared" ref="DP151" si="817">+DO151+1</f>
        <v>117</v>
      </c>
      <c r="DQ151" s="29">
        <f t="shared" ref="DQ151" si="818">+DP151+1</f>
        <v>118</v>
      </c>
      <c r="DR151" s="29">
        <f t="shared" ref="DR151" si="819">+DQ151+1</f>
        <v>119</v>
      </c>
      <c r="DS151" s="29">
        <f t="shared" ref="DS151" si="820">+DR151+1</f>
        <v>120</v>
      </c>
    </row>
    <row r="152" spans="1:123" x14ac:dyDescent="0.25">
      <c r="B152" s="27" t="s">
        <v>60</v>
      </c>
      <c r="C152" s="5">
        <f>+$C$5</f>
        <v>4000000000</v>
      </c>
      <c r="D152" s="28">
        <f>+C152+D154</f>
        <v>3966666666.6666665</v>
      </c>
      <c r="E152" s="28">
        <f t="shared" ref="E152" si="821">+D152+E154</f>
        <v>3933333333.333333</v>
      </c>
      <c r="F152" s="28">
        <f t="shared" ref="F152" si="822">+E152+F154</f>
        <v>3899999999.9999995</v>
      </c>
      <c r="G152" s="28">
        <f t="shared" ref="G152" si="823">+F152+G154</f>
        <v>3866666666.666666</v>
      </c>
      <c r="H152" s="28">
        <f t="shared" ref="H152" si="824">+G152+H154</f>
        <v>3833333333.3333325</v>
      </c>
      <c r="I152" s="28">
        <f t="shared" ref="I152" si="825">+H152+I154</f>
        <v>3799999999.999999</v>
      </c>
      <c r="J152" s="28">
        <f t="shared" ref="J152" si="826">+I152+J154</f>
        <v>3766666666.6666656</v>
      </c>
      <c r="K152" s="28">
        <f t="shared" ref="K152" si="827">+J152+K154</f>
        <v>3733333333.3333321</v>
      </c>
      <c r="L152" s="28">
        <f t="shared" ref="L152" si="828">+K152+L154</f>
        <v>3699999999.9999986</v>
      </c>
      <c r="M152" s="28">
        <f t="shared" ref="M152" si="829">+L152+M154</f>
        <v>3666666666.6666651</v>
      </c>
      <c r="N152" s="28">
        <f t="shared" ref="N152" si="830">+M152+N154</f>
        <v>3633333333.3333316</v>
      </c>
      <c r="O152" s="28">
        <f t="shared" ref="O152" si="831">+N152+O154</f>
        <v>3599999999.9999981</v>
      </c>
      <c r="P152" s="28">
        <f t="shared" ref="P152" si="832">+O152+P154</f>
        <v>3566666666.6666646</v>
      </c>
      <c r="Q152" s="28">
        <f t="shared" ref="Q152" si="833">+P152+Q154</f>
        <v>3533333333.3333311</v>
      </c>
      <c r="R152" s="28">
        <f t="shared" ref="R152" si="834">+Q152+R154</f>
        <v>3499999999.9999976</v>
      </c>
      <c r="S152" s="28">
        <f t="shared" ref="S152" si="835">+R152+S154</f>
        <v>3466666666.6666641</v>
      </c>
      <c r="T152" s="28">
        <f t="shared" ref="T152" si="836">+S152+T154</f>
        <v>3433333333.3333306</v>
      </c>
      <c r="U152" s="28">
        <f t="shared" ref="U152" si="837">+T152+U154</f>
        <v>3399999999.9999971</v>
      </c>
      <c r="V152" s="28">
        <f t="shared" ref="V152" si="838">+U152+V154</f>
        <v>3366666666.6666636</v>
      </c>
      <c r="W152" s="28">
        <f t="shared" ref="W152" si="839">+V152+W154</f>
        <v>3333333333.3333302</v>
      </c>
      <c r="X152" s="28">
        <f t="shared" ref="X152" si="840">+W152+X154</f>
        <v>3299999999.9999967</v>
      </c>
      <c r="Y152" s="28">
        <f t="shared" ref="Y152" si="841">+X152+Y154</f>
        <v>3266666666.6666632</v>
      </c>
      <c r="Z152" s="28">
        <f t="shared" ref="Z152" si="842">+Y152+Z154</f>
        <v>3233333333.3333297</v>
      </c>
      <c r="AA152" s="28">
        <f t="shared" ref="AA152" si="843">+Z152+AA154</f>
        <v>3199999999.9999962</v>
      </c>
      <c r="AB152" s="28">
        <f t="shared" ref="AB152" si="844">+AA152+AB154</f>
        <v>3166666666.6666627</v>
      </c>
      <c r="AC152" s="28">
        <f t="shared" ref="AC152" si="845">+AB152+AC154</f>
        <v>3133333333.3333292</v>
      </c>
      <c r="AD152" s="28">
        <f t="shared" ref="AD152" si="846">+AC152+AD154</f>
        <v>3099999999.9999957</v>
      </c>
      <c r="AE152" s="28">
        <f t="shared" ref="AE152" si="847">+AD152+AE154</f>
        <v>3066666666.6666622</v>
      </c>
      <c r="AF152" s="28">
        <f t="shared" ref="AF152" si="848">+AE152+AF154</f>
        <v>3033333333.3333287</v>
      </c>
      <c r="AG152" s="28">
        <f t="shared" ref="AG152" si="849">+AF152+AG154</f>
        <v>2999999999.9999952</v>
      </c>
      <c r="AH152" s="28">
        <f t="shared" ref="AH152" si="850">+AG152+AH154</f>
        <v>2966666666.6666617</v>
      </c>
      <c r="AI152" s="28">
        <f t="shared" ref="AI152" si="851">+AH152+AI154</f>
        <v>2933333333.3333282</v>
      </c>
      <c r="AJ152" s="28">
        <f t="shared" ref="AJ152" si="852">+AI152+AJ154</f>
        <v>2899999999.9999948</v>
      </c>
      <c r="AK152" s="28">
        <f t="shared" ref="AK152" si="853">+AJ152+AK154</f>
        <v>2866666666.6666613</v>
      </c>
      <c r="AL152" s="28">
        <f t="shared" ref="AL152" si="854">+AK152+AL154</f>
        <v>2833333333.3333278</v>
      </c>
      <c r="AM152" s="28">
        <f t="shared" ref="AM152" si="855">+AL152+AM154</f>
        <v>2799999999.9999943</v>
      </c>
      <c r="AN152" s="28">
        <f t="shared" ref="AN152" si="856">+AM152+AN154</f>
        <v>2766666666.6666608</v>
      </c>
      <c r="AO152" s="28">
        <f t="shared" ref="AO152" si="857">+AN152+AO154</f>
        <v>2733333333.3333273</v>
      </c>
      <c r="AP152" s="28">
        <f t="shared" ref="AP152" si="858">+AO152+AP154</f>
        <v>2699999999.9999938</v>
      </c>
      <c r="AQ152" s="28">
        <f t="shared" ref="AQ152" si="859">+AP152+AQ154</f>
        <v>2666666666.6666603</v>
      </c>
      <c r="AR152" s="28">
        <f t="shared" ref="AR152" si="860">+AQ152+AR154</f>
        <v>2633333333.3333268</v>
      </c>
      <c r="AS152" s="28">
        <f t="shared" ref="AS152" si="861">+AR152+AS154</f>
        <v>2599999999.9999933</v>
      </c>
      <c r="AT152" s="28">
        <f t="shared" ref="AT152" si="862">+AS152+AT154</f>
        <v>2566666666.6666598</v>
      </c>
      <c r="AU152" s="28">
        <f t="shared" ref="AU152" si="863">+AT152+AU154</f>
        <v>2533333333.3333263</v>
      </c>
      <c r="AV152" s="28">
        <f t="shared" ref="AV152" si="864">+AU152+AV154</f>
        <v>2499999999.9999928</v>
      </c>
      <c r="AW152" s="28">
        <f t="shared" ref="AW152" si="865">+AV152+AW154</f>
        <v>2466666666.6666594</v>
      </c>
      <c r="AX152" s="28">
        <f t="shared" ref="AX152" si="866">+AW152+AX154</f>
        <v>2433333333.3333259</v>
      </c>
      <c r="AY152" s="28">
        <f t="shared" ref="AY152" si="867">+AX152+AY154</f>
        <v>2399999999.9999924</v>
      </c>
      <c r="AZ152" s="28">
        <f t="shared" ref="AZ152" si="868">+AY152+AZ154</f>
        <v>2366666666.6666589</v>
      </c>
      <c r="BA152" s="28">
        <f t="shared" ref="BA152" si="869">+AZ152+BA154</f>
        <v>2333333333.3333254</v>
      </c>
      <c r="BB152" s="28">
        <f t="shared" ref="BB152" si="870">+BA152+BB154</f>
        <v>2299999999.9999919</v>
      </c>
      <c r="BC152" s="28">
        <f t="shared" ref="BC152" si="871">+BB152+BC154</f>
        <v>2266666666.6666584</v>
      </c>
      <c r="BD152" s="28">
        <f t="shared" ref="BD152" si="872">+BC152+BD154</f>
        <v>2233333333.3333249</v>
      </c>
      <c r="BE152" s="28">
        <f t="shared" ref="BE152" si="873">+BD152+BE154</f>
        <v>2199999999.9999914</v>
      </c>
      <c r="BF152" s="28">
        <f t="shared" ref="BF152" si="874">+BE152+BF154</f>
        <v>2166666666.6666579</v>
      </c>
      <c r="BG152" s="28">
        <f t="shared" ref="BG152" si="875">+BF152+BG154</f>
        <v>2133333333.3333247</v>
      </c>
      <c r="BH152" s="28">
        <f t="shared" ref="BH152" si="876">+BG152+BH154</f>
        <v>2099999999.9999914</v>
      </c>
      <c r="BI152" s="28">
        <f t="shared" ref="BI152" si="877">+BH152+BI154</f>
        <v>2066666666.6666582</v>
      </c>
      <c r="BJ152" s="28">
        <f t="shared" ref="BJ152" si="878">+BI152+BJ154</f>
        <v>2033333333.3333249</v>
      </c>
      <c r="BK152" s="28">
        <f t="shared" ref="BK152" si="879">+BJ152+BK154</f>
        <v>1999999999.9999917</v>
      </c>
      <c r="BL152" s="28">
        <f t="shared" ref="BL152" si="880">+BK152+BL154</f>
        <v>1966666666.6666584</v>
      </c>
      <c r="BM152" s="28">
        <f t="shared" ref="BM152" si="881">+BL152+BM154</f>
        <v>1933333333.3333251</v>
      </c>
      <c r="BN152" s="28">
        <f t="shared" ref="BN152" si="882">+BM152+BN154</f>
        <v>1899999999.9999919</v>
      </c>
      <c r="BO152" s="28">
        <f t="shared" ref="BO152" si="883">+BN152+BO154</f>
        <v>1866666666.6666586</v>
      </c>
      <c r="BP152" s="28">
        <f t="shared" ref="BP152" si="884">+BO152+BP154</f>
        <v>1833333333.3333254</v>
      </c>
      <c r="BQ152" s="28">
        <f t="shared" ref="BQ152" si="885">+BP152+BQ154</f>
        <v>1799999999.9999921</v>
      </c>
      <c r="BR152" s="28">
        <f t="shared" ref="BR152" si="886">+BQ152+BR154</f>
        <v>1766666666.6666589</v>
      </c>
      <c r="BS152" s="28">
        <f t="shared" ref="BS152" si="887">+BR152+BS154</f>
        <v>1733333333.3333256</v>
      </c>
      <c r="BT152" s="28">
        <f t="shared" ref="BT152" si="888">+BS152+BT154</f>
        <v>1699999999.9999924</v>
      </c>
      <c r="BU152" s="28">
        <f t="shared" ref="BU152" si="889">+BT152+BU154</f>
        <v>1666666666.6666591</v>
      </c>
      <c r="BV152" s="28">
        <f t="shared" ref="BV152" si="890">+BU152+BV154</f>
        <v>1633333333.3333259</v>
      </c>
      <c r="BW152" s="28">
        <f t="shared" ref="BW152" si="891">+BV152+BW154</f>
        <v>1599999999.9999926</v>
      </c>
      <c r="BX152" s="28">
        <f t="shared" ref="BX152" si="892">+BW152+BX154</f>
        <v>1566666666.6666594</v>
      </c>
      <c r="BY152" s="28">
        <f t="shared" ref="BY152" si="893">+BX152+BY154</f>
        <v>1533333333.3333261</v>
      </c>
      <c r="BZ152" s="28">
        <f t="shared" ref="BZ152" si="894">+BY152+BZ154</f>
        <v>1499999999.9999928</v>
      </c>
      <c r="CA152" s="28">
        <f t="shared" ref="CA152" si="895">+BZ152+CA154</f>
        <v>1466666666.6666596</v>
      </c>
      <c r="CB152" s="28">
        <f t="shared" ref="CB152" si="896">+CA152+CB154</f>
        <v>1433333333.3333263</v>
      </c>
      <c r="CC152" s="28">
        <f t="shared" ref="CC152" si="897">+CB152+CC154</f>
        <v>1399999999.9999931</v>
      </c>
      <c r="CD152" s="28">
        <f t="shared" ref="CD152" si="898">+CC152+CD154</f>
        <v>1366666666.6666598</v>
      </c>
      <c r="CE152" s="28">
        <f t="shared" ref="CE152" si="899">+CD152+CE154</f>
        <v>1333333333.3333266</v>
      </c>
      <c r="CF152" s="28">
        <f t="shared" ref="CF152" si="900">+CE152+CF154</f>
        <v>1299999999.9999933</v>
      </c>
      <c r="CG152" s="28">
        <f t="shared" ref="CG152" si="901">+CF152+CG154</f>
        <v>1266666666.6666601</v>
      </c>
      <c r="CH152" s="28">
        <f t="shared" ref="CH152" si="902">+CG152+CH154</f>
        <v>1233333333.3333268</v>
      </c>
      <c r="CI152" s="28">
        <f t="shared" ref="CI152" si="903">+CH152+CI154</f>
        <v>1199999999.9999936</v>
      </c>
      <c r="CJ152" s="28">
        <f t="shared" ref="CJ152" si="904">+CI152+CJ154</f>
        <v>1166666666.6666603</v>
      </c>
      <c r="CK152" s="28">
        <f t="shared" ref="CK152" si="905">+CJ152+CK154</f>
        <v>1133333333.3333271</v>
      </c>
      <c r="CL152" s="28">
        <f t="shared" ref="CL152" si="906">+CK152+CL154</f>
        <v>1099999999.9999938</v>
      </c>
      <c r="CM152" s="28">
        <f t="shared" ref="CM152" si="907">+CL152+CM154</f>
        <v>1066666666.6666604</v>
      </c>
      <c r="CN152" s="28">
        <f t="shared" ref="CN152" si="908">+CM152+CN154</f>
        <v>1033333333.3333271</v>
      </c>
      <c r="CO152" s="28">
        <f t="shared" ref="CO152" si="909">+CN152+CO154</f>
        <v>999999999.99999368</v>
      </c>
      <c r="CP152" s="28">
        <f t="shared" ref="CP152" si="910">+CO152+CP154</f>
        <v>966666666.66666031</v>
      </c>
      <c r="CQ152" s="28">
        <f t="shared" ref="CQ152" si="911">+CP152+CQ154</f>
        <v>933333333.33332694</v>
      </c>
      <c r="CR152" s="28">
        <f t="shared" ref="CR152" si="912">+CQ152+CR154</f>
        <v>899999999.99999356</v>
      </c>
      <c r="CS152" s="28">
        <f t="shared" ref="CS152" si="913">+CR152+CS154</f>
        <v>866666666.66666019</v>
      </c>
      <c r="CT152" s="28">
        <f t="shared" ref="CT152" si="914">+CS152+CT154</f>
        <v>833333333.33332682</v>
      </c>
      <c r="CU152" s="28">
        <f t="shared" ref="CU152" si="915">+CT152+CU154</f>
        <v>799999999.99999344</v>
      </c>
      <c r="CV152" s="28">
        <f t="shared" ref="CV152" si="916">+CU152+CV154</f>
        <v>766666666.66666007</v>
      </c>
      <c r="CW152" s="28">
        <f t="shared" ref="CW152" si="917">+CV152+CW154</f>
        <v>733333333.3333267</v>
      </c>
      <c r="CX152" s="28">
        <f t="shared" ref="CX152" si="918">+CW152+CX154</f>
        <v>699999999.99999332</v>
      </c>
      <c r="CY152" s="28">
        <f t="shared" ref="CY152" si="919">+CX152+CY154</f>
        <v>666666666.66665995</v>
      </c>
      <c r="CZ152" s="28">
        <f t="shared" ref="CZ152" si="920">+CY152+CZ154</f>
        <v>633333333.33332658</v>
      </c>
      <c r="DA152" s="28">
        <f t="shared" ref="DA152" si="921">+CZ152+DA154</f>
        <v>599999999.99999321</v>
      </c>
      <c r="DB152" s="28">
        <f t="shared" ref="DB152" si="922">+DA152+DB154</f>
        <v>566666666.66665983</v>
      </c>
      <c r="DC152" s="28">
        <f t="shared" ref="DC152" si="923">+DB152+DC154</f>
        <v>533333333.33332652</v>
      </c>
      <c r="DD152" s="28">
        <f t="shared" ref="DD152" si="924">+DC152+DD154</f>
        <v>499999999.99999321</v>
      </c>
      <c r="DE152" s="28">
        <f t="shared" ref="DE152" si="925">+DD152+DE154</f>
        <v>466666666.66665989</v>
      </c>
      <c r="DF152" s="28">
        <f t="shared" ref="DF152" si="926">+DE152+DF154</f>
        <v>433333333.33332658</v>
      </c>
      <c r="DG152" s="28">
        <f t="shared" ref="DG152" si="927">+DF152+DG154</f>
        <v>399999999.99999326</v>
      </c>
      <c r="DH152" s="28">
        <f t="shared" ref="DH152" si="928">+DG152+DH154</f>
        <v>366666666.66665995</v>
      </c>
      <c r="DI152" s="28">
        <f t="shared" ref="DI152" si="929">+DH152+DI154</f>
        <v>333333333.33332664</v>
      </c>
      <c r="DJ152" s="28">
        <f t="shared" ref="DJ152" si="930">+DI152+DJ154</f>
        <v>299999999.99999332</v>
      </c>
      <c r="DK152" s="28">
        <f t="shared" ref="DK152" si="931">+DJ152+DK154</f>
        <v>266666666.66665998</v>
      </c>
      <c r="DL152" s="28">
        <f t="shared" ref="DL152" si="932">+DK152+DL154</f>
        <v>233333333.33332664</v>
      </c>
      <c r="DM152" s="28">
        <f t="shared" ref="DM152" si="933">+DL152+DM154</f>
        <v>199999999.99999329</v>
      </c>
      <c r="DN152" s="28">
        <f t="shared" ref="DN152" si="934">+DM152+DN154</f>
        <v>166666666.66665995</v>
      </c>
      <c r="DO152" s="28">
        <f t="shared" ref="DO152" si="935">+DN152+DO154</f>
        <v>133333333.33332662</v>
      </c>
      <c r="DP152" s="28">
        <f t="shared" ref="DP152" si="936">+DO152+DP154</f>
        <v>99999999.999993294</v>
      </c>
      <c r="DQ152" s="28">
        <f t="shared" ref="DQ152" si="937">+DP152+DQ154</f>
        <v>66666666.666659966</v>
      </c>
      <c r="DR152" s="28">
        <f t="shared" ref="DR152" si="938">+DQ152+DR154</f>
        <v>33333333.333326634</v>
      </c>
      <c r="DS152" s="28">
        <f t="shared" ref="DS152" si="939">+DR152+DS154</f>
        <v>-6.6980719566345215E-6</v>
      </c>
    </row>
    <row r="153" spans="1:123" x14ac:dyDescent="0.25">
      <c r="B153" s="27" t="s">
        <v>37</v>
      </c>
      <c r="D153" s="28">
        <f>-C$152*$C$14</f>
        <v>-30000000.00000025</v>
      </c>
      <c r="E153" s="28">
        <f>-D$152*$C$14</f>
        <v>-29750000.000000246</v>
      </c>
      <c r="F153" s="28">
        <f t="shared" ref="F153:BP153" si="940">-E$152*$C$14</f>
        <v>-29500000.000000242</v>
      </c>
      <c r="G153" s="28">
        <f t="shared" si="940"/>
        <v>-29250000.000000238</v>
      </c>
      <c r="H153" s="28">
        <f t="shared" si="940"/>
        <v>-29000000.000000235</v>
      </c>
      <c r="I153" s="28">
        <f t="shared" si="940"/>
        <v>-28750000.000000231</v>
      </c>
      <c r="J153" s="28">
        <f t="shared" si="940"/>
        <v>-28500000.000000227</v>
      </c>
      <c r="K153" s="28">
        <f t="shared" si="940"/>
        <v>-28250000.000000227</v>
      </c>
      <c r="L153" s="28">
        <f t="shared" si="940"/>
        <v>-28000000.000000224</v>
      </c>
      <c r="M153" s="28">
        <f t="shared" si="940"/>
        <v>-27750000.00000022</v>
      </c>
      <c r="N153" s="28">
        <f t="shared" si="940"/>
        <v>-27500000.000000216</v>
      </c>
      <c r="O153" s="28">
        <f t="shared" si="940"/>
        <v>-27250000.000000212</v>
      </c>
      <c r="P153" s="28">
        <f t="shared" si="940"/>
        <v>-27000000.000000209</v>
      </c>
      <c r="Q153" s="28">
        <f t="shared" si="940"/>
        <v>-26750000.000000205</v>
      </c>
      <c r="R153" s="28">
        <f t="shared" si="940"/>
        <v>-26500000.000000201</v>
      </c>
      <c r="S153" s="28">
        <f t="shared" si="940"/>
        <v>-26250000.000000201</v>
      </c>
      <c r="T153" s="28">
        <f t="shared" si="940"/>
        <v>-26000000.000000197</v>
      </c>
      <c r="U153" s="28">
        <f t="shared" si="940"/>
        <v>-25750000.000000194</v>
      </c>
      <c r="V153" s="28">
        <f t="shared" si="940"/>
        <v>-25500000.00000019</v>
      </c>
      <c r="W153" s="28">
        <f t="shared" si="940"/>
        <v>-25250000.000000186</v>
      </c>
      <c r="X153" s="28">
        <f t="shared" si="940"/>
        <v>-25000000.000000183</v>
      </c>
      <c r="Y153" s="28">
        <f t="shared" si="940"/>
        <v>-24750000.000000179</v>
      </c>
      <c r="Z153" s="28">
        <f t="shared" si="940"/>
        <v>-24500000.000000175</v>
      </c>
      <c r="AA153" s="28">
        <f t="shared" si="940"/>
        <v>-24250000.000000175</v>
      </c>
      <c r="AB153" s="28">
        <f t="shared" si="940"/>
        <v>-24000000.000000171</v>
      </c>
      <c r="AC153" s="28">
        <f t="shared" si="940"/>
        <v>-23750000.000000168</v>
      </c>
      <c r="AD153" s="28">
        <f t="shared" si="940"/>
        <v>-23500000.000000164</v>
      </c>
      <c r="AE153" s="28">
        <f t="shared" si="940"/>
        <v>-23250000.00000016</v>
      </c>
      <c r="AF153" s="28">
        <f t="shared" si="940"/>
        <v>-23000000.000000156</v>
      </c>
      <c r="AG153" s="28">
        <f t="shared" si="940"/>
        <v>-22750000.000000153</v>
      </c>
      <c r="AH153" s="28">
        <f t="shared" si="940"/>
        <v>-22500000.000000149</v>
      </c>
      <c r="AI153" s="28">
        <f t="shared" si="940"/>
        <v>-22250000.000000149</v>
      </c>
      <c r="AJ153" s="28">
        <f t="shared" si="940"/>
        <v>-22000000.000000145</v>
      </c>
      <c r="AK153" s="28">
        <f t="shared" si="940"/>
        <v>-21750000.000000142</v>
      </c>
      <c r="AL153" s="28">
        <f t="shared" si="940"/>
        <v>-21500000.000000138</v>
      </c>
      <c r="AM153" s="28">
        <f t="shared" si="940"/>
        <v>-21250000.000000134</v>
      </c>
      <c r="AN153" s="28">
        <f t="shared" si="940"/>
        <v>-21000000.00000013</v>
      </c>
      <c r="AO153" s="28">
        <f t="shared" si="940"/>
        <v>-20750000.000000127</v>
      </c>
      <c r="AP153" s="28">
        <f t="shared" si="940"/>
        <v>-20500000.000000123</v>
      </c>
      <c r="AQ153" s="28">
        <f t="shared" si="940"/>
        <v>-20250000.000000123</v>
      </c>
      <c r="AR153" s="28">
        <f t="shared" si="940"/>
        <v>-20000000.000000119</v>
      </c>
      <c r="AS153" s="28">
        <f t="shared" si="940"/>
        <v>-19750000.000000115</v>
      </c>
      <c r="AT153" s="28">
        <f t="shared" si="940"/>
        <v>-19500000.000000112</v>
      </c>
      <c r="AU153" s="28">
        <f t="shared" si="940"/>
        <v>-19250000.000000108</v>
      </c>
      <c r="AV153" s="28">
        <f t="shared" si="940"/>
        <v>-19000000.000000104</v>
      </c>
      <c r="AW153" s="28">
        <f t="shared" si="940"/>
        <v>-18750000.000000101</v>
      </c>
      <c r="AX153" s="28">
        <f t="shared" si="940"/>
        <v>-18500000.000000097</v>
      </c>
      <c r="AY153" s="28">
        <f t="shared" si="940"/>
        <v>-18250000.000000097</v>
      </c>
      <c r="AZ153" s="28">
        <f t="shared" si="940"/>
        <v>-18000000.000000093</v>
      </c>
      <c r="BA153" s="28">
        <f t="shared" si="940"/>
        <v>-17750000.000000089</v>
      </c>
      <c r="BB153" s="28">
        <f t="shared" si="940"/>
        <v>-17500000.000000086</v>
      </c>
      <c r="BC153" s="28">
        <f t="shared" si="940"/>
        <v>-17250000.000000082</v>
      </c>
      <c r="BD153" s="28">
        <f t="shared" si="940"/>
        <v>-17000000.000000078</v>
      </c>
      <c r="BE153" s="28">
        <f t="shared" si="940"/>
        <v>-16750000.000000076</v>
      </c>
      <c r="BF153" s="28">
        <f t="shared" si="940"/>
        <v>-16500000.000000073</v>
      </c>
      <c r="BG153" s="28">
        <f t="shared" si="940"/>
        <v>-16250000.000000069</v>
      </c>
      <c r="BH153" s="28">
        <f t="shared" si="940"/>
        <v>-16000000.000000067</v>
      </c>
      <c r="BI153" s="28">
        <f t="shared" si="940"/>
        <v>-15750000.000000067</v>
      </c>
      <c r="BJ153" s="28">
        <f t="shared" si="940"/>
        <v>-15500000.000000065</v>
      </c>
      <c r="BK153" s="28">
        <f t="shared" si="940"/>
        <v>-15250000.000000063</v>
      </c>
      <c r="BL153" s="28">
        <f t="shared" si="940"/>
        <v>-15000000.000000061</v>
      </c>
      <c r="BM153" s="28">
        <f t="shared" si="940"/>
        <v>-14750000.00000006</v>
      </c>
      <c r="BN153" s="28">
        <f t="shared" si="940"/>
        <v>-14500000.00000006</v>
      </c>
      <c r="BO153" s="28">
        <f t="shared" si="940"/>
        <v>-14250000.000000058</v>
      </c>
      <c r="BP153" s="28">
        <f t="shared" si="940"/>
        <v>-14000000.000000056</v>
      </c>
      <c r="BQ153" s="28">
        <f t="shared" ref="BQ153:DR153" si="941">-BP$152*$C$14</f>
        <v>-13750000.000000054</v>
      </c>
      <c r="BR153" s="28">
        <f t="shared" si="941"/>
        <v>-13500000.000000052</v>
      </c>
      <c r="BS153" s="28">
        <f t="shared" si="941"/>
        <v>-13250000.000000052</v>
      </c>
      <c r="BT153" s="28">
        <f t="shared" si="941"/>
        <v>-13000000.00000005</v>
      </c>
      <c r="BU153" s="28">
        <f t="shared" si="941"/>
        <v>-12750000.000000048</v>
      </c>
      <c r="BV153" s="28">
        <f t="shared" si="941"/>
        <v>-12500000.000000047</v>
      </c>
      <c r="BW153" s="28">
        <f t="shared" si="941"/>
        <v>-12250000.000000045</v>
      </c>
      <c r="BX153" s="28">
        <f t="shared" si="941"/>
        <v>-12000000.000000045</v>
      </c>
      <c r="BY153" s="28">
        <f t="shared" si="941"/>
        <v>-11750000.000000043</v>
      </c>
      <c r="BZ153" s="28">
        <f t="shared" si="941"/>
        <v>-11500000.000000041</v>
      </c>
      <c r="CA153" s="28">
        <f t="shared" si="941"/>
        <v>-11250000.000000039</v>
      </c>
      <c r="CB153" s="28">
        <f t="shared" si="941"/>
        <v>-11000000.000000037</v>
      </c>
      <c r="CC153" s="28">
        <f t="shared" si="941"/>
        <v>-10750000.000000037</v>
      </c>
      <c r="CD153" s="28">
        <f t="shared" si="941"/>
        <v>-10500000.000000035</v>
      </c>
      <c r="CE153" s="28">
        <f t="shared" si="941"/>
        <v>-10250000.000000034</v>
      </c>
      <c r="CF153" s="28">
        <f t="shared" si="941"/>
        <v>-10000000.000000032</v>
      </c>
      <c r="CG153" s="28">
        <f t="shared" si="941"/>
        <v>-9750000.0000000317</v>
      </c>
      <c r="CH153" s="28">
        <f t="shared" si="941"/>
        <v>-9500000.0000000298</v>
      </c>
      <c r="CI153" s="28">
        <f t="shared" si="941"/>
        <v>-9250000.0000000279</v>
      </c>
      <c r="CJ153" s="28">
        <f t="shared" si="941"/>
        <v>-9000000.0000000261</v>
      </c>
      <c r="CK153" s="28">
        <f t="shared" si="941"/>
        <v>-8750000.0000000242</v>
      </c>
      <c r="CL153" s="28">
        <f t="shared" si="941"/>
        <v>-8500000.0000000242</v>
      </c>
      <c r="CM153" s="28">
        <f t="shared" si="941"/>
        <v>-8250000.0000000224</v>
      </c>
      <c r="CN153" s="28">
        <f t="shared" si="941"/>
        <v>-8000000.0000000196</v>
      </c>
      <c r="CO153" s="28">
        <f t="shared" si="941"/>
        <v>-7750000.0000000168</v>
      </c>
      <c r="CP153" s="28">
        <f t="shared" si="941"/>
        <v>-7500000.0000000149</v>
      </c>
      <c r="CQ153" s="28">
        <f t="shared" si="941"/>
        <v>-7250000.0000000121</v>
      </c>
      <c r="CR153" s="28">
        <f t="shared" si="941"/>
        <v>-7000000.0000000102</v>
      </c>
      <c r="CS153" s="28">
        <f t="shared" si="941"/>
        <v>-6750000.0000000075</v>
      </c>
      <c r="CT153" s="28">
        <f t="shared" si="941"/>
        <v>-6500000.0000000056</v>
      </c>
      <c r="CU153" s="28">
        <f t="shared" si="941"/>
        <v>-6250000.0000000028</v>
      </c>
      <c r="CV153" s="28">
        <f t="shared" si="941"/>
        <v>-6000000.0000000009</v>
      </c>
      <c r="CW153" s="28">
        <f t="shared" si="941"/>
        <v>-5749999.9999999981</v>
      </c>
      <c r="CX153" s="28">
        <f t="shared" si="941"/>
        <v>-5499999.9999999963</v>
      </c>
      <c r="CY153" s="28">
        <f t="shared" si="941"/>
        <v>-5249999.9999999935</v>
      </c>
      <c r="CZ153" s="28">
        <f t="shared" si="941"/>
        <v>-4999999.9999999907</v>
      </c>
      <c r="DA153" s="28">
        <f t="shared" si="941"/>
        <v>-4749999.9999999888</v>
      </c>
      <c r="DB153" s="28">
        <f t="shared" si="941"/>
        <v>-4499999.999999986</v>
      </c>
      <c r="DC153" s="28">
        <f t="shared" si="941"/>
        <v>-4249999.9999999842</v>
      </c>
      <c r="DD153" s="28">
        <f t="shared" si="941"/>
        <v>-3999999.9999999818</v>
      </c>
      <c r="DE153" s="28">
        <f t="shared" si="941"/>
        <v>-3749999.99999998</v>
      </c>
      <c r="DF153" s="28">
        <f t="shared" si="941"/>
        <v>-3499999.9999999781</v>
      </c>
      <c r="DG153" s="28">
        <f t="shared" si="941"/>
        <v>-3249999.9999999763</v>
      </c>
      <c r="DH153" s="28">
        <f t="shared" si="941"/>
        <v>-2999999.9999999744</v>
      </c>
      <c r="DI153" s="28">
        <f t="shared" si="941"/>
        <v>-2749999.9999999725</v>
      </c>
      <c r="DJ153" s="28">
        <f t="shared" si="941"/>
        <v>-2499999.9999999707</v>
      </c>
      <c r="DK153" s="28">
        <f t="shared" si="941"/>
        <v>-2249999.9999999688</v>
      </c>
      <c r="DL153" s="28">
        <f t="shared" si="941"/>
        <v>-1999999.9999999665</v>
      </c>
      <c r="DM153" s="28">
        <f t="shared" si="941"/>
        <v>-1749999.9999999644</v>
      </c>
      <c r="DN153" s="28">
        <f t="shared" si="941"/>
        <v>-1499999.999999962</v>
      </c>
      <c r="DO153" s="28">
        <f t="shared" si="941"/>
        <v>-1249999.99999996</v>
      </c>
      <c r="DP153" s="28">
        <f t="shared" si="941"/>
        <v>-999999.99999995797</v>
      </c>
      <c r="DQ153" s="28">
        <f t="shared" si="941"/>
        <v>-749999.99999995588</v>
      </c>
      <c r="DR153" s="28">
        <f t="shared" si="941"/>
        <v>-499999.9999999539</v>
      </c>
      <c r="DS153" s="28">
        <f>-DR$152*$C$14</f>
        <v>-249999.99999995183</v>
      </c>
    </row>
    <row r="154" spans="1:123" x14ac:dyDescent="0.25">
      <c r="B154" s="27" t="s">
        <v>36</v>
      </c>
      <c r="D154" s="28">
        <f>-$C$152/$A151</f>
        <v>-33333333.333333332</v>
      </c>
      <c r="E154" s="28">
        <f t="shared" ref="E154:BP154" si="942">-$C$152/$A151</f>
        <v>-33333333.333333332</v>
      </c>
      <c r="F154" s="28">
        <f t="shared" si="942"/>
        <v>-33333333.333333332</v>
      </c>
      <c r="G154" s="28">
        <f t="shared" si="942"/>
        <v>-33333333.333333332</v>
      </c>
      <c r="H154" s="28">
        <f t="shared" si="942"/>
        <v>-33333333.333333332</v>
      </c>
      <c r="I154" s="28">
        <f t="shared" si="942"/>
        <v>-33333333.333333332</v>
      </c>
      <c r="J154" s="28">
        <f t="shared" si="942"/>
        <v>-33333333.333333332</v>
      </c>
      <c r="K154" s="28">
        <f t="shared" si="942"/>
        <v>-33333333.333333332</v>
      </c>
      <c r="L154" s="28">
        <f t="shared" si="942"/>
        <v>-33333333.333333332</v>
      </c>
      <c r="M154" s="28">
        <f t="shared" si="942"/>
        <v>-33333333.333333332</v>
      </c>
      <c r="N154" s="28">
        <f t="shared" si="942"/>
        <v>-33333333.333333332</v>
      </c>
      <c r="O154" s="28">
        <f t="shared" si="942"/>
        <v>-33333333.333333332</v>
      </c>
      <c r="P154" s="28">
        <f t="shared" si="942"/>
        <v>-33333333.333333332</v>
      </c>
      <c r="Q154" s="28">
        <f t="shared" si="942"/>
        <v>-33333333.333333332</v>
      </c>
      <c r="R154" s="28">
        <f t="shared" si="942"/>
        <v>-33333333.333333332</v>
      </c>
      <c r="S154" s="28">
        <f t="shared" si="942"/>
        <v>-33333333.333333332</v>
      </c>
      <c r="T154" s="28">
        <f t="shared" si="942"/>
        <v>-33333333.333333332</v>
      </c>
      <c r="U154" s="28">
        <f t="shared" si="942"/>
        <v>-33333333.333333332</v>
      </c>
      <c r="V154" s="28">
        <f t="shared" si="942"/>
        <v>-33333333.333333332</v>
      </c>
      <c r="W154" s="28">
        <f t="shared" si="942"/>
        <v>-33333333.333333332</v>
      </c>
      <c r="X154" s="28">
        <f t="shared" si="942"/>
        <v>-33333333.333333332</v>
      </c>
      <c r="Y154" s="28">
        <f t="shared" si="942"/>
        <v>-33333333.333333332</v>
      </c>
      <c r="Z154" s="28">
        <f t="shared" si="942"/>
        <v>-33333333.333333332</v>
      </c>
      <c r="AA154" s="28">
        <f t="shared" si="942"/>
        <v>-33333333.333333332</v>
      </c>
      <c r="AB154" s="28">
        <f t="shared" si="942"/>
        <v>-33333333.333333332</v>
      </c>
      <c r="AC154" s="28">
        <f t="shared" si="942"/>
        <v>-33333333.333333332</v>
      </c>
      <c r="AD154" s="28">
        <f t="shared" si="942"/>
        <v>-33333333.333333332</v>
      </c>
      <c r="AE154" s="28">
        <f t="shared" si="942"/>
        <v>-33333333.333333332</v>
      </c>
      <c r="AF154" s="28">
        <f t="shared" si="942"/>
        <v>-33333333.333333332</v>
      </c>
      <c r="AG154" s="28">
        <f t="shared" si="942"/>
        <v>-33333333.333333332</v>
      </c>
      <c r="AH154" s="28">
        <f t="shared" si="942"/>
        <v>-33333333.333333332</v>
      </c>
      <c r="AI154" s="28">
        <f t="shared" si="942"/>
        <v>-33333333.333333332</v>
      </c>
      <c r="AJ154" s="28">
        <f t="shared" si="942"/>
        <v>-33333333.333333332</v>
      </c>
      <c r="AK154" s="28">
        <f t="shared" si="942"/>
        <v>-33333333.333333332</v>
      </c>
      <c r="AL154" s="28">
        <f t="shared" si="942"/>
        <v>-33333333.333333332</v>
      </c>
      <c r="AM154" s="28">
        <f t="shared" si="942"/>
        <v>-33333333.333333332</v>
      </c>
      <c r="AN154" s="28">
        <f t="shared" si="942"/>
        <v>-33333333.333333332</v>
      </c>
      <c r="AO154" s="28">
        <f t="shared" si="942"/>
        <v>-33333333.333333332</v>
      </c>
      <c r="AP154" s="28">
        <f t="shared" si="942"/>
        <v>-33333333.333333332</v>
      </c>
      <c r="AQ154" s="28">
        <f t="shared" si="942"/>
        <v>-33333333.333333332</v>
      </c>
      <c r="AR154" s="28">
        <f t="shared" si="942"/>
        <v>-33333333.333333332</v>
      </c>
      <c r="AS154" s="28">
        <f t="shared" si="942"/>
        <v>-33333333.333333332</v>
      </c>
      <c r="AT154" s="28">
        <f t="shared" si="942"/>
        <v>-33333333.333333332</v>
      </c>
      <c r="AU154" s="28">
        <f t="shared" si="942"/>
        <v>-33333333.333333332</v>
      </c>
      <c r="AV154" s="28">
        <f t="shared" si="942"/>
        <v>-33333333.333333332</v>
      </c>
      <c r="AW154" s="28">
        <f t="shared" si="942"/>
        <v>-33333333.333333332</v>
      </c>
      <c r="AX154" s="28">
        <f t="shared" si="942"/>
        <v>-33333333.333333332</v>
      </c>
      <c r="AY154" s="28">
        <f t="shared" si="942"/>
        <v>-33333333.333333332</v>
      </c>
      <c r="AZ154" s="28">
        <f t="shared" si="942"/>
        <v>-33333333.333333332</v>
      </c>
      <c r="BA154" s="28">
        <f t="shared" si="942"/>
        <v>-33333333.333333332</v>
      </c>
      <c r="BB154" s="28">
        <f t="shared" si="942"/>
        <v>-33333333.333333332</v>
      </c>
      <c r="BC154" s="28">
        <f t="shared" si="942"/>
        <v>-33333333.333333332</v>
      </c>
      <c r="BD154" s="28">
        <f t="shared" si="942"/>
        <v>-33333333.333333332</v>
      </c>
      <c r="BE154" s="28">
        <f t="shared" si="942"/>
        <v>-33333333.333333332</v>
      </c>
      <c r="BF154" s="28">
        <f t="shared" si="942"/>
        <v>-33333333.333333332</v>
      </c>
      <c r="BG154" s="28">
        <f t="shared" si="942"/>
        <v>-33333333.333333332</v>
      </c>
      <c r="BH154" s="28">
        <f t="shared" si="942"/>
        <v>-33333333.333333332</v>
      </c>
      <c r="BI154" s="28">
        <f t="shared" si="942"/>
        <v>-33333333.333333332</v>
      </c>
      <c r="BJ154" s="28">
        <f t="shared" si="942"/>
        <v>-33333333.333333332</v>
      </c>
      <c r="BK154" s="28">
        <f t="shared" si="942"/>
        <v>-33333333.333333332</v>
      </c>
      <c r="BL154" s="28">
        <f t="shared" si="942"/>
        <v>-33333333.333333332</v>
      </c>
      <c r="BM154" s="28">
        <f t="shared" si="942"/>
        <v>-33333333.333333332</v>
      </c>
      <c r="BN154" s="28">
        <f t="shared" si="942"/>
        <v>-33333333.333333332</v>
      </c>
      <c r="BO154" s="28">
        <f t="shared" si="942"/>
        <v>-33333333.333333332</v>
      </c>
      <c r="BP154" s="28">
        <f t="shared" si="942"/>
        <v>-33333333.333333332</v>
      </c>
      <c r="BQ154" s="28">
        <f t="shared" ref="BQ154:DS154" si="943">-$C$152/$A151</f>
        <v>-33333333.333333332</v>
      </c>
      <c r="BR154" s="28">
        <f t="shared" si="943"/>
        <v>-33333333.333333332</v>
      </c>
      <c r="BS154" s="28">
        <f t="shared" si="943"/>
        <v>-33333333.333333332</v>
      </c>
      <c r="BT154" s="28">
        <f t="shared" si="943"/>
        <v>-33333333.333333332</v>
      </c>
      <c r="BU154" s="28">
        <f t="shared" si="943"/>
        <v>-33333333.333333332</v>
      </c>
      <c r="BV154" s="28">
        <f t="shared" si="943"/>
        <v>-33333333.333333332</v>
      </c>
      <c r="BW154" s="28">
        <f t="shared" si="943"/>
        <v>-33333333.333333332</v>
      </c>
      <c r="BX154" s="28">
        <f t="shared" si="943"/>
        <v>-33333333.333333332</v>
      </c>
      <c r="BY154" s="28">
        <f t="shared" si="943"/>
        <v>-33333333.333333332</v>
      </c>
      <c r="BZ154" s="28">
        <f t="shared" si="943"/>
        <v>-33333333.333333332</v>
      </c>
      <c r="CA154" s="28">
        <f t="shared" si="943"/>
        <v>-33333333.333333332</v>
      </c>
      <c r="CB154" s="28">
        <f t="shared" si="943"/>
        <v>-33333333.333333332</v>
      </c>
      <c r="CC154" s="28">
        <f t="shared" si="943"/>
        <v>-33333333.333333332</v>
      </c>
      <c r="CD154" s="28">
        <f t="shared" si="943"/>
        <v>-33333333.333333332</v>
      </c>
      <c r="CE154" s="28">
        <f t="shared" si="943"/>
        <v>-33333333.333333332</v>
      </c>
      <c r="CF154" s="28">
        <f t="shared" si="943"/>
        <v>-33333333.333333332</v>
      </c>
      <c r="CG154" s="28">
        <f t="shared" si="943"/>
        <v>-33333333.333333332</v>
      </c>
      <c r="CH154" s="28">
        <f t="shared" si="943"/>
        <v>-33333333.333333332</v>
      </c>
      <c r="CI154" s="28">
        <f t="shared" si="943"/>
        <v>-33333333.333333332</v>
      </c>
      <c r="CJ154" s="28">
        <f t="shared" si="943"/>
        <v>-33333333.333333332</v>
      </c>
      <c r="CK154" s="28">
        <f t="shared" si="943"/>
        <v>-33333333.333333332</v>
      </c>
      <c r="CL154" s="28">
        <f t="shared" si="943"/>
        <v>-33333333.333333332</v>
      </c>
      <c r="CM154" s="28">
        <f t="shared" si="943"/>
        <v>-33333333.333333332</v>
      </c>
      <c r="CN154" s="28">
        <f t="shared" si="943"/>
        <v>-33333333.333333332</v>
      </c>
      <c r="CO154" s="28">
        <f t="shared" si="943"/>
        <v>-33333333.333333332</v>
      </c>
      <c r="CP154" s="28">
        <f t="shared" si="943"/>
        <v>-33333333.333333332</v>
      </c>
      <c r="CQ154" s="28">
        <f t="shared" si="943"/>
        <v>-33333333.333333332</v>
      </c>
      <c r="CR154" s="28">
        <f t="shared" si="943"/>
        <v>-33333333.333333332</v>
      </c>
      <c r="CS154" s="28">
        <f t="shared" si="943"/>
        <v>-33333333.333333332</v>
      </c>
      <c r="CT154" s="28">
        <f t="shared" si="943"/>
        <v>-33333333.333333332</v>
      </c>
      <c r="CU154" s="28">
        <f t="shared" si="943"/>
        <v>-33333333.333333332</v>
      </c>
      <c r="CV154" s="28">
        <f t="shared" si="943"/>
        <v>-33333333.333333332</v>
      </c>
      <c r="CW154" s="28">
        <f t="shared" si="943"/>
        <v>-33333333.333333332</v>
      </c>
      <c r="CX154" s="28">
        <f t="shared" si="943"/>
        <v>-33333333.333333332</v>
      </c>
      <c r="CY154" s="28">
        <f t="shared" si="943"/>
        <v>-33333333.333333332</v>
      </c>
      <c r="CZ154" s="28">
        <f t="shared" si="943"/>
        <v>-33333333.333333332</v>
      </c>
      <c r="DA154" s="28">
        <f t="shared" si="943"/>
        <v>-33333333.333333332</v>
      </c>
      <c r="DB154" s="28">
        <f t="shared" si="943"/>
        <v>-33333333.333333332</v>
      </c>
      <c r="DC154" s="28">
        <f t="shared" si="943"/>
        <v>-33333333.333333332</v>
      </c>
      <c r="DD154" s="28">
        <f t="shared" si="943"/>
        <v>-33333333.333333332</v>
      </c>
      <c r="DE154" s="28">
        <f t="shared" si="943"/>
        <v>-33333333.333333332</v>
      </c>
      <c r="DF154" s="28">
        <f t="shared" si="943"/>
        <v>-33333333.333333332</v>
      </c>
      <c r="DG154" s="28">
        <f t="shared" si="943"/>
        <v>-33333333.333333332</v>
      </c>
      <c r="DH154" s="28">
        <f t="shared" si="943"/>
        <v>-33333333.333333332</v>
      </c>
      <c r="DI154" s="28">
        <f t="shared" si="943"/>
        <v>-33333333.333333332</v>
      </c>
      <c r="DJ154" s="28">
        <f t="shared" si="943"/>
        <v>-33333333.333333332</v>
      </c>
      <c r="DK154" s="28">
        <f t="shared" si="943"/>
        <v>-33333333.333333332</v>
      </c>
      <c r="DL154" s="28">
        <f t="shared" si="943"/>
        <v>-33333333.333333332</v>
      </c>
      <c r="DM154" s="28">
        <f t="shared" si="943"/>
        <v>-33333333.333333332</v>
      </c>
      <c r="DN154" s="28">
        <f t="shared" si="943"/>
        <v>-33333333.333333332</v>
      </c>
      <c r="DO154" s="28">
        <f t="shared" si="943"/>
        <v>-33333333.333333332</v>
      </c>
      <c r="DP154" s="28">
        <f t="shared" si="943"/>
        <v>-33333333.333333332</v>
      </c>
      <c r="DQ154" s="28">
        <f t="shared" si="943"/>
        <v>-33333333.333333332</v>
      </c>
      <c r="DR154" s="28">
        <f t="shared" si="943"/>
        <v>-33333333.333333332</v>
      </c>
      <c r="DS154" s="28">
        <f t="shared" si="943"/>
        <v>-33333333.333333332</v>
      </c>
    </row>
    <row r="155" spans="1:123" x14ac:dyDescent="0.25">
      <c r="B155" s="27" t="s">
        <v>38</v>
      </c>
      <c r="D155" s="28">
        <f>+D154+D153</f>
        <v>-63333333.333333582</v>
      </c>
      <c r="E155" s="28">
        <f t="shared" ref="E155:BP155" si="944">+E154+E153</f>
        <v>-63083333.333333582</v>
      </c>
      <c r="F155" s="28">
        <f t="shared" si="944"/>
        <v>-62833333.333333574</v>
      </c>
      <c r="G155" s="28">
        <f t="shared" si="944"/>
        <v>-62583333.333333567</v>
      </c>
      <c r="H155" s="28">
        <f t="shared" si="944"/>
        <v>-62333333.333333567</v>
      </c>
      <c r="I155" s="28">
        <f t="shared" si="944"/>
        <v>-62083333.333333567</v>
      </c>
      <c r="J155" s="28">
        <f t="shared" si="944"/>
        <v>-61833333.333333559</v>
      </c>
      <c r="K155" s="28">
        <f t="shared" si="944"/>
        <v>-61583333.333333559</v>
      </c>
      <c r="L155" s="28">
        <f t="shared" si="944"/>
        <v>-61333333.333333552</v>
      </c>
      <c r="M155" s="28">
        <f t="shared" si="944"/>
        <v>-61083333.333333552</v>
      </c>
      <c r="N155" s="28">
        <f t="shared" si="944"/>
        <v>-60833333.333333552</v>
      </c>
      <c r="O155" s="28">
        <f t="shared" si="944"/>
        <v>-60583333.333333544</v>
      </c>
      <c r="P155" s="28">
        <f t="shared" si="944"/>
        <v>-60333333.333333537</v>
      </c>
      <c r="Q155" s="28">
        <f t="shared" si="944"/>
        <v>-60083333.333333537</v>
      </c>
      <c r="R155" s="28">
        <f t="shared" si="944"/>
        <v>-59833333.333333537</v>
      </c>
      <c r="S155" s="28">
        <f t="shared" si="944"/>
        <v>-59583333.333333537</v>
      </c>
      <c r="T155" s="28">
        <f t="shared" si="944"/>
        <v>-59333333.33333353</v>
      </c>
      <c r="U155" s="28">
        <f t="shared" si="944"/>
        <v>-59083333.333333522</v>
      </c>
      <c r="V155" s="28">
        <f t="shared" si="944"/>
        <v>-58833333.333333522</v>
      </c>
      <c r="W155" s="28">
        <f t="shared" si="944"/>
        <v>-58583333.333333522</v>
      </c>
      <c r="X155" s="28">
        <f t="shared" si="944"/>
        <v>-58333333.333333515</v>
      </c>
      <c r="Y155" s="28">
        <f t="shared" si="944"/>
        <v>-58083333.333333507</v>
      </c>
      <c r="Z155" s="28">
        <f t="shared" si="944"/>
        <v>-57833333.333333507</v>
      </c>
      <c r="AA155" s="28">
        <f t="shared" si="944"/>
        <v>-57583333.333333507</v>
      </c>
      <c r="AB155" s="28">
        <f t="shared" si="944"/>
        <v>-57333333.333333507</v>
      </c>
      <c r="AC155" s="28">
        <f t="shared" si="944"/>
        <v>-57083333.3333335</v>
      </c>
      <c r="AD155" s="28">
        <f t="shared" si="944"/>
        <v>-56833333.333333492</v>
      </c>
      <c r="AE155" s="28">
        <f t="shared" si="944"/>
        <v>-56583333.333333492</v>
      </c>
      <c r="AF155" s="28">
        <f t="shared" si="944"/>
        <v>-56333333.333333492</v>
      </c>
      <c r="AG155" s="28">
        <f t="shared" si="944"/>
        <v>-56083333.333333485</v>
      </c>
      <c r="AH155" s="28">
        <f t="shared" si="944"/>
        <v>-55833333.333333477</v>
      </c>
      <c r="AI155" s="28">
        <f t="shared" si="944"/>
        <v>-55583333.333333477</v>
      </c>
      <c r="AJ155" s="28">
        <f t="shared" si="944"/>
        <v>-55333333.333333477</v>
      </c>
      <c r="AK155" s="28">
        <f t="shared" si="944"/>
        <v>-55083333.333333477</v>
      </c>
      <c r="AL155" s="28">
        <f t="shared" si="944"/>
        <v>-54833333.33333347</v>
      </c>
      <c r="AM155" s="28">
        <f t="shared" si="944"/>
        <v>-54583333.333333462</v>
      </c>
      <c r="AN155" s="28">
        <f t="shared" si="944"/>
        <v>-54333333.333333462</v>
      </c>
      <c r="AO155" s="28">
        <f t="shared" si="944"/>
        <v>-54083333.333333462</v>
      </c>
      <c r="AP155" s="28">
        <f t="shared" si="944"/>
        <v>-53833333.333333455</v>
      </c>
      <c r="AQ155" s="28">
        <f t="shared" si="944"/>
        <v>-53583333.333333455</v>
      </c>
      <c r="AR155" s="28">
        <f t="shared" si="944"/>
        <v>-53333333.333333448</v>
      </c>
      <c r="AS155" s="28">
        <f t="shared" si="944"/>
        <v>-53083333.333333448</v>
      </c>
      <c r="AT155" s="28">
        <f t="shared" si="944"/>
        <v>-52833333.333333448</v>
      </c>
      <c r="AU155" s="28">
        <f t="shared" si="944"/>
        <v>-52583333.33333344</v>
      </c>
      <c r="AV155" s="28">
        <f t="shared" si="944"/>
        <v>-52333333.333333433</v>
      </c>
      <c r="AW155" s="28">
        <f t="shared" si="944"/>
        <v>-52083333.333333433</v>
      </c>
      <c r="AX155" s="28">
        <f t="shared" si="944"/>
        <v>-51833333.333333433</v>
      </c>
      <c r="AY155" s="28">
        <f t="shared" si="944"/>
        <v>-51583333.333333433</v>
      </c>
      <c r="AZ155" s="28">
        <f t="shared" si="944"/>
        <v>-51333333.333333425</v>
      </c>
      <c r="BA155" s="28">
        <f t="shared" si="944"/>
        <v>-51083333.333333418</v>
      </c>
      <c r="BB155" s="28">
        <f t="shared" si="944"/>
        <v>-50833333.333333418</v>
      </c>
      <c r="BC155" s="28">
        <f t="shared" si="944"/>
        <v>-50583333.333333418</v>
      </c>
      <c r="BD155" s="28">
        <f t="shared" si="944"/>
        <v>-50333333.33333341</v>
      </c>
      <c r="BE155" s="28">
        <f t="shared" si="944"/>
        <v>-50083333.33333341</v>
      </c>
      <c r="BF155" s="28">
        <f t="shared" si="944"/>
        <v>-49833333.333333403</v>
      </c>
      <c r="BG155" s="28">
        <f t="shared" si="944"/>
        <v>-49583333.333333403</v>
      </c>
      <c r="BH155" s="28">
        <f t="shared" si="944"/>
        <v>-49333333.333333403</v>
      </c>
      <c r="BI155" s="28">
        <f t="shared" si="944"/>
        <v>-49083333.333333403</v>
      </c>
      <c r="BJ155" s="28">
        <f t="shared" si="944"/>
        <v>-48833333.333333395</v>
      </c>
      <c r="BK155" s="28">
        <f t="shared" si="944"/>
        <v>-48583333.333333395</v>
      </c>
      <c r="BL155" s="28">
        <f t="shared" si="944"/>
        <v>-48333333.333333395</v>
      </c>
      <c r="BM155" s="28">
        <f t="shared" si="944"/>
        <v>-48083333.333333388</v>
      </c>
      <c r="BN155" s="28">
        <f t="shared" si="944"/>
        <v>-47833333.333333388</v>
      </c>
      <c r="BO155" s="28">
        <f t="shared" si="944"/>
        <v>-47583333.333333388</v>
      </c>
      <c r="BP155" s="28">
        <f t="shared" si="944"/>
        <v>-47333333.333333388</v>
      </c>
      <c r="BQ155" s="28">
        <f t="shared" ref="BQ155:DS155" si="945">+BQ154+BQ153</f>
        <v>-47083333.333333388</v>
      </c>
      <c r="BR155" s="28">
        <f t="shared" si="945"/>
        <v>-46833333.333333388</v>
      </c>
      <c r="BS155" s="28">
        <f t="shared" si="945"/>
        <v>-46583333.333333388</v>
      </c>
      <c r="BT155" s="28">
        <f t="shared" si="945"/>
        <v>-46333333.333333381</v>
      </c>
      <c r="BU155" s="28">
        <f t="shared" si="945"/>
        <v>-46083333.333333381</v>
      </c>
      <c r="BV155" s="28">
        <f t="shared" si="945"/>
        <v>-45833333.333333381</v>
      </c>
      <c r="BW155" s="28">
        <f t="shared" si="945"/>
        <v>-45583333.333333373</v>
      </c>
      <c r="BX155" s="28">
        <f t="shared" si="945"/>
        <v>-45333333.333333373</v>
      </c>
      <c r="BY155" s="28">
        <f t="shared" si="945"/>
        <v>-45083333.333333373</v>
      </c>
      <c r="BZ155" s="28">
        <f t="shared" si="945"/>
        <v>-44833333.333333373</v>
      </c>
      <c r="CA155" s="28">
        <f t="shared" si="945"/>
        <v>-44583333.333333373</v>
      </c>
      <c r="CB155" s="28">
        <f t="shared" si="945"/>
        <v>-44333333.333333373</v>
      </c>
      <c r="CC155" s="28">
        <f t="shared" si="945"/>
        <v>-44083333.333333373</v>
      </c>
      <c r="CD155" s="28">
        <f t="shared" si="945"/>
        <v>-43833333.333333366</v>
      </c>
      <c r="CE155" s="28">
        <f t="shared" si="945"/>
        <v>-43583333.333333366</v>
      </c>
      <c r="CF155" s="28">
        <f t="shared" si="945"/>
        <v>-43333333.333333366</v>
      </c>
      <c r="CG155" s="28">
        <f t="shared" si="945"/>
        <v>-43083333.333333366</v>
      </c>
      <c r="CH155" s="28">
        <f t="shared" si="945"/>
        <v>-42833333.333333358</v>
      </c>
      <c r="CI155" s="28">
        <f t="shared" si="945"/>
        <v>-42583333.333333358</v>
      </c>
      <c r="CJ155" s="28">
        <f t="shared" si="945"/>
        <v>-42333333.333333358</v>
      </c>
      <c r="CK155" s="28">
        <f t="shared" si="945"/>
        <v>-42083333.333333358</v>
      </c>
      <c r="CL155" s="28">
        <f t="shared" si="945"/>
        <v>-41833333.333333358</v>
      </c>
      <c r="CM155" s="28">
        <f t="shared" si="945"/>
        <v>-41583333.333333358</v>
      </c>
      <c r="CN155" s="28">
        <f t="shared" si="945"/>
        <v>-41333333.333333351</v>
      </c>
      <c r="CO155" s="28">
        <f t="shared" si="945"/>
        <v>-41083333.333333351</v>
      </c>
      <c r="CP155" s="28">
        <f t="shared" si="945"/>
        <v>-40833333.333333343</v>
      </c>
      <c r="CQ155" s="28">
        <f t="shared" si="945"/>
        <v>-40583333.333333343</v>
      </c>
      <c r="CR155" s="28">
        <f t="shared" si="945"/>
        <v>-40333333.333333343</v>
      </c>
      <c r="CS155" s="28">
        <f t="shared" si="945"/>
        <v>-40083333.333333343</v>
      </c>
      <c r="CT155" s="28">
        <f t="shared" si="945"/>
        <v>-39833333.333333336</v>
      </c>
      <c r="CU155" s="28">
        <f t="shared" si="945"/>
        <v>-39583333.333333336</v>
      </c>
      <c r="CV155" s="28">
        <f t="shared" si="945"/>
        <v>-39333333.333333336</v>
      </c>
      <c r="CW155" s="28">
        <f t="shared" si="945"/>
        <v>-39083333.333333328</v>
      </c>
      <c r="CX155" s="28">
        <f t="shared" si="945"/>
        <v>-38833333.333333328</v>
      </c>
      <c r="CY155" s="28">
        <f t="shared" si="945"/>
        <v>-38583333.333333328</v>
      </c>
      <c r="CZ155" s="28">
        <f t="shared" si="945"/>
        <v>-38333333.333333321</v>
      </c>
      <c r="DA155" s="28">
        <f t="shared" si="945"/>
        <v>-38083333.333333321</v>
      </c>
      <c r="DB155" s="28">
        <f t="shared" si="945"/>
        <v>-37833333.333333321</v>
      </c>
      <c r="DC155" s="28">
        <f t="shared" si="945"/>
        <v>-37583333.333333313</v>
      </c>
      <c r="DD155" s="28">
        <f t="shared" si="945"/>
        <v>-37333333.333333313</v>
      </c>
      <c r="DE155" s="28">
        <f t="shared" si="945"/>
        <v>-37083333.333333313</v>
      </c>
      <c r="DF155" s="28">
        <f t="shared" si="945"/>
        <v>-36833333.333333313</v>
      </c>
      <c r="DG155" s="28">
        <f t="shared" si="945"/>
        <v>-36583333.333333306</v>
      </c>
      <c r="DH155" s="28">
        <f t="shared" si="945"/>
        <v>-36333333.333333306</v>
      </c>
      <c r="DI155" s="28">
        <f t="shared" si="945"/>
        <v>-36083333.333333306</v>
      </c>
      <c r="DJ155" s="28">
        <f t="shared" si="945"/>
        <v>-35833333.333333306</v>
      </c>
      <c r="DK155" s="28">
        <f t="shared" si="945"/>
        <v>-35583333.333333299</v>
      </c>
      <c r="DL155" s="28">
        <f t="shared" si="945"/>
        <v>-35333333.333333299</v>
      </c>
      <c r="DM155" s="28">
        <f t="shared" si="945"/>
        <v>-35083333.333333299</v>
      </c>
      <c r="DN155" s="28">
        <f t="shared" si="945"/>
        <v>-34833333.333333291</v>
      </c>
      <c r="DO155" s="28">
        <f t="shared" si="945"/>
        <v>-34583333.333333291</v>
      </c>
      <c r="DP155" s="28">
        <f t="shared" si="945"/>
        <v>-34333333.333333291</v>
      </c>
      <c r="DQ155" s="28">
        <f t="shared" si="945"/>
        <v>-34083333.333333291</v>
      </c>
      <c r="DR155" s="28">
        <f t="shared" si="945"/>
        <v>-33833333.333333284</v>
      </c>
      <c r="DS155" s="28">
        <f t="shared" si="945"/>
        <v>-33583333.333333284</v>
      </c>
    </row>
    <row r="156" spans="1:123" x14ac:dyDescent="0.25">
      <c r="B156" s="27" t="s">
        <v>39</v>
      </c>
      <c r="D156" s="28">
        <f>+SUM(D153:$DS153)+SUM(D154:$DS154)</f>
        <v>-5815000000.0000143</v>
      </c>
      <c r="E156" s="28">
        <f>+SUM(E153:$DS153)+SUM(E154:$DS154)</f>
        <v>-5751666666.6666803</v>
      </c>
      <c r="F156" s="28">
        <f>+SUM(F153:$DS153)+SUM(F154:$DS154)</f>
        <v>-5688583333.3333464</v>
      </c>
      <c r="G156" s="28">
        <f>+SUM(G153:$DS153)+SUM(G154:$DS154)</f>
        <v>-5625750000.0000134</v>
      </c>
      <c r="H156" s="28">
        <f>+SUM(H153:$DS153)+SUM(H154:$DS154)</f>
        <v>-5563166666.6666794</v>
      </c>
      <c r="I156" s="28">
        <f>+SUM(I153:$DS153)+SUM(I154:$DS154)</f>
        <v>-5500833333.3333464</v>
      </c>
      <c r="J156" s="28">
        <f>+SUM(J153:$DS153)+SUM(J154:$DS154)</f>
        <v>-5438750000.0000134</v>
      </c>
      <c r="K156" s="28">
        <f>+SUM(K153:$DS153)+SUM(K154:$DS154)</f>
        <v>-5376916666.6666794</v>
      </c>
      <c r="L156" s="28">
        <f>+SUM(L153:$DS153)+SUM(L154:$DS154)</f>
        <v>-5315333333.3333464</v>
      </c>
      <c r="M156" s="28">
        <f>+SUM(M153:$DS153)+SUM(M154:$DS154)</f>
        <v>-5254000000.0000124</v>
      </c>
      <c r="N156" s="28">
        <f>+SUM(N153:$DS153)+SUM(N154:$DS154)</f>
        <v>-5192916666.6666794</v>
      </c>
      <c r="O156" s="28">
        <f>+SUM(O153:$DS153)+SUM(O154:$DS154)</f>
        <v>-5132083333.3333454</v>
      </c>
      <c r="P156" s="28">
        <f>+SUM(P153:$DS153)+SUM(P154:$DS154)</f>
        <v>-5071500000.0000114</v>
      </c>
      <c r="Q156" s="28">
        <f>+SUM(Q153:$DS153)+SUM(Q154:$DS154)</f>
        <v>-5011166666.6666784</v>
      </c>
      <c r="R156" s="28">
        <f>+SUM(R153:$DS153)+SUM(R154:$DS154)</f>
        <v>-4951083333.3333445</v>
      </c>
      <c r="S156" s="28">
        <f>+SUM(S153:$DS153)+SUM(S154:$DS154)</f>
        <v>-4891250000.0000105</v>
      </c>
      <c r="T156" s="28">
        <f>+SUM(T153:$DS153)+SUM(T154:$DS154)</f>
        <v>-4831666666.6666775</v>
      </c>
      <c r="U156" s="28">
        <f>+SUM(U153:$DS153)+SUM(U154:$DS154)</f>
        <v>-4772333333.3333435</v>
      </c>
      <c r="V156" s="28">
        <f>+SUM(V153:$DS153)+SUM(V154:$DS154)</f>
        <v>-4713250000.0000095</v>
      </c>
      <c r="W156" s="28">
        <f>+SUM(W153:$DS153)+SUM(W154:$DS154)</f>
        <v>-4654416666.6666756</v>
      </c>
      <c r="X156" s="28">
        <f>+SUM(X153:$DS153)+SUM(X154:$DS154)</f>
        <v>-4595833333.3333426</v>
      </c>
      <c r="Y156" s="28">
        <f>+SUM(Y153:$DS153)+SUM(Y154:$DS154)</f>
        <v>-4537500000.0000086</v>
      </c>
      <c r="Z156" s="28">
        <f>+SUM(Z153:$DS153)+SUM(Z154:$DS154)</f>
        <v>-4479416666.6666756</v>
      </c>
      <c r="AA156" s="28">
        <f>+SUM(AA153:$DS153)+SUM(AA154:$DS154)</f>
        <v>-4421583333.3333416</v>
      </c>
      <c r="AB156" s="28">
        <f>+SUM(AB153:$DS153)+SUM(AB154:$DS154)</f>
        <v>-4364000000.0000076</v>
      </c>
      <c r="AC156" s="28">
        <f>+SUM(AC153:$DS153)+SUM(AC154:$DS154)</f>
        <v>-4306666666.6666737</v>
      </c>
      <c r="AD156" s="28">
        <f>+SUM(AD153:$DS153)+SUM(AD154:$DS154)</f>
        <v>-4249583333.3333402</v>
      </c>
      <c r="AE156" s="28">
        <f>+SUM(AE153:$DS153)+SUM(AE154:$DS154)</f>
        <v>-4192750000.0000067</v>
      </c>
      <c r="AF156" s="28">
        <f>+SUM(AF153:$DS153)+SUM(AF154:$DS154)</f>
        <v>-4136166666.6666727</v>
      </c>
      <c r="AG156" s="28">
        <f>+SUM(AG153:$DS153)+SUM(AG154:$DS154)</f>
        <v>-4079833333.3333387</v>
      </c>
      <c r="AH156" s="28">
        <f>+SUM(AH153:$DS153)+SUM(AH154:$DS154)</f>
        <v>-4023750000.0000052</v>
      </c>
      <c r="AI156" s="28">
        <f>+SUM(AI153:$DS153)+SUM(AI154:$DS154)</f>
        <v>-3967916666.6666718</v>
      </c>
      <c r="AJ156" s="28">
        <f>+SUM(AJ153:$DS153)+SUM(AJ154:$DS154)</f>
        <v>-3912333333.3333378</v>
      </c>
      <c r="AK156" s="28">
        <f>+SUM(AK153:$DS153)+SUM(AK154:$DS154)</f>
        <v>-3857000000.0000043</v>
      </c>
      <c r="AL156" s="28">
        <f>+SUM(AL153:$DS153)+SUM(AL154:$DS154)</f>
        <v>-3801916666.6666708</v>
      </c>
      <c r="AM156" s="28">
        <f>+SUM(AM153:$DS153)+SUM(AM154:$DS154)</f>
        <v>-3747083333.3333368</v>
      </c>
      <c r="AN156" s="28">
        <f>+SUM(AN153:$DS153)+SUM(AN154:$DS154)</f>
        <v>-3692500000.0000038</v>
      </c>
      <c r="AO156" s="28">
        <f>+SUM(AO153:$DS153)+SUM(AO154:$DS154)</f>
        <v>-3638166666.6666698</v>
      </c>
      <c r="AP156" s="28">
        <f>+SUM(AP153:$DS153)+SUM(AP154:$DS154)</f>
        <v>-3584083333.3333364</v>
      </c>
      <c r="AQ156" s="28">
        <f>+SUM(AQ153:$DS153)+SUM(AQ154:$DS154)</f>
        <v>-3530250000.0000029</v>
      </c>
      <c r="AR156" s="28">
        <f>+SUM(AR153:$DS153)+SUM(AR154:$DS154)</f>
        <v>-3476666666.6666698</v>
      </c>
      <c r="AS156" s="28">
        <f>+SUM(AS153:$DS153)+SUM(AS154:$DS154)</f>
        <v>-3423333333.3333359</v>
      </c>
      <c r="AT156" s="28">
        <f>+SUM(AT153:$DS153)+SUM(AT154:$DS154)</f>
        <v>-3370250000.0000029</v>
      </c>
      <c r="AU156" s="28">
        <f>+SUM(AU153:$DS153)+SUM(AU154:$DS154)</f>
        <v>-3317416666.6666689</v>
      </c>
      <c r="AV156" s="28">
        <f>+SUM(AV153:$DS153)+SUM(AV154:$DS154)</f>
        <v>-3264833333.3333359</v>
      </c>
      <c r="AW156" s="28">
        <f>+SUM(AW153:$DS153)+SUM(AW154:$DS154)</f>
        <v>-3212500000.0000019</v>
      </c>
      <c r="AX156" s="28">
        <f>+SUM(AX153:$DS153)+SUM(AX154:$DS154)</f>
        <v>-3160416666.6666684</v>
      </c>
      <c r="AY156" s="28">
        <f>+SUM(AY153:$DS153)+SUM(AY154:$DS154)</f>
        <v>-3108583333.3333349</v>
      </c>
      <c r="AZ156" s="28">
        <f>+SUM(AZ153:$DS153)+SUM(AZ154:$DS154)</f>
        <v>-3057000000.0000014</v>
      </c>
      <c r="BA156" s="28">
        <f>+SUM(BA153:$DS153)+SUM(BA154:$DS154)</f>
        <v>-3005666666.6666679</v>
      </c>
      <c r="BB156" s="28">
        <f>+SUM(BB153:$DS153)+SUM(BB154:$DS154)</f>
        <v>-2954583333.333334</v>
      </c>
      <c r="BC156" s="28">
        <f>+SUM(BC153:$DS153)+SUM(BC154:$DS154)</f>
        <v>-2903750000.0000005</v>
      </c>
      <c r="BD156" s="28">
        <f>+SUM(BD153:$DS153)+SUM(BD154:$DS154)</f>
        <v>-2853166666.666667</v>
      </c>
      <c r="BE156" s="28">
        <f>+SUM(BE153:$DS153)+SUM(BE154:$DS154)</f>
        <v>-2802833333.3333335</v>
      </c>
      <c r="BF156" s="28">
        <f>+SUM(BF153:$DS153)+SUM(BF154:$DS154)</f>
        <v>-2752750000</v>
      </c>
      <c r="BG156" s="28">
        <f>+SUM(BG153:$DS153)+SUM(BG154:$DS154)</f>
        <v>-2702916666.6666656</v>
      </c>
      <c r="BH156" s="28">
        <f>+SUM(BH153:$DS153)+SUM(BH154:$DS154)</f>
        <v>-2653333333.3333325</v>
      </c>
      <c r="BI156" s="28">
        <f>+SUM(BI153:$DS153)+SUM(BI154:$DS154)</f>
        <v>-2603999999.999999</v>
      </c>
      <c r="BJ156" s="28">
        <f>+SUM(BJ153:$DS153)+SUM(BJ154:$DS154)</f>
        <v>-2554916666.6666656</v>
      </c>
      <c r="BK156" s="28">
        <f>+SUM(BK153:$DS153)+SUM(BK154:$DS154)</f>
        <v>-2506083333.3333321</v>
      </c>
      <c r="BL156" s="28">
        <f>+SUM(BL153:$DS153)+SUM(BL154:$DS154)</f>
        <v>-2457499999.999999</v>
      </c>
      <c r="BM156" s="28">
        <f>+SUM(BM153:$DS153)+SUM(BM154:$DS154)</f>
        <v>-2409166666.6666656</v>
      </c>
      <c r="BN156" s="28">
        <f>+SUM(BN153:$DS153)+SUM(BN154:$DS154)</f>
        <v>-2361083333.3333321</v>
      </c>
      <c r="BO156" s="28">
        <f>+SUM(BO153:$DS153)+SUM(BO154:$DS154)</f>
        <v>-2313249999.999999</v>
      </c>
      <c r="BP156" s="28">
        <f>+SUM(BP153:$DS153)+SUM(BP154:$DS154)</f>
        <v>-2265666666.6666656</v>
      </c>
      <c r="BQ156" s="28">
        <f>+SUM(BQ153:$DS153)+SUM(BQ154:$DS154)</f>
        <v>-2218333333.3333325</v>
      </c>
      <c r="BR156" s="28">
        <f>+SUM(BR153:$DS153)+SUM(BR154:$DS154)</f>
        <v>-2171249999.999999</v>
      </c>
      <c r="BS156" s="28">
        <f>+SUM(BS153:$DS153)+SUM(BS154:$DS154)</f>
        <v>-2124416666.6666658</v>
      </c>
      <c r="BT156" s="28">
        <f>+SUM(BT153:$DS153)+SUM(BT154:$DS154)</f>
        <v>-2077833333.3333325</v>
      </c>
      <c r="BU156" s="28">
        <f>+SUM(BU153:$DS153)+SUM(BU154:$DS154)</f>
        <v>-2031499999.9999993</v>
      </c>
      <c r="BV156" s="28">
        <f>+SUM(BV153:$DS153)+SUM(BV154:$DS154)</f>
        <v>-1985416666.666666</v>
      </c>
      <c r="BW156" s="28">
        <f>+SUM(BW153:$DS153)+SUM(BW154:$DS154)</f>
        <v>-1939583333.3333325</v>
      </c>
      <c r="BX156" s="28">
        <f>+SUM(BX153:$DS153)+SUM(BX154:$DS154)</f>
        <v>-1893999999.9999993</v>
      </c>
      <c r="BY156" s="28">
        <f>+SUM(BY153:$DS153)+SUM(BY154:$DS154)</f>
        <v>-1848666666.6666658</v>
      </c>
      <c r="BZ156" s="28">
        <f>+SUM(BZ153:$DS153)+SUM(BZ154:$DS154)</f>
        <v>-1803583333.3333328</v>
      </c>
      <c r="CA156" s="28">
        <f>+SUM(CA153:$DS153)+SUM(CA154:$DS154)</f>
        <v>-1758749999.9999995</v>
      </c>
      <c r="CB156" s="28">
        <f>+SUM(CB153:$DS153)+SUM(CB154:$DS154)</f>
        <v>-1714166666.666666</v>
      </c>
      <c r="CC156" s="28">
        <f>+SUM(CC153:$DS153)+SUM(CC154:$DS154)</f>
        <v>-1669833333.3333328</v>
      </c>
      <c r="CD156" s="28">
        <f>+SUM(CD153:$DS153)+SUM(CD154:$DS154)</f>
        <v>-1625749999.9999995</v>
      </c>
      <c r="CE156" s="28">
        <f>+SUM(CE153:$DS153)+SUM(CE154:$DS154)</f>
        <v>-1581916666.6666663</v>
      </c>
      <c r="CF156" s="28">
        <f>+SUM(CF153:$DS153)+SUM(CF154:$DS154)</f>
        <v>-1538333333.333333</v>
      </c>
      <c r="CG156" s="28">
        <f>+SUM(CG153:$DS153)+SUM(CG154:$DS154)</f>
        <v>-1494999999.9999998</v>
      </c>
      <c r="CH156" s="28">
        <f>+SUM(CH153:$DS153)+SUM(CH154:$DS154)</f>
        <v>-1451916666.6666665</v>
      </c>
      <c r="CI156" s="28">
        <f>+SUM(CI153:$DS153)+SUM(CI154:$DS154)</f>
        <v>-1409083333.333333</v>
      </c>
      <c r="CJ156" s="28">
        <f>+SUM(CJ153:$DS153)+SUM(CJ154:$DS154)</f>
        <v>-1366499999.9999998</v>
      </c>
      <c r="CK156" s="28">
        <f>+SUM(CK153:$DS153)+SUM(CK154:$DS154)</f>
        <v>-1324166666.6666665</v>
      </c>
      <c r="CL156" s="28">
        <f>+SUM(CL153:$DS153)+SUM(CL154:$DS154)</f>
        <v>-1282083333.3333333</v>
      </c>
      <c r="CM156" s="28">
        <f>+SUM(CM153:$DS153)+SUM(CM154:$DS154)</f>
        <v>-1240250000</v>
      </c>
      <c r="CN156" s="28">
        <f>+SUM(CN153:$DS153)+SUM(CN154:$DS154)</f>
        <v>-1198666666.6666665</v>
      </c>
      <c r="CO156" s="28">
        <f>+SUM(CO153:$DS153)+SUM(CO154:$DS154)</f>
        <v>-1157333333.3333333</v>
      </c>
      <c r="CP156" s="28">
        <f>+SUM(CP153:$DS153)+SUM(CP154:$DS154)</f>
        <v>-1116249999.9999998</v>
      </c>
      <c r="CQ156" s="28">
        <f>+SUM(CQ153:$DS153)+SUM(CQ154:$DS154)</f>
        <v>-1075416666.6666665</v>
      </c>
      <c r="CR156" s="28">
        <f>+SUM(CR153:$DS153)+SUM(CR154:$DS154)</f>
        <v>-1034833333.333333</v>
      </c>
      <c r="CS156" s="28">
        <f>+SUM(CS153:$DS153)+SUM(CS154:$DS154)</f>
        <v>-994499999.99999964</v>
      </c>
      <c r="CT156" s="28">
        <f>+SUM(CT153:$DS153)+SUM(CT154:$DS154)</f>
        <v>-954416666.66666627</v>
      </c>
      <c r="CU156" s="28">
        <f>+SUM(CU153:$DS153)+SUM(CU154:$DS154)</f>
        <v>-914583333.3333329</v>
      </c>
      <c r="CV156" s="28">
        <f>+SUM(CV153:$DS153)+SUM(CV154:$DS154)</f>
        <v>-874999999.99999952</v>
      </c>
      <c r="CW156" s="28">
        <f>+SUM(CW153:$DS153)+SUM(CW154:$DS154)</f>
        <v>-835666666.66666615</v>
      </c>
      <c r="CX156" s="28">
        <f>+SUM(CX153:$DS153)+SUM(CX154:$DS154)</f>
        <v>-796583333.33333278</v>
      </c>
      <c r="CY156" s="28">
        <f>+SUM(CY153:$DS153)+SUM(CY154:$DS154)</f>
        <v>-757749999.9999994</v>
      </c>
      <c r="CZ156" s="28">
        <f>+SUM(CZ153:$DS153)+SUM(CZ154:$DS154)</f>
        <v>-719166666.66666603</v>
      </c>
      <c r="DA156" s="28">
        <f>+SUM(DA153:$DS153)+SUM(DA154:$DS154)</f>
        <v>-680833333.33333266</v>
      </c>
      <c r="DB156" s="28">
        <f>+SUM(DB153:$DS153)+SUM(DB154:$DS154)</f>
        <v>-642749999.99999928</v>
      </c>
      <c r="DC156" s="28">
        <f>+SUM(DC153:$DS153)+SUM(DC154:$DS154)</f>
        <v>-604916666.66666603</v>
      </c>
      <c r="DD156" s="28">
        <f>+SUM(DD153:$DS153)+SUM(DD154:$DS154)</f>
        <v>-567333333.33333266</v>
      </c>
      <c r="DE156" s="28">
        <f>+SUM(DE153:$DS153)+SUM(DE154:$DS154)</f>
        <v>-529999999.9999994</v>
      </c>
      <c r="DF156" s="28">
        <f>+SUM(DF153:$DS153)+SUM(DF154:$DS154)</f>
        <v>-492916666.66666609</v>
      </c>
      <c r="DG156" s="28">
        <f>+SUM(DG153:$DS153)+SUM(DG154:$DS154)</f>
        <v>-456083333.33333278</v>
      </c>
      <c r="DH156" s="28">
        <f>+SUM(DH153:$DS153)+SUM(DH154:$DS154)</f>
        <v>-419499999.99999952</v>
      </c>
      <c r="DI156" s="28">
        <f>+SUM(DI153:$DS153)+SUM(DI154:$DS154)</f>
        <v>-383166666.66666621</v>
      </c>
      <c r="DJ156" s="28">
        <f>+SUM(DJ153:$DS153)+SUM(DJ154:$DS154)</f>
        <v>-347083333.3333329</v>
      </c>
      <c r="DK156" s="28">
        <f>+SUM(DK153:$DS153)+SUM(DK154:$DS154)</f>
        <v>-311249999.99999964</v>
      </c>
      <c r="DL156" s="28">
        <f>+SUM(DL153:$DS153)+SUM(DL154:$DS154)</f>
        <v>-275666666.66666639</v>
      </c>
      <c r="DM156" s="28">
        <f>+SUM(DM153:$DS153)+SUM(DM154:$DS154)</f>
        <v>-240333333.33333305</v>
      </c>
      <c r="DN156" s="28">
        <f>+SUM(DN153:$DS153)+SUM(DN154:$DS154)</f>
        <v>-205249999.99999973</v>
      </c>
      <c r="DO156" s="28">
        <f>+SUM(DO153:$DS153)+SUM(DO154:$DS154)</f>
        <v>-170416666.66666645</v>
      </c>
      <c r="DP156" s="28">
        <f>+SUM(DP153:$DS153)+SUM(DP154:$DS154)</f>
        <v>-135833333.33333313</v>
      </c>
      <c r="DQ156" s="28">
        <f>+SUM(DQ153:$DS153)+SUM(DQ154:$DS154)</f>
        <v>-101499999.99999987</v>
      </c>
      <c r="DR156" s="28">
        <f>+SUM(DR153:$DS153)+SUM(DR154:$DS154)</f>
        <v>-67416666.666666567</v>
      </c>
      <c r="DS156" s="28">
        <f>+SUM(DS153:$DS153)+SUM(DS154:$DS154)</f>
        <v>-33583333.333333284</v>
      </c>
    </row>
    <row r="157" spans="1:123" x14ac:dyDescent="0.25">
      <c r="B157" s="27" t="s">
        <v>40</v>
      </c>
      <c r="D157" s="28">
        <f>+D156*$C$7/1000000</f>
        <v>-6978000.0000000177</v>
      </c>
      <c r="E157" s="28">
        <f t="shared" ref="E157:BP157" si="946">+E156*$C$7/1000000</f>
        <v>-6902000.0000000168</v>
      </c>
      <c r="F157" s="28">
        <f t="shared" si="946"/>
        <v>-6826300.0000000158</v>
      </c>
      <c r="G157" s="28">
        <f t="shared" si="946"/>
        <v>-6750900.0000000158</v>
      </c>
      <c r="H157" s="28">
        <f t="shared" si="946"/>
        <v>-6675800.0000000158</v>
      </c>
      <c r="I157" s="28">
        <f t="shared" si="946"/>
        <v>-6601000.0000000158</v>
      </c>
      <c r="J157" s="28">
        <f t="shared" si="946"/>
        <v>-6526500.0000000158</v>
      </c>
      <c r="K157" s="28">
        <f t="shared" si="946"/>
        <v>-6452300.0000000158</v>
      </c>
      <c r="L157" s="28">
        <f t="shared" si="946"/>
        <v>-6378400.0000000158</v>
      </c>
      <c r="M157" s="28">
        <f t="shared" si="946"/>
        <v>-6304800.0000000149</v>
      </c>
      <c r="N157" s="28">
        <f t="shared" si="946"/>
        <v>-6231500.0000000158</v>
      </c>
      <c r="O157" s="28">
        <f t="shared" si="946"/>
        <v>-6158500.0000000149</v>
      </c>
      <c r="P157" s="28">
        <f t="shared" si="946"/>
        <v>-6085800.000000014</v>
      </c>
      <c r="Q157" s="28">
        <f t="shared" si="946"/>
        <v>-6013400.000000014</v>
      </c>
      <c r="R157" s="28">
        <f t="shared" si="946"/>
        <v>-5941300.000000014</v>
      </c>
      <c r="S157" s="28">
        <f t="shared" si="946"/>
        <v>-5869500.000000013</v>
      </c>
      <c r="T157" s="28">
        <f t="shared" si="946"/>
        <v>-5798000.000000013</v>
      </c>
      <c r="U157" s="28">
        <f t="shared" si="946"/>
        <v>-5726800.0000000121</v>
      </c>
      <c r="V157" s="28">
        <f t="shared" si="946"/>
        <v>-5655900.0000000121</v>
      </c>
      <c r="W157" s="28">
        <f t="shared" si="946"/>
        <v>-5585300.0000000112</v>
      </c>
      <c r="X157" s="28">
        <f t="shared" si="946"/>
        <v>-5515000.0000000112</v>
      </c>
      <c r="Y157" s="28">
        <f t="shared" si="946"/>
        <v>-5445000.0000000112</v>
      </c>
      <c r="Z157" s="28">
        <f t="shared" si="946"/>
        <v>-5375300.0000000112</v>
      </c>
      <c r="AA157" s="28">
        <f t="shared" si="946"/>
        <v>-5305900.0000000093</v>
      </c>
      <c r="AB157" s="28">
        <f t="shared" si="946"/>
        <v>-5236800.0000000084</v>
      </c>
      <c r="AC157" s="28">
        <f t="shared" si="946"/>
        <v>-5168000.0000000084</v>
      </c>
      <c r="AD157" s="28">
        <f t="shared" si="946"/>
        <v>-5099500.0000000075</v>
      </c>
      <c r="AE157" s="28">
        <f t="shared" si="946"/>
        <v>-5031300.0000000075</v>
      </c>
      <c r="AF157" s="28">
        <f t="shared" si="946"/>
        <v>-4963400.0000000065</v>
      </c>
      <c r="AG157" s="28">
        <f t="shared" si="946"/>
        <v>-4895800.0000000065</v>
      </c>
      <c r="AH157" s="28">
        <f t="shared" si="946"/>
        <v>-4828500.0000000056</v>
      </c>
      <c r="AI157" s="28">
        <f t="shared" si="946"/>
        <v>-4761500.0000000056</v>
      </c>
      <c r="AJ157" s="28">
        <f t="shared" si="946"/>
        <v>-4694800.0000000047</v>
      </c>
      <c r="AK157" s="28">
        <f t="shared" si="946"/>
        <v>-4628400.0000000047</v>
      </c>
      <c r="AL157" s="28">
        <f t="shared" si="946"/>
        <v>-4562300.0000000047</v>
      </c>
      <c r="AM157" s="28">
        <f t="shared" si="946"/>
        <v>-4496500.0000000037</v>
      </c>
      <c r="AN157" s="28">
        <f t="shared" si="946"/>
        <v>-4431000.0000000047</v>
      </c>
      <c r="AO157" s="28">
        <f t="shared" si="946"/>
        <v>-4365800.0000000037</v>
      </c>
      <c r="AP157" s="28">
        <f t="shared" si="946"/>
        <v>-4300900.0000000037</v>
      </c>
      <c r="AQ157" s="28">
        <f t="shared" si="946"/>
        <v>-4236300.0000000037</v>
      </c>
      <c r="AR157" s="28">
        <f t="shared" si="946"/>
        <v>-4172000.0000000037</v>
      </c>
      <c r="AS157" s="28">
        <f t="shared" si="946"/>
        <v>-4108000.0000000028</v>
      </c>
      <c r="AT157" s="28">
        <f t="shared" si="946"/>
        <v>-4044300.0000000033</v>
      </c>
      <c r="AU157" s="28">
        <f t="shared" si="946"/>
        <v>-3980900.0000000023</v>
      </c>
      <c r="AV157" s="28">
        <f t="shared" si="946"/>
        <v>-3917800.0000000028</v>
      </c>
      <c r="AW157" s="28">
        <f t="shared" si="946"/>
        <v>-3855000.0000000023</v>
      </c>
      <c r="AX157" s="28">
        <f t="shared" si="946"/>
        <v>-3792500.0000000019</v>
      </c>
      <c r="AY157" s="28">
        <f t="shared" si="946"/>
        <v>-3730300.0000000019</v>
      </c>
      <c r="AZ157" s="28">
        <f t="shared" si="946"/>
        <v>-3668400.0000000019</v>
      </c>
      <c r="BA157" s="28">
        <f t="shared" si="946"/>
        <v>-3606800.0000000014</v>
      </c>
      <c r="BB157" s="28">
        <f t="shared" si="946"/>
        <v>-3545500.0000000009</v>
      </c>
      <c r="BC157" s="28">
        <f t="shared" si="946"/>
        <v>-3484500.0000000005</v>
      </c>
      <c r="BD157" s="28">
        <f t="shared" si="946"/>
        <v>-3423800.0000000005</v>
      </c>
      <c r="BE157" s="28">
        <f t="shared" si="946"/>
        <v>-3363400</v>
      </c>
      <c r="BF157" s="28">
        <f t="shared" si="946"/>
        <v>-3303300</v>
      </c>
      <c r="BG157" s="28">
        <f t="shared" si="946"/>
        <v>-3243499.9999999986</v>
      </c>
      <c r="BH157" s="28">
        <f t="shared" si="946"/>
        <v>-3183999.9999999991</v>
      </c>
      <c r="BI157" s="28">
        <f t="shared" si="946"/>
        <v>-3124799.9999999991</v>
      </c>
      <c r="BJ157" s="28">
        <f t="shared" si="946"/>
        <v>-3065899.9999999986</v>
      </c>
      <c r="BK157" s="28">
        <f t="shared" si="946"/>
        <v>-3007299.9999999986</v>
      </c>
      <c r="BL157" s="28">
        <f t="shared" si="946"/>
        <v>-2948999.9999999991</v>
      </c>
      <c r="BM157" s="28">
        <f t="shared" si="946"/>
        <v>-2890999.9999999986</v>
      </c>
      <c r="BN157" s="28">
        <f t="shared" si="946"/>
        <v>-2833299.9999999986</v>
      </c>
      <c r="BO157" s="28">
        <f t="shared" si="946"/>
        <v>-2775899.9999999991</v>
      </c>
      <c r="BP157" s="28">
        <f t="shared" si="946"/>
        <v>-2718799.9999999986</v>
      </c>
      <c r="BQ157" s="28">
        <f t="shared" ref="BQ157:DS157" si="947">+BQ156*$C$7/1000000</f>
        <v>-2661999.9999999991</v>
      </c>
      <c r="BR157" s="28">
        <f t="shared" si="947"/>
        <v>-2605499.9999999991</v>
      </c>
      <c r="BS157" s="28">
        <f t="shared" si="947"/>
        <v>-2549299.9999999991</v>
      </c>
      <c r="BT157" s="28">
        <f t="shared" si="947"/>
        <v>-2493399.9999999991</v>
      </c>
      <c r="BU157" s="28">
        <f t="shared" si="947"/>
        <v>-2437799.9999999991</v>
      </c>
      <c r="BV157" s="28">
        <f t="shared" si="947"/>
        <v>-2382499.9999999991</v>
      </c>
      <c r="BW157" s="28">
        <f t="shared" si="947"/>
        <v>-2327499.9999999991</v>
      </c>
      <c r="BX157" s="28">
        <f t="shared" si="947"/>
        <v>-2272799.9999999991</v>
      </c>
      <c r="BY157" s="28">
        <f t="shared" si="947"/>
        <v>-2218399.9999999991</v>
      </c>
      <c r="BZ157" s="28">
        <f t="shared" si="947"/>
        <v>-2164299.9999999991</v>
      </c>
      <c r="CA157" s="28">
        <f t="shared" si="947"/>
        <v>-2110499.9999999995</v>
      </c>
      <c r="CB157" s="28">
        <f t="shared" si="947"/>
        <v>-2056999.9999999993</v>
      </c>
      <c r="CC157" s="28">
        <f t="shared" si="947"/>
        <v>-2003799.9999999993</v>
      </c>
      <c r="CD157" s="28">
        <f t="shared" si="947"/>
        <v>-1950899.9999999995</v>
      </c>
      <c r="CE157" s="28">
        <f t="shared" si="947"/>
        <v>-1898299.9999999995</v>
      </c>
      <c r="CF157" s="28">
        <f t="shared" si="947"/>
        <v>-1845999.9999999995</v>
      </c>
      <c r="CG157" s="28">
        <f t="shared" si="947"/>
        <v>-1793999.9999999998</v>
      </c>
      <c r="CH157" s="28">
        <f t="shared" si="947"/>
        <v>-1742299.9999999998</v>
      </c>
      <c r="CI157" s="28">
        <f t="shared" si="947"/>
        <v>-1690899.9999999995</v>
      </c>
      <c r="CJ157" s="28">
        <f t="shared" si="947"/>
        <v>-1639799.9999999998</v>
      </c>
      <c r="CK157" s="28">
        <f t="shared" si="947"/>
        <v>-1588999.9999999998</v>
      </c>
      <c r="CL157" s="28">
        <f t="shared" si="947"/>
        <v>-1538500</v>
      </c>
      <c r="CM157" s="28">
        <f t="shared" si="947"/>
        <v>-1488300</v>
      </c>
      <c r="CN157" s="28">
        <f t="shared" si="947"/>
        <v>-1438399.9999999998</v>
      </c>
      <c r="CO157" s="28">
        <f t="shared" si="947"/>
        <v>-1388800</v>
      </c>
      <c r="CP157" s="28">
        <f t="shared" si="947"/>
        <v>-1339499.9999999998</v>
      </c>
      <c r="CQ157" s="28">
        <f t="shared" si="947"/>
        <v>-1290499.9999999998</v>
      </c>
      <c r="CR157" s="28">
        <f t="shared" si="947"/>
        <v>-1241799.9999999995</v>
      </c>
      <c r="CS157" s="28">
        <f t="shared" si="947"/>
        <v>-1193399.9999999995</v>
      </c>
      <c r="CT157" s="28">
        <f t="shared" si="947"/>
        <v>-1145299.9999999995</v>
      </c>
      <c r="CU157" s="28">
        <f t="shared" si="947"/>
        <v>-1097499.9999999995</v>
      </c>
      <c r="CV157" s="28">
        <f t="shared" si="947"/>
        <v>-1049999.9999999993</v>
      </c>
      <c r="CW157" s="28">
        <f t="shared" si="947"/>
        <v>-1002799.9999999994</v>
      </c>
      <c r="CX157" s="28">
        <f t="shared" si="947"/>
        <v>-955899.99999999942</v>
      </c>
      <c r="CY157" s="28">
        <f t="shared" si="947"/>
        <v>-909299.9999999993</v>
      </c>
      <c r="CZ157" s="28">
        <f t="shared" si="947"/>
        <v>-862999.9999999993</v>
      </c>
      <c r="DA157" s="28">
        <f t="shared" si="947"/>
        <v>-816999.99999999919</v>
      </c>
      <c r="DB157" s="28">
        <f t="shared" si="947"/>
        <v>-771299.99999999919</v>
      </c>
      <c r="DC157" s="28">
        <f t="shared" si="947"/>
        <v>-725899.9999999993</v>
      </c>
      <c r="DD157" s="28">
        <f t="shared" si="947"/>
        <v>-680799.99999999919</v>
      </c>
      <c r="DE157" s="28">
        <f t="shared" si="947"/>
        <v>-635999.9999999993</v>
      </c>
      <c r="DF157" s="28">
        <f t="shared" si="947"/>
        <v>-591499.9999999993</v>
      </c>
      <c r="DG157" s="28">
        <f t="shared" si="947"/>
        <v>-547299.9999999993</v>
      </c>
      <c r="DH157" s="28">
        <f t="shared" si="947"/>
        <v>-503399.99999999948</v>
      </c>
      <c r="DI157" s="28">
        <f t="shared" si="947"/>
        <v>-459799.99999999948</v>
      </c>
      <c r="DJ157" s="28">
        <f t="shared" si="947"/>
        <v>-416499.99999999948</v>
      </c>
      <c r="DK157" s="28">
        <f t="shared" si="947"/>
        <v>-373499.99999999959</v>
      </c>
      <c r="DL157" s="28">
        <f t="shared" si="947"/>
        <v>-330799.99999999971</v>
      </c>
      <c r="DM157" s="28">
        <f t="shared" si="947"/>
        <v>-288399.99999999965</v>
      </c>
      <c r="DN157" s="28">
        <f t="shared" si="947"/>
        <v>-246299.99999999965</v>
      </c>
      <c r="DO157" s="28">
        <f t="shared" si="947"/>
        <v>-204499.99999999974</v>
      </c>
      <c r="DP157" s="28">
        <f t="shared" si="947"/>
        <v>-162999.99999999977</v>
      </c>
      <c r="DQ157" s="28">
        <f t="shared" si="947"/>
        <v>-121799.99999999983</v>
      </c>
      <c r="DR157" s="28">
        <f t="shared" si="947"/>
        <v>-80899.999999999884</v>
      </c>
      <c r="DS157" s="28">
        <f t="shared" si="947"/>
        <v>-40299.999999999942</v>
      </c>
    </row>
    <row r="158" spans="1:123" ht="15.75" thickBot="1" x14ac:dyDescent="0.3">
      <c r="B158" s="48" t="s">
        <v>41</v>
      </c>
      <c r="C158" s="5">
        <f>+$C$5</f>
        <v>4000000000</v>
      </c>
      <c r="D158" s="28">
        <f>+D157+D155</f>
        <v>-70311333.333333597</v>
      </c>
      <c r="E158" s="28">
        <f t="shared" ref="E158:BP158" si="948">+E157+E155</f>
        <v>-69985333.333333597</v>
      </c>
      <c r="F158" s="28">
        <f t="shared" si="948"/>
        <v>-69659633.333333597</v>
      </c>
      <c r="G158" s="28">
        <f t="shared" si="948"/>
        <v>-69334233.333333582</v>
      </c>
      <c r="H158" s="28">
        <f t="shared" si="948"/>
        <v>-69009133.333333582</v>
      </c>
      <c r="I158" s="28">
        <f t="shared" si="948"/>
        <v>-68684333.333333582</v>
      </c>
      <c r="J158" s="28">
        <f t="shared" si="948"/>
        <v>-68359833.333333582</v>
      </c>
      <c r="K158" s="28">
        <f t="shared" si="948"/>
        <v>-68035633.333333582</v>
      </c>
      <c r="L158" s="28">
        <f t="shared" si="948"/>
        <v>-67711733.333333567</v>
      </c>
      <c r="M158" s="28">
        <f t="shared" si="948"/>
        <v>-67388133.333333567</v>
      </c>
      <c r="N158" s="28">
        <f t="shared" si="948"/>
        <v>-67064833.333333567</v>
      </c>
      <c r="O158" s="28">
        <f t="shared" si="948"/>
        <v>-66741833.333333559</v>
      </c>
      <c r="P158" s="28">
        <f t="shared" si="948"/>
        <v>-66419133.333333552</v>
      </c>
      <c r="Q158" s="28">
        <f t="shared" si="948"/>
        <v>-66096733.333333552</v>
      </c>
      <c r="R158" s="28">
        <f t="shared" si="948"/>
        <v>-65774633.333333552</v>
      </c>
      <c r="S158" s="28">
        <f t="shared" si="948"/>
        <v>-65452833.333333552</v>
      </c>
      <c r="T158" s="28">
        <f t="shared" si="948"/>
        <v>-65131333.333333544</v>
      </c>
      <c r="U158" s="28">
        <f t="shared" si="948"/>
        <v>-64810133.333333537</v>
      </c>
      <c r="V158" s="28">
        <f t="shared" si="948"/>
        <v>-64489233.333333537</v>
      </c>
      <c r="W158" s="28">
        <f t="shared" si="948"/>
        <v>-64168633.333333537</v>
      </c>
      <c r="X158" s="28">
        <f t="shared" si="948"/>
        <v>-63848333.333333522</v>
      </c>
      <c r="Y158" s="28">
        <f t="shared" si="948"/>
        <v>-63528333.333333522</v>
      </c>
      <c r="Z158" s="28">
        <f t="shared" si="948"/>
        <v>-63208633.333333522</v>
      </c>
      <c r="AA158" s="28">
        <f t="shared" si="948"/>
        <v>-62889233.333333515</v>
      </c>
      <c r="AB158" s="28">
        <f t="shared" si="948"/>
        <v>-62570133.333333515</v>
      </c>
      <c r="AC158" s="28">
        <f t="shared" si="948"/>
        <v>-62251333.333333507</v>
      </c>
      <c r="AD158" s="28">
        <f t="shared" si="948"/>
        <v>-61932833.3333335</v>
      </c>
      <c r="AE158" s="28">
        <f t="shared" si="948"/>
        <v>-61614633.3333335</v>
      </c>
      <c r="AF158" s="28">
        <f t="shared" si="948"/>
        <v>-61296733.3333335</v>
      </c>
      <c r="AG158" s="28">
        <f t="shared" si="948"/>
        <v>-60979133.333333492</v>
      </c>
      <c r="AH158" s="28">
        <f t="shared" si="948"/>
        <v>-60661833.333333485</v>
      </c>
      <c r="AI158" s="28">
        <f t="shared" si="948"/>
        <v>-60344833.333333485</v>
      </c>
      <c r="AJ158" s="28">
        <f t="shared" si="948"/>
        <v>-60028133.333333485</v>
      </c>
      <c r="AK158" s="28">
        <f t="shared" si="948"/>
        <v>-59711733.333333485</v>
      </c>
      <c r="AL158" s="28">
        <f t="shared" si="948"/>
        <v>-59395633.333333477</v>
      </c>
      <c r="AM158" s="28">
        <f t="shared" si="948"/>
        <v>-59079833.333333462</v>
      </c>
      <c r="AN158" s="28">
        <f t="shared" si="948"/>
        <v>-58764333.33333347</v>
      </c>
      <c r="AO158" s="28">
        <f t="shared" si="948"/>
        <v>-58449133.333333462</v>
      </c>
      <c r="AP158" s="28">
        <f t="shared" si="948"/>
        <v>-58134233.333333462</v>
      </c>
      <c r="AQ158" s="28">
        <f t="shared" si="948"/>
        <v>-57819633.333333462</v>
      </c>
      <c r="AR158" s="28">
        <f t="shared" si="948"/>
        <v>-57505333.333333448</v>
      </c>
      <c r="AS158" s="28">
        <f t="shared" si="948"/>
        <v>-57191333.333333448</v>
      </c>
      <c r="AT158" s="28">
        <f t="shared" si="948"/>
        <v>-56877633.333333448</v>
      </c>
      <c r="AU158" s="28">
        <f t="shared" si="948"/>
        <v>-56564233.33333344</v>
      </c>
      <c r="AV158" s="28">
        <f t="shared" si="948"/>
        <v>-56251133.333333433</v>
      </c>
      <c r="AW158" s="28">
        <f t="shared" si="948"/>
        <v>-55938333.333333433</v>
      </c>
      <c r="AX158" s="28">
        <f t="shared" si="948"/>
        <v>-55625833.333333433</v>
      </c>
      <c r="AY158" s="28">
        <f t="shared" si="948"/>
        <v>-55313633.333333433</v>
      </c>
      <c r="AZ158" s="28">
        <f t="shared" si="948"/>
        <v>-55001733.333333425</v>
      </c>
      <c r="BA158" s="28">
        <f t="shared" si="948"/>
        <v>-54690133.333333418</v>
      </c>
      <c r="BB158" s="28">
        <f t="shared" si="948"/>
        <v>-54378833.333333418</v>
      </c>
      <c r="BC158" s="28">
        <f t="shared" si="948"/>
        <v>-54067833.333333418</v>
      </c>
      <c r="BD158" s="28">
        <f t="shared" si="948"/>
        <v>-53757133.33333341</v>
      </c>
      <c r="BE158" s="28">
        <f t="shared" si="948"/>
        <v>-53446733.33333341</v>
      </c>
      <c r="BF158" s="28">
        <f t="shared" si="948"/>
        <v>-53136633.333333403</v>
      </c>
      <c r="BG158" s="28">
        <f t="shared" si="948"/>
        <v>-52826833.333333403</v>
      </c>
      <c r="BH158" s="28">
        <f t="shared" si="948"/>
        <v>-52517333.333333403</v>
      </c>
      <c r="BI158" s="28">
        <f t="shared" si="948"/>
        <v>-52208133.333333403</v>
      </c>
      <c r="BJ158" s="28">
        <f t="shared" si="948"/>
        <v>-51899233.333333395</v>
      </c>
      <c r="BK158" s="28">
        <f t="shared" si="948"/>
        <v>-51590633.333333395</v>
      </c>
      <c r="BL158" s="28">
        <f t="shared" si="948"/>
        <v>-51282333.333333395</v>
      </c>
      <c r="BM158" s="28">
        <f t="shared" si="948"/>
        <v>-50974333.333333388</v>
      </c>
      <c r="BN158" s="28">
        <f t="shared" si="948"/>
        <v>-50666633.333333388</v>
      </c>
      <c r="BO158" s="28">
        <f t="shared" si="948"/>
        <v>-50359233.333333388</v>
      </c>
      <c r="BP158" s="28">
        <f t="shared" si="948"/>
        <v>-50052133.333333388</v>
      </c>
      <c r="BQ158" s="28">
        <f t="shared" ref="BQ158:DS158" si="949">+BQ157+BQ155</f>
        <v>-49745333.333333388</v>
      </c>
      <c r="BR158" s="28">
        <f t="shared" si="949"/>
        <v>-49438833.333333388</v>
      </c>
      <c r="BS158" s="28">
        <f t="shared" si="949"/>
        <v>-49132633.333333388</v>
      </c>
      <c r="BT158" s="28">
        <f t="shared" si="949"/>
        <v>-48826733.333333381</v>
      </c>
      <c r="BU158" s="28">
        <f t="shared" si="949"/>
        <v>-48521133.333333381</v>
      </c>
      <c r="BV158" s="28">
        <f t="shared" si="949"/>
        <v>-48215833.333333381</v>
      </c>
      <c r="BW158" s="28">
        <f t="shared" si="949"/>
        <v>-47910833.333333373</v>
      </c>
      <c r="BX158" s="28">
        <f t="shared" si="949"/>
        <v>-47606133.333333373</v>
      </c>
      <c r="BY158" s="28">
        <f t="shared" si="949"/>
        <v>-47301733.333333373</v>
      </c>
      <c r="BZ158" s="28">
        <f t="shared" si="949"/>
        <v>-46997633.333333373</v>
      </c>
      <c r="CA158" s="28">
        <f t="shared" si="949"/>
        <v>-46693833.333333373</v>
      </c>
      <c r="CB158" s="28">
        <f t="shared" si="949"/>
        <v>-46390333.333333373</v>
      </c>
      <c r="CC158" s="28">
        <f t="shared" si="949"/>
        <v>-46087133.333333373</v>
      </c>
      <c r="CD158" s="28">
        <f t="shared" si="949"/>
        <v>-45784233.333333366</v>
      </c>
      <c r="CE158" s="28">
        <f t="shared" si="949"/>
        <v>-45481633.333333366</v>
      </c>
      <c r="CF158" s="28">
        <f t="shared" si="949"/>
        <v>-45179333.333333366</v>
      </c>
      <c r="CG158" s="28">
        <f t="shared" si="949"/>
        <v>-44877333.333333366</v>
      </c>
      <c r="CH158" s="28">
        <f t="shared" si="949"/>
        <v>-44575633.333333358</v>
      </c>
      <c r="CI158" s="28">
        <f t="shared" si="949"/>
        <v>-44274233.333333358</v>
      </c>
      <c r="CJ158" s="28">
        <f t="shared" si="949"/>
        <v>-43973133.333333358</v>
      </c>
      <c r="CK158" s="28">
        <f t="shared" si="949"/>
        <v>-43672333.333333358</v>
      </c>
      <c r="CL158" s="28">
        <f t="shared" si="949"/>
        <v>-43371833.333333358</v>
      </c>
      <c r="CM158" s="28">
        <f t="shared" si="949"/>
        <v>-43071633.333333358</v>
      </c>
      <c r="CN158" s="28">
        <f t="shared" si="949"/>
        <v>-42771733.333333351</v>
      </c>
      <c r="CO158" s="28">
        <f t="shared" si="949"/>
        <v>-42472133.333333351</v>
      </c>
      <c r="CP158" s="28">
        <f t="shared" si="949"/>
        <v>-42172833.333333343</v>
      </c>
      <c r="CQ158" s="28">
        <f t="shared" si="949"/>
        <v>-41873833.333333343</v>
      </c>
      <c r="CR158" s="28">
        <f t="shared" si="949"/>
        <v>-41575133.333333343</v>
      </c>
      <c r="CS158" s="28">
        <f t="shared" si="949"/>
        <v>-41276733.333333343</v>
      </c>
      <c r="CT158" s="28">
        <f t="shared" si="949"/>
        <v>-40978633.333333336</v>
      </c>
      <c r="CU158" s="28">
        <f t="shared" si="949"/>
        <v>-40680833.333333336</v>
      </c>
      <c r="CV158" s="28">
        <f t="shared" si="949"/>
        <v>-40383333.333333336</v>
      </c>
      <c r="CW158" s="28">
        <f t="shared" si="949"/>
        <v>-40086133.333333328</v>
      </c>
      <c r="CX158" s="28">
        <f t="shared" si="949"/>
        <v>-39789233.333333328</v>
      </c>
      <c r="CY158" s="28">
        <f t="shared" si="949"/>
        <v>-39492633.333333328</v>
      </c>
      <c r="CZ158" s="28">
        <f t="shared" si="949"/>
        <v>-39196333.333333321</v>
      </c>
      <c r="DA158" s="28">
        <f t="shared" si="949"/>
        <v>-38900333.333333321</v>
      </c>
      <c r="DB158" s="28">
        <f t="shared" si="949"/>
        <v>-38604633.333333321</v>
      </c>
      <c r="DC158" s="28">
        <f t="shared" si="949"/>
        <v>-38309233.333333313</v>
      </c>
      <c r="DD158" s="28">
        <f t="shared" si="949"/>
        <v>-38014133.333333313</v>
      </c>
      <c r="DE158" s="28">
        <f t="shared" si="949"/>
        <v>-37719333.333333313</v>
      </c>
      <c r="DF158" s="28">
        <f t="shared" si="949"/>
        <v>-37424833.333333313</v>
      </c>
      <c r="DG158" s="28">
        <f t="shared" si="949"/>
        <v>-37130633.333333306</v>
      </c>
      <c r="DH158" s="28">
        <f t="shared" si="949"/>
        <v>-36836733.333333306</v>
      </c>
      <c r="DI158" s="28">
        <f t="shared" si="949"/>
        <v>-36543133.333333306</v>
      </c>
      <c r="DJ158" s="28">
        <f t="shared" si="949"/>
        <v>-36249833.333333306</v>
      </c>
      <c r="DK158" s="28">
        <f t="shared" si="949"/>
        <v>-35956833.333333299</v>
      </c>
      <c r="DL158" s="28">
        <f t="shared" si="949"/>
        <v>-35664133.333333299</v>
      </c>
      <c r="DM158" s="28">
        <f t="shared" si="949"/>
        <v>-35371733.333333299</v>
      </c>
      <c r="DN158" s="28">
        <f t="shared" si="949"/>
        <v>-35079633.333333291</v>
      </c>
      <c r="DO158" s="28">
        <f t="shared" si="949"/>
        <v>-34787833.333333291</v>
      </c>
      <c r="DP158" s="28">
        <f t="shared" si="949"/>
        <v>-34496333.333333291</v>
      </c>
      <c r="DQ158" s="28">
        <f t="shared" si="949"/>
        <v>-34205133.333333291</v>
      </c>
      <c r="DR158" s="28">
        <f t="shared" si="949"/>
        <v>-33914233.333333284</v>
      </c>
      <c r="DS158" s="28">
        <f t="shared" si="949"/>
        <v>-33623633.333333284</v>
      </c>
    </row>
    <row r="159" spans="1:123" ht="15.75" thickBot="1" x14ac:dyDescent="0.3">
      <c r="B159" s="51">
        <f>+(C159+1)^12-1</f>
        <v>0.11478580737649091</v>
      </c>
      <c r="C159" s="50">
        <f>+IRR(C158:DS158)</f>
        <v>9.096312720904276E-3</v>
      </c>
    </row>
    <row r="164" spans="2:6" ht="15.75" thickBot="1" x14ac:dyDescent="0.3">
      <c r="C164" s="1">
        <v>-1</v>
      </c>
    </row>
    <row r="165" spans="2:6" ht="15.75" thickBot="1" x14ac:dyDescent="0.3">
      <c r="B165" s="63" t="s">
        <v>3</v>
      </c>
      <c r="C165" s="64" t="s">
        <v>7</v>
      </c>
      <c r="D165" s="64" t="s">
        <v>73</v>
      </c>
      <c r="E165" s="64" t="s">
        <v>106</v>
      </c>
      <c r="F165" s="65" t="s">
        <v>107</v>
      </c>
    </row>
    <row r="166" spans="2:6" x14ac:dyDescent="0.25">
      <c r="B166" s="66">
        <v>12</v>
      </c>
      <c r="C166" s="67">
        <f>-SUM(D113:O113)</f>
        <v>195000000.00000158</v>
      </c>
      <c r="D166" s="67">
        <f>-SUM(D117:O117)</f>
        <v>32292000.000000007</v>
      </c>
      <c r="E166" s="68">
        <f>+B119</f>
        <v>0.11010219309289293</v>
      </c>
      <c r="F166" s="69">
        <f>-SUM(D118:O118)</f>
        <v>4227292000.0000019</v>
      </c>
    </row>
    <row r="167" spans="2:6" x14ac:dyDescent="0.25">
      <c r="B167" s="70">
        <v>24</v>
      </c>
      <c r="C167" s="60">
        <f>(SUM(D123:AA123))*-1</f>
        <v>375000000.00000334</v>
      </c>
      <c r="D167" s="59">
        <f>(SUM(D127:AA127))*-1</f>
        <v>63900000.000000007</v>
      </c>
      <c r="E167" s="61">
        <f>+B129</f>
        <v>0.11059031272991615</v>
      </c>
      <c r="F167" s="71">
        <f>(SUM(D128:AA128))*-1</f>
        <v>4438900000.0000029</v>
      </c>
    </row>
    <row r="168" spans="2:6" x14ac:dyDescent="0.25">
      <c r="B168" s="70">
        <v>36</v>
      </c>
      <c r="C168" s="60">
        <f>(SUM(D133:AM133))*-1</f>
        <v>555000000.00000429</v>
      </c>
      <c r="D168" s="59">
        <f>(SUM(D137:AM137))*-1</f>
        <v>97236000.00000006</v>
      </c>
      <c r="E168" s="61">
        <f>+B139</f>
        <v>0.11108671666134073</v>
      </c>
      <c r="F168" s="71">
        <f>(SUM(D138:AM138))*-1</f>
        <v>4652236000.0000038</v>
      </c>
    </row>
    <row r="169" spans="2:6" x14ac:dyDescent="0.25">
      <c r="B169" s="70">
        <v>60</v>
      </c>
      <c r="C169" s="60">
        <f>(SUM(D63:BK63))*-1</f>
        <v>915000000.0000087</v>
      </c>
      <c r="D169" s="59">
        <f>(SUM(D67:BK67))*-1</f>
        <v>169092000.00000009</v>
      </c>
      <c r="E169" s="61">
        <f>B69</f>
        <v>0.11210404933338802</v>
      </c>
      <c r="F169" s="71">
        <f>(SUM(D68:BK68))*-1</f>
        <v>5084092000.0000172</v>
      </c>
    </row>
    <row r="170" spans="2:6" x14ac:dyDescent="0.25">
      <c r="B170" s="70">
        <v>84</v>
      </c>
      <c r="C170" s="60">
        <f>(SUM(D143:CI143))*-1</f>
        <v>1275000000.0000098</v>
      </c>
      <c r="D170" s="59">
        <f>(SUM(D147:CI147))*-1</f>
        <v>247860000.00000024</v>
      </c>
      <c r="E170" s="61">
        <f>+B149</f>
        <v>0.11315345711678337</v>
      </c>
      <c r="F170" s="71">
        <f>(SUM(D148:CI148))*-1</f>
        <v>5522860000.0000134</v>
      </c>
    </row>
    <row r="171" spans="2:6" ht="15.75" thickBot="1" x14ac:dyDescent="0.3">
      <c r="B171" s="72">
        <v>120</v>
      </c>
      <c r="C171" s="73">
        <f>-SUM(D153:DS153)</f>
        <v>1815000000.0000074</v>
      </c>
      <c r="D171" s="74">
        <f>-SUM(D157:DS157)</f>
        <v>378972000.00000036</v>
      </c>
      <c r="E171" s="75">
        <f>+B159</f>
        <v>0.11478580737649091</v>
      </c>
      <c r="F171" s="76">
        <f>-SUM(D158:DS158)</f>
        <v>6193971999.9999981</v>
      </c>
    </row>
    <row r="172" spans="2:6" x14ac:dyDescent="0.25">
      <c r="F172" s="62"/>
    </row>
  </sheetData>
  <mergeCells count="4">
    <mergeCell ref="G3:H3"/>
    <mergeCell ref="J3:K3"/>
    <mergeCell ref="M3:N3"/>
    <mergeCell ref="P3:Q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4" tint="0.79998168889431442"/>
  </sheetPr>
  <dimension ref="A2:XFB169"/>
  <sheetViews>
    <sheetView showGridLines="0" zoomScale="85" zoomScaleNormal="85" workbookViewId="0">
      <selection activeCell="O10" sqref="O10"/>
    </sheetView>
  </sheetViews>
  <sheetFormatPr baseColWidth="10" defaultRowHeight="15" outlineLevelRow="2" outlineLevelCol="1" x14ac:dyDescent="0.25"/>
  <cols>
    <col min="1" max="1" width="5.5703125" customWidth="1"/>
    <col min="2" max="2" width="23.5703125" style="1" bestFit="1" customWidth="1"/>
    <col min="3" max="3" width="16.5703125" style="1" bestFit="1" customWidth="1"/>
    <col min="4" max="4" width="15.85546875" bestFit="1" customWidth="1"/>
    <col min="5" max="5" width="14.85546875" bestFit="1" customWidth="1"/>
    <col min="6" max="6" width="17" bestFit="1" customWidth="1"/>
    <col min="7" max="12" width="14.85546875" customWidth="1" outlineLevel="1"/>
    <col min="13" max="14" width="15.140625" bestFit="1" customWidth="1"/>
    <col min="15" max="15" width="14.85546875" bestFit="1" customWidth="1"/>
    <col min="16" max="17" width="15.140625" bestFit="1" customWidth="1"/>
    <col min="18" max="26" width="14.85546875" bestFit="1" customWidth="1"/>
    <col min="27" max="27" width="16.7109375" bestFit="1" customWidth="1"/>
    <col min="28" max="30" width="14.85546875" bestFit="1" customWidth="1"/>
    <col min="31" max="38" width="13.140625" bestFit="1" customWidth="1"/>
    <col min="39" max="39" width="13.85546875" bestFit="1" customWidth="1"/>
    <col min="63" max="63" width="14.140625" bestFit="1" customWidth="1"/>
    <col min="64" max="64" width="14.42578125" bestFit="1" customWidth="1"/>
    <col min="65" max="65" width="13.85546875" bestFit="1" customWidth="1"/>
    <col min="66" max="66" width="13.7109375" bestFit="1" customWidth="1"/>
    <col min="67" max="67" width="14.140625" bestFit="1" customWidth="1"/>
    <col min="68" max="68" width="13.7109375" bestFit="1" customWidth="1"/>
    <col min="69" max="69" width="14.42578125" bestFit="1" customWidth="1"/>
    <col min="70" max="70" width="13.42578125" bestFit="1" customWidth="1"/>
    <col min="71" max="71" width="13.85546875" bestFit="1" customWidth="1"/>
    <col min="72" max="73" width="14.140625" bestFit="1" customWidth="1"/>
    <col min="74" max="74" width="13.85546875" bestFit="1" customWidth="1"/>
    <col min="75" max="76" width="13.7109375" bestFit="1" customWidth="1"/>
    <col min="77" max="77" width="14.42578125" bestFit="1" customWidth="1"/>
    <col min="78" max="79" width="13.7109375" bestFit="1" customWidth="1"/>
    <col min="80" max="80" width="13.42578125" bestFit="1" customWidth="1"/>
    <col min="81" max="81" width="14.140625" bestFit="1" customWidth="1"/>
    <col min="82" max="83" width="13.85546875" bestFit="1" customWidth="1"/>
    <col min="84" max="85" width="14.140625" bestFit="1" customWidth="1"/>
    <col min="86" max="86" width="13.7109375" bestFit="1" customWidth="1"/>
    <col min="87" max="87" width="13.85546875" bestFit="1" customWidth="1"/>
  </cols>
  <sheetData>
    <row r="2" spans="1:18 16382:16382" x14ac:dyDescent="0.25"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8 16382:16382" ht="18.75" x14ac:dyDescent="0.3">
      <c r="C3" s="2"/>
      <c r="D3" s="3"/>
      <c r="F3" s="107"/>
      <c r="G3" s="126" t="s">
        <v>1</v>
      </c>
      <c r="H3" s="126"/>
      <c r="I3" s="107"/>
      <c r="J3" s="126" t="s">
        <v>74</v>
      </c>
      <c r="K3" s="126"/>
      <c r="L3" s="108" t="s">
        <v>101</v>
      </c>
      <c r="M3" s="126" t="s">
        <v>99</v>
      </c>
      <c r="N3" s="126"/>
      <c r="O3" s="107"/>
      <c r="P3" s="126" t="s">
        <v>74</v>
      </c>
      <c r="Q3" s="126"/>
      <c r="R3" s="107"/>
    </row>
    <row r="4" spans="1:18 16382:16382" ht="18.75" x14ac:dyDescent="0.3">
      <c r="F4" s="107"/>
      <c r="G4" s="109" t="s">
        <v>5</v>
      </c>
      <c r="H4" s="109" t="s">
        <v>6</v>
      </c>
      <c r="I4" s="107"/>
      <c r="J4" s="109" t="s">
        <v>5</v>
      </c>
      <c r="K4" s="109" t="s">
        <v>6</v>
      </c>
      <c r="L4" s="108" t="s">
        <v>102</v>
      </c>
      <c r="M4" s="109" t="s">
        <v>5</v>
      </c>
      <c r="N4" s="109" t="s">
        <v>6</v>
      </c>
      <c r="O4" s="107"/>
      <c r="P4" s="109" t="s">
        <v>5</v>
      </c>
      <c r="Q4" s="109" t="s">
        <v>6</v>
      </c>
      <c r="R4" s="107"/>
    </row>
    <row r="5" spans="1:18 16382:16382" x14ac:dyDescent="0.25">
      <c r="B5" s="13" t="s">
        <v>2</v>
      </c>
      <c r="C5" s="14">
        <f>+VTU!J7</f>
        <v>700000000</v>
      </c>
      <c r="D5" s="1"/>
      <c r="F5" s="110" t="s">
        <v>68</v>
      </c>
      <c r="G5" s="111">
        <f>+D25</f>
        <v>-23734584.344862599</v>
      </c>
      <c r="H5" s="111">
        <f>+D35</f>
        <v>-23906969.257353954</v>
      </c>
      <c r="I5" s="107"/>
      <c r="J5" s="111">
        <f>+D47</f>
        <v>-23734584.389541812</v>
      </c>
      <c r="K5" s="111">
        <f>+D58</f>
        <v>-23907120.832198821</v>
      </c>
      <c r="L5" s="110" t="s">
        <v>68</v>
      </c>
      <c r="M5" s="111">
        <f>+D68</f>
        <v>-19158183.333333407</v>
      </c>
      <c r="N5" s="111">
        <f>+D78</f>
        <v>-26843561.111111179</v>
      </c>
      <c r="O5" s="107"/>
      <c r="P5" s="111">
        <f>+D90</f>
        <v>-26273394.986553609</v>
      </c>
      <c r="Q5" s="111">
        <f>+D102</f>
        <v>-26573091.506803174</v>
      </c>
      <c r="R5" s="107"/>
    </row>
    <row r="6" spans="1:18 16382:16382" s="4" customFormat="1" x14ac:dyDescent="0.25">
      <c r="B6" s="15" t="s">
        <v>3</v>
      </c>
      <c r="C6" s="14">
        <f>+VTU!J8</f>
        <v>36</v>
      </c>
      <c r="D6" s="1"/>
      <c r="F6" s="110" t="s">
        <v>69</v>
      </c>
      <c r="G6" s="110">
        <f>+AM25</f>
        <v>-22779012.505824804</v>
      </c>
      <c r="H6" s="110">
        <f>+AM35</f>
        <v>-22789840.088402327</v>
      </c>
      <c r="I6" s="110"/>
      <c r="J6" s="110">
        <f>+AM47</f>
        <v>-22779012.548705198</v>
      </c>
      <c r="K6" s="110">
        <f>+AM58</f>
        <v>-22944602.547160141</v>
      </c>
      <c r="L6" s="110" t="s">
        <v>69</v>
      </c>
      <c r="M6" s="110">
        <f>+AM78</f>
        <v>-19646232.407407414</v>
      </c>
      <c r="N6" s="110">
        <f>+AM78</f>
        <v>-19646232.407407414</v>
      </c>
      <c r="O6" s="110"/>
      <c r="P6" s="110">
        <f>+AM90</f>
        <v>-263447744.21719182</v>
      </c>
      <c r="Q6" s="110">
        <f>+AM102</f>
        <v>-263556687.80273587</v>
      </c>
      <c r="R6" s="110"/>
    </row>
    <row r="7" spans="1:18 16382:16382" s="11" customFormat="1" ht="30" x14ac:dyDescent="0.25">
      <c r="B7" s="16" t="s">
        <v>57</v>
      </c>
      <c r="C7" s="17">
        <v>1200</v>
      </c>
      <c r="D7" s="18" t="s">
        <v>75</v>
      </c>
      <c r="E7" s="12"/>
      <c r="F7" s="110" t="s">
        <v>7</v>
      </c>
      <c r="G7" s="110">
        <f>CUMIPMT($C$14,$C$6,$C$19,1,C6,0)</f>
        <v>-119061576.31811106</v>
      </c>
      <c r="H7" s="110">
        <f>CUMIPMT($D$14,$C$6,$C$29,1,C6,0)</f>
        <v>-125015671.34845293</v>
      </c>
      <c r="I7" s="112"/>
      <c r="J7" s="110">
        <f>+SUM(D41:AM41)</f>
        <v>-119061576.31811117</v>
      </c>
      <c r="K7" s="110">
        <f>+SUM(D52:AM52)</f>
        <v>-125015671.34845279</v>
      </c>
      <c r="L7" s="110" t="s">
        <v>7</v>
      </c>
      <c r="M7" s="110">
        <f>+SUM(D63:AM63)</f>
        <v>-163625000.00000191</v>
      </c>
      <c r="N7" s="110">
        <f>+SUM(D73:AM73)</f>
        <v>-118708333.33333474</v>
      </c>
      <c r="O7" s="112"/>
      <c r="P7" s="110">
        <f>+SUM(D84:AM84)</f>
        <v>-140522437.69989112</v>
      </c>
      <c r="Q7" s="110">
        <f>+SUM(D96:AM96)</f>
        <v>-147213982.35226789</v>
      </c>
      <c r="R7" s="112"/>
    </row>
    <row r="8" spans="1:18 16382:16382" x14ac:dyDescent="0.25">
      <c r="B8" s="19" t="s">
        <v>58</v>
      </c>
      <c r="C8" s="20">
        <f>42829/1000000</f>
        <v>4.2828999999999999E-2</v>
      </c>
      <c r="D8" s="19" t="s">
        <v>56</v>
      </c>
      <c r="F8" s="111" t="s">
        <v>60</v>
      </c>
      <c r="G8" s="111">
        <f>CUMPRINC($C$13,$C$6,$C$19,1,C6,0)</f>
        <v>-700000000.00000012</v>
      </c>
      <c r="H8" s="111">
        <f>CUMPRINC($D$13,$C$6,$C$19,1,C6,0)</f>
        <v>-700000000</v>
      </c>
      <c r="I8" s="107"/>
      <c r="J8" s="111">
        <f>+SUM(D42:AM42)</f>
        <v>-699999999.99999988</v>
      </c>
      <c r="K8" s="111">
        <f>+SUM(D53:AM53)</f>
        <v>-700000000.00000012</v>
      </c>
      <c r="L8" s="111" t="s">
        <v>60</v>
      </c>
      <c r="M8" s="111">
        <f>+SUM(D64:AM64)</f>
        <v>-420000000.00000018</v>
      </c>
      <c r="N8" s="111">
        <f>+SUM(D74:AM74)</f>
        <v>-699999999.9999994</v>
      </c>
      <c r="O8" s="107"/>
      <c r="P8" s="111">
        <f>+SUM(D85:AM85)</f>
        <v>-446102976.82504934</v>
      </c>
      <c r="Q8" s="111">
        <f>+SUM(D97:AM97)</f>
        <v>-446102976.82504934</v>
      </c>
      <c r="R8" s="107"/>
    </row>
    <row r="9" spans="1:18 16382:16382" x14ac:dyDescent="0.25">
      <c r="F9" s="111" t="s">
        <v>61</v>
      </c>
      <c r="G9" s="111">
        <f>+D19*C6</f>
        <v>-819061576.31811118</v>
      </c>
      <c r="H9" s="111">
        <f>+SUM(H7:H8)</f>
        <v>-825015671.34845293</v>
      </c>
      <c r="I9" s="107"/>
      <c r="J9" s="111">
        <f>+SUM(J7:J8)</f>
        <v>-819061576.31811106</v>
      </c>
      <c r="K9" s="111">
        <f>+SUM(K7:K8)</f>
        <v>-825015671.34845293</v>
      </c>
      <c r="L9" s="111" t="s">
        <v>61</v>
      </c>
      <c r="M9" s="111">
        <f>+SUM(M7:M8)</f>
        <v>-583625000.00000215</v>
      </c>
      <c r="N9" s="111">
        <f>+SUM(N7:N8)</f>
        <v>-818708333.33333421</v>
      </c>
      <c r="O9" s="107"/>
      <c r="P9" s="111">
        <f>+SUM(P7:P8)</f>
        <v>-586625414.52494049</v>
      </c>
      <c r="Q9" s="111">
        <f>+SUM(Q7:Q8)</f>
        <v>-593316959.17731726</v>
      </c>
      <c r="R9" s="107"/>
      <c r="XFB9" s="5"/>
    </row>
    <row r="10" spans="1:18 16382:16382" ht="23.25" x14ac:dyDescent="0.35">
      <c r="B10" s="26" t="s">
        <v>65</v>
      </c>
      <c r="C10" s="21" t="s">
        <v>117</v>
      </c>
      <c r="D10" s="21" t="s">
        <v>118</v>
      </c>
      <c r="F10" s="111" t="s">
        <v>35</v>
      </c>
      <c r="G10" s="111">
        <f>+SUM(D24:AM24)</f>
        <v>-18183166.994262066</v>
      </c>
      <c r="H10" s="111">
        <f>+SUM(D34:AM34)</f>
        <v>-18277953.24035256</v>
      </c>
      <c r="I10" s="107"/>
      <c r="J10" s="111">
        <f>+SUM(D46:AM46)</f>
        <v>-18183167.028491005</v>
      </c>
      <c r="K10" s="111">
        <f>+SUM(D57:AM57)</f>
        <v>-18315347.938164588</v>
      </c>
      <c r="L10" s="111" t="s">
        <v>35</v>
      </c>
      <c r="M10" s="111">
        <f>+SUM(D67:AM67)</f>
        <v>-25939900.000000052</v>
      </c>
      <c r="N10" s="111">
        <f>+SUM(D77:AM77)</f>
        <v>-17344366.666666679</v>
      </c>
      <c r="O10" s="107"/>
      <c r="P10" s="111">
        <f>+SUM(D89:AM89)</f>
        <v>-10918835.849183755</v>
      </c>
      <c r="Q10" s="111">
        <f>+SUM(D101:AM101)</f>
        <v>-11043385.307149038</v>
      </c>
      <c r="R10" s="107"/>
    </row>
    <row r="11" spans="1:18 16382:16382" x14ac:dyDescent="0.25">
      <c r="B11" s="22" t="s">
        <v>0</v>
      </c>
      <c r="C11" s="23">
        <v>4.4999999999999998E-2</v>
      </c>
      <c r="D11" s="23">
        <v>4.4999999999999998E-2</v>
      </c>
      <c r="F11" s="111" t="s">
        <v>72</v>
      </c>
      <c r="G11" s="111">
        <v>0</v>
      </c>
      <c r="H11" s="111">
        <v>0</v>
      </c>
      <c r="I11" s="107"/>
      <c r="J11" s="111">
        <f>+SUM(D44:AM44)</f>
        <v>-1.541844</v>
      </c>
      <c r="K11" s="111">
        <f>+SUM(D55:AM55)</f>
        <v>-1.541844</v>
      </c>
      <c r="L11" s="111" t="s">
        <v>72</v>
      </c>
      <c r="M11" s="111">
        <v>0</v>
      </c>
      <c r="N11" s="111">
        <v>0</v>
      </c>
      <c r="O11" s="107"/>
      <c r="P11" s="111">
        <f>+SUM(D87:AM87)</f>
        <v>-1.541844</v>
      </c>
      <c r="Q11" s="111">
        <f>+SUM(D99:AM99)</f>
        <v>-1.541844</v>
      </c>
      <c r="R11" s="107"/>
    </row>
    <row r="12" spans="1:18 16382:16382" x14ac:dyDescent="0.25">
      <c r="B12" s="22" t="s">
        <v>59</v>
      </c>
      <c r="C12" s="23">
        <v>0.06</v>
      </c>
      <c r="D12" s="23">
        <v>6.5000000000000002E-2</v>
      </c>
      <c r="F12" s="111" t="s">
        <v>9</v>
      </c>
      <c r="G12" s="113">
        <f>+IRR(C25:AM25)</f>
        <v>1.0090432401869132E-2</v>
      </c>
      <c r="H12" s="113">
        <f>+IRR(C35:AM35)</f>
        <v>1.0523509990845836E-2</v>
      </c>
      <c r="I12" s="114"/>
      <c r="J12" s="113">
        <f>+IRR(C47:AM47)</f>
        <v>1.0090432511822733E-2</v>
      </c>
      <c r="K12" s="113">
        <f>+IRR(C58:AM58)</f>
        <v>1.0514139674435707E-2</v>
      </c>
      <c r="L12" s="111" t="s">
        <v>9</v>
      </c>
      <c r="M12" s="113">
        <f>+IRR(C68:AM68)</f>
        <v>-7.6117143900780171E-3</v>
      </c>
      <c r="N12" s="113">
        <f>+IRR(C78:AM78)</f>
        <v>1.0510137679985654E-2</v>
      </c>
      <c r="O12" s="107"/>
      <c r="P12" s="113">
        <f>+IRR(C90:AM90)</f>
        <v>9.4545515119657253E-3</v>
      </c>
      <c r="Q12" s="113">
        <f>+IRR(C102:AM102)</f>
        <v>9.8803426383806681E-3</v>
      </c>
      <c r="R12" s="107"/>
    </row>
    <row r="13" spans="1:18 16382:16382" x14ac:dyDescent="0.25">
      <c r="A13" s="3"/>
      <c r="B13" s="24" t="s">
        <v>8</v>
      </c>
      <c r="C13" s="25">
        <f>+((C11+C12)/12+1)^12-1</f>
        <v>0.11020345045182389</v>
      </c>
      <c r="D13" s="25">
        <f>+((D11+D12)/12+1)^12-1</f>
        <v>0.11571883619521484</v>
      </c>
      <c r="F13" s="111" t="s">
        <v>62</v>
      </c>
      <c r="G13" s="113">
        <f>+(1+G12)^(12)-1</f>
        <v>0.12803633734828135</v>
      </c>
      <c r="H13" s="113">
        <f>+(1+H12)^(12)-1</f>
        <v>0.13385380756361487</v>
      </c>
      <c r="I13" s="114"/>
      <c r="J13" s="113">
        <f>+(1+J12)^(12)-1</f>
        <v>0.12803633882179222</v>
      </c>
      <c r="K13" s="113">
        <f>+(1+K12)^(12)-1</f>
        <v>0.13372764689147232</v>
      </c>
      <c r="L13" s="111" t="s">
        <v>62</v>
      </c>
      <c r="M13" s="113">
        <f>+(1+M12)^(12)-1</f>
        <v>-8.7612032152768138E-2</v>
      </c>
      <c r="N13" s="113">
        <f>+(1+N12)^(12)-1</f>
        <v>0.13367376850130919</v>
      </c>
      <c r="O13" s="107"/>
      <c r="P13" s="113">
        <f>+(1+P12)^(12)-1</f>
        <v>0.11954420605933813</v>
      </c>
      <c r="Q13" s="113">
        <f>+(1+Q12)^(12)-1</f>
        <v>0.12522409839641568</v>
      </c>
      <c r="R13" s="107"/>
    </row>
    <row r="14" spans="1:18 16382:16382" x14ac:dyDescent="0.25">
      <c r="B14" s="24" t="s">
        <v>4</v>
      </c>
      <c r="C14" s="25">
        <f>+(1+C13)^(0.0833333333333333)-1</f>
        <v>8.7500000000000355E-3</v>
      </c>
      <c r="D14" s="25">
        <f>+(1+D13)^(0.0833333333333333)-1</f>
        <v>9.1666666666667673E-3</v>
      </c>
    </row>
    <row r="15" spans="1:18 16382:16382" hidden="1" x14ac:dyDescent="0.25"/>
    <row r="16" spans="1:18 16382:16382" hidden="1" x14ac:dyDescent="0.25"/>
    <row r="17" spans="2:39" ht="18.75" hidden="1" x14ac:dyDescent="0.3">
      <c r="B17" s="30" t="s">
        <v>66</v>
      </c>
      <c r="C17" s="29">
        <v>0</v>
      </c>
      <c r="D17" s="29">
        <v>1</v>
      </c>
      <c r="E17" s="29">
        <f>+D17+1</f>
        <v>2</v>
      </c>
      <c r="F17" s="29">
        <f t="shared" ref="F17:AM17" si="0">+E17+1</f>
        <v>3</v>
      </c>
      <c r="G17" s="29">
        <f t="shared" si="0"/>
        <v>4</v>
      </c>
      <c r="H17" s="29">
        <f t="shared" si="0"/>
        <v>5</v>
      </c>
      <c r="I17" s="29">
        <f t="shared" si="0"/>
        <v>6</v>
      </c>
      <c r="J17" s="29">
        <f t="shared" si="0"/>
        <v>7</v>
      </c>
      <c r="K17" s="29">
        <f t="shared" si="0"/>
        <v>8</v>
      </c>
      <c r="L17" s="29">
        <f t="shared" si="0"/>
        <v>9</v>
      </c>
      <c r="M17" s="29">
        <f t="shared" si="0"/>
        <v>10</v>
      </c>
      <c r="N17" s="29">
        <f t="shared" si="0"/>
        <v>11</v>
      </c>
      <c r="O17" s="29">
        <f t="shared" si="0"/>
        <v>12</v>
      </c>
      <c r="P17" s="29">
        <f t="shared" si="0"/>
        <v>13</v>
      </c>
      <c r="Q17" s="29">
        <f t="shared" si="0"/>
        <v>14</v>
      </c>
      <c r="R17" s="29">
        <f t="shared" si="0"/>
        <v>15</v>
      </c>
      <c r="S17" s="29">
        <f t="shared" si="0"/>
        <v>16</v>
      </c>
      <c r="T17" s="29">
        <f t="shared" si="0"/>
        <v>17</v>
      </c>
      <c r="U17" s="29">
        <f t="shared" si="0"/>
        <v>18</v>
      </c>
      <c r="V17" s="29">
        <f t="shared" si="0"/>
        <v>19</v>
      </c>
      <c r="W17" s="29">
        <f t="shared" si="0"/>
        <v>20</v>
      </c>
      <c r="X17" s="29">
        <f t="shared" si="0"/>
        <v>21</v>
      </c>
      <c r="Y17" s="29">
        <f t="shared" si="0"/>
        <v>22</v>
      </c>
      <c r="Z17" s="29">
        <f t="shared" si="0"/>
        <v>23</v>
      </c>
      <c r="AA17" s="29">
        <f t="shared" si="0"/>
        <v>24</v>
      </c>
      <c r="AB17" s="29">
        <f t="shared" si="0"/>
        <v>25</v>
      </c>
      <c r="AC17" s="29">
        <f t="shared" si="0"/>
        <v>26</v>
      </c>
      <c r="AD17" s="29">
        <f t="shared" si="0"/>
        <v>27</v>
      </c>
      <c r="AE17" s="29">
        <f t="shared" si="0"/>
        <v>28</v>
      </c>
      <c r="AF17" s="29">
        <f t="shared" si="0"/>
        <v>29</v>
      </c>
      <c r="AG17" s="29">
        <f t="shared" si="0"/>
        <v>30</v>
      </c>
      <c r="AH17" s="29">
        <f t="shared" si="0"/>
        <v>31</v>
      </c>
      <c r="AI17" s="29">
        <f t="shared" si="0"/>
        <v>32</v>
      </c>
      <c r="AJ17" s="29">
        <f t="shared" si="0"/>
        <v>33</v>
      </c>
      <c r="AK17" s="29">
        <f t="shared" si="0"/>
        <v>34</v>
      </c>
      <c r="AL17" s="29">
        <f t="shared" si="0"/>
        <v>35</v>
      </c>
      <c r="AM17" s="29">
        <f t="shared" si="0"/>
        <v>36</v>
      </c>
    </row>
    <row r="18" spans="2:39" ht="18.75" hidden="1" outlineLevel="1" x14ac:dyDescent="0.3">
      <c r="B18" s="30" t="s">
        <v>1</v>
      </c>
      <c r="C18" s="29" t="s">
        <v>34</v>
      </c>
      <c r="D18" s="29" t="s">
        <v>10</v>
      </c>
      <c r="E18" s="29" t="s">
        <v>11</v>
      </c>
      <c r="F18" s="29" t="s">
        <v>12</v>
      </c>
      <c r="G18" s="29" t="s">
        <v>13</v>
      </c>
      <c r="H18" s="29" t="s">
        <v>14</v>
      </c>
      <c r="I18" s="29" t="s">
        <v>15</v>
      </c>
      <c r="J18" s="29" t="s">
        <v>16</v>
      </c>
      <c r="K18" s="29" t="s">
        <v>17</v>
      </c>
      <c r="L18" s="29" t="s">
        <v>18</v>
      </c>
      <c r="M18" s="29" t="s">
        <v>19</v>
      </c>
      <c r="N18" s="29" t="s">
        <v>20</v>
      </c>
      <c r="O18" s="29" t="s">
        <v>21</v>
      </c>
      <c r="P18" s="29" t="s">
        <v>22</v>
      </c>
      <c r="Q18" s="29" t="s">
        <v>23</v>
      </c>
      <c r="R18" s="29" t="s">
        <v>24</v>
      </c>
      <c r="S18" s="29" t="s">
        <v>25</v>
      </c>
      <c r="T18" s="29" t="s">
        <v>26</v>
      </c>
      <c r="U18" s="29" t="s">
        <v>27</v>
      </c>
      <c r="V18" s="29" t="s">
        <v>28</v>
      </c>
      <c r="W18" s="29" t="s">
        <v>29</v>
      </c>
      <c r="X18" s="29" t="s">
        <v>30</v>
      </c>
      <c r="Y18" s="29" t="s">
        <v>31</v>
      </c>
      <c r="Z18" s="29" t="s">
        <v>32</v>
      </c>
      <c r="AA18" s="29" t="s">
        <v>33</v>
      </c>
      <c r="AB18" s="29" t="s">
        <v>42</v>
      </c>
      <c r="AC18" s="29" t="s">
        <v>43</v>
      </c>
      <c r="AD18" s="29" t="s">
        <v>44</v>
      </c>
      <c r="AE18" s="29" t="s">
        <v>45</v>
      </c>
      <c r="AF18" s="29" t="s">
        <v>46</v>
      </c>
      <c r="AG18" s="29" t="s">
        <v>47</v>
      </c>
      <c r="AH18" s="29" t="s">
        <v>48</v>
      </c>
      <c r="AI18" s="29" t="s">
        <v>49</v>
      </c>
      <c r="AJ18" s="29" t="s">
        <v>50</v>
      </c>
      <c r="AK18" s="29" t="s">
        <v>51</v>
      </c>
      <c r="AL18" s="29" t="s">
        <v>52</v>
      </c>
      <c r="AM18" s="29" t="s">
        <v>53</v>
      </c>
    </row>
    <row r="19" spans="2:39" hidden="1" outlineLevel="1" x14ac:dyDescent="0.25">
      <c r="B19" s="27" t="s">
        <v>54</v>
      </c>
      <c r="C19" s="28">
        <f>+C5</f>
        <v>700000000</v>
      </c>
      <c r="D19" s="28">
        <f>PMT($C$14,$C$6,$C$19,0)</f>
        <v>-22751710.453280866</v>
      </c>
      <c r="E19" s="28">
        <f>+D19</f>
        <v>-22751710.453280866</v>
      </c>
      <c r="F19" s="28">
        <f t="shared" ref="F19:U19" si="1">+E19</f>
        <v>-22751710.453280866</v>
      </c>
      <c r="G19" s="28">
        <f t="shared" si="1"/>
        <v>-22751710.453280866</v>
      </c>
      <c r="H19" s="28">
        <f t="shared" si="1"/>
        <v>-22751710.453280866</v>
      </c>
      <c r="I19" s="28">
        <f t="shared" si="1"/>
        <v>-22751710.453280866</v>
      </c>
      <c r="J19" s="28">
        <f t="shared" si="1"/>
        <v>-22751710.453280866</v>
      </c>
      <c r="K19" s="28">
        <f t="shared" si="1"/>
        <v>-22751710.453280866</v>
      </c>
      <c r="L19" s="28">
        <f t="shared" si="1"/>
        <v>-22751710.453280866</v>
      </c>
      <c r="M19" s="28">
        <f t="shared" si="1"/>
        <v>-22751710.453280866</v>
      </c>
      <c r="N19" s="28">
        <f t="shared" si="1"/>
        <v>-22751710.453280866</v>
      </c>
      <c r="O19" s="28">
        <f t="shared" si="1"/>
        <v>-22751710.453280866</v>
      </c>
      <c r="P19" s="28">
        <f t="shared" si="1"/>
        <v>-22751710.453280866</v>
      </c>
      <c r="Q19" s="28">
        <f t="shared" si="1"/>
        <v>-22751710.453280866</v>
      </c>
      <c r="R19" s="28">
        <f t="shared" si="1"/>
        <v>-22751710.453280866</v>
      </c>
      <c r="S19" s="28">
        <f t="shared" si="1"/>
        <v>-22751710.453280866</v>
      </c>
      <c r="T19" s="28">
        <f t="shared" si="1"/>
        <v>-22751710.453280866</v>
      </c>
      <c r="U19" s="28">
        <f t="shared" si="1"/>
        <v>-22751710.453280866</v>
      </c>
      <c r="V19" s="28">
        <f>+U19</f>
        <v>-22751710.453280866</v>
      </c>
      <c r="W19" s="28">
        <f t="shared" ref="W19:AM19" si="2">+V19</f>
        <v>-22751710.453280866</v>
      </c>
      <c r="X19" s="28">
        <f t="shared" si="2"/>
        <v>-22751710.453280866</v>
      </c>
      <c r="Y19" s="28">
        <f t="shared" si="2"/>
        <v>-22751710.453280866</v>
      </c>
      <c r="Z19" s="28">
        <f t="shared" si="2"/>
        <v>-22751710.453280866</v>
      </c>
      <c r="AA19" s="28">
        <f t="shared" si="2"/>
        <v>-22751710.453280866</v>
      </c>
      <c r="AB19" s="28">
        <f t="shared" si="2"/>
        <v>-22751710.453280866</v>
      </c>
      <c r="AC19" s="28">
        <f t="shared" si="2"/>
        <v>-22751710.453280866</v>
      </c>
      <c r="AD19" s="28">
        <f t="shared" si="2"/>
        <v>-22751710.453280866</v>
      </c>
      <c r="AE19" s="28">
        <f t="shared" si="2"/>
        <v>-22751710.453280866</v>
      </c>
      <c r="AF19" s="28">
        <f t="shared" si="2"/>
        <v>-22751710.453280866</v>
      </c>
      <c r="AG19" s="28">
        <f t="shared" si="2"/>
        <v>-22751710.453280866</v>
      </c>
      <c r="AH19" s="28">
        <f t="shared" si="2"/>
        <v>-22751710.453280866</v>
      </c>
      <c r="AI19" s="28">
        <f t="shared" si="2"/>
        <v>-22751710.453280866</v>
      </c>
      <c r="AJ19" s="28">
        <f t="shared" si="2"/>
        <v>-22751710.453280866</v>
      </c>
      <c r="AK19" s="28">
        <f t="shared" si="2"/>
        <v>-22751710.453280866</v>
      </c>
      <c r="AL19" s="28">
        <f t="shared" si="2"/>
        <v>-22751710.453280866</v>
      </c>
      <c r="AM19" s="28">
        <f t="shared" si="2"/>
        <v>-22751710.453280866</v>
      </c>
    </row>
    <row r="20" spans="2:39" hidden="1" outlineLevel="1" x14ac:dyDescent="0.25">
      <c r="B20" s="27" t="s">
        <v>37</v>
      </c>
      <c r="C20" s="27"/>
      <c r="D20" s="28">
        <f>CUMIPMT($C$14,$C$6,$C$19,D17,D17,0)</f>
        <v>-6125000.0000000279</v>
      </c>
      <c r="E20" s="28">
        <f t="shared" ref="E20:AM20" si="3">CUMIPMT($C$14,$C$6,$C$19,E17,E17,0)</f>
        <v>-5979516.2835338209</v>
      </c>
      <c r="F20" s="28">
        <f t="shared" si="3"/>
        <v>-5832759.584548533</v>
      </c>
      <c r="G20" s="28">
        <f t="shared" si="3"/>
        <v>-5684718.7644471228</v>
      </c>
      <c r="H20" s="28">
        <f t="shared" si="3"/>
        <v>-5535382.587169826</v>
      </c>
      <c r="I20" s="28">
        <f t="shared" si="3"/>
        <v>-5384739.718341358</v>
      </c>
      <c r="J20" s="28">
        <f t="shared" si="3"/>
        <v>-5232778.7244106345</v>
      </c>
      <c r="K20" s="28">
        <f t="shared" si="3"/>
        <v>-5079488.0717830211</v>
      </c>
      <c r="L20" s="28">
        <f t="shared" si="3"/>
        <v>-4924856.1259449087</v>
      </c>
      <c r="M20" s="28">
        <f t="shared" si="3"/>
        <v>-4768871.1505807228</v>
      </c>
      <c r="N20" s="28">
        <f t="shared" si="3"/>
        <v>-4611521.3066820949</v>
      </c>
      <c r="O20" s="28">
        <f t="shared" si="3"/>
        <v>-4452794.6516493596</v>
      </c>
      <c r="P20" s="28">
        <f t="shared" si="3"/>
        <v>-4292679.1383850798</v>
      </c>
      <c r="Q20" s="28">
        <f t="shared" si="3"/>
        <v>-4131162.6143797413</v>
      </c>
      <c r="R20" s="28">
        <f t="shared" si="3"/>
        <v>-3968232.8207893558</v>
      </c>
      <c r="S20" s="28">
        <f t="shared" si="3"/>
        <v>-3803877.3915050551</v>
      </c>
      <c r="T20" s="28">
        <f t="shared" si="3"/>
        <v>-3638083.8522145115</v>
      </c>
      <c r="U20" s="28">
        <f t="shared" si="3"/>
        <v>-3470839.6194551848</v>
      </c>
      <c r="V20" s="28">
        <f t="shared" si="3"/>
        <v>-3302131.9996592104</v>
      </c>
      <c r="W20" s="28">
        <f t="shared" si="3"/>
        <v>-3131948.1881900169</v>
      </c>
      <c r="X20" s="28">
        <f t="shared" si="3"/>
        <v>-2960275.2683704719</v>
      </c>
      <c r="Y20" s="28">
        <f t="shared" si="3"/>
        <v>-2787100.2105025053</v>
      </c>
      <c r="Z20" s="28">
        <f t="shared" si="3"/>
        <v>-2612409.8708781935</v>
      </c>
      <c r="AA20" s="28">
        <f t="shared" si="3"/>
        <v>-2436190.9907821678</v>
      </c>
      <c r="AB20" s="28">
        <f t="shared" si="3"/>
        <v>-2258430.195485305</v>
      </c>
      <c r="AC20" s="28">
        <f t="shared" si="3"/>
        <v>-2079113.9932295941</v>
      </c>
      <c r="AD20" s="28">
        <f t="shared" si="3"/>
        <v>-1898228.7742041424</v>
      </c>
      <c r="AE20" s="28">
        <f t="shared" si="3"/>
        <v>-1715760.809512224</v>
      </c>
      <c r="AF20" s="28">
        <f t="shared" si="3"/>
        <v>-1531696.2501292489</v>
      </c>
      <c r="AG20" s="28">
        <f t="shared" si="3"/>
        <v>-1346021.1258516684</v>
      </c>
      <c r="AH20" s="28">
        <f t="shared" si="3"/>
        <v>-1158721.3442366607</v>
      </c>
      <c r="AI20" s="28">
        <f t="shared" si="3"/>
        <v>-969782.68953252211</v>
      </c>
      <c r="AJ20" s="28">
        <f t="shared" si="3"/>
        <v>-779190.82159972563</v>
      </c>
      <c r="AK20" s="28">
        <f t="shared" si="3"/>
        <v>-586931.2748225145</v>
      </c>
      <c r="AL20" s="28">
        <f t="shared" si="3"/>
        <v>-392989.45701100305</v>
      </c>
      <c r="AM20" s="28">
        <f t="shared" si="3"/>
        <v>-197350.64829364046</v>
      </c>
    </row>
    <row r="21" spans="2:39" hidden="1" outlineLevel="1" x14ac:dyDescent="0.25">
      <c r="B21" s="27" t="s">
        <v>36</v>
      </c>
      <c r="C21" s="27"/>
      <c r="D21" s="28">
        <f t="shared" ref="D21:AM21" si="4">CUMPRINC($C$14,$C$6,$C$19,D17,D17,0)</f>
        <v>-16626710.453280838</v>
      </c>
      <c r="E21" s="28">
        <f t="shared" si="4"/>
        <v>-16772194.169747045</v>
      </c>
      <c r="F21" s="28">
        <f t="shared" si="4"/>
        <v>-16918950.868732333</v>
      </c>
      <c r="G21" s="28">
        <f t="shared" si="4"/>
        <v>-17066991.688833743</v>
      </c>
      <c r="H21" s="28">
        <f t="shared" si="4"/>
        <v>-17216327.86611104</v>
      </c>
      <c r="I21" s="28">
        <f t="shared" si="4"/>
        <v>-17366970.734939508</v>
      </c>
      <c r="J21" s="28">
        <f t="shared" si="4"/>
        <v>-17518931.728870232</v>
      </c>
      <c r="K21" s="28">
        <f t="shared" si="4"/>
        <v>-17672222.381497845</v>
      </c>
      <c r="L21" s="28">
        <f t="shared" si="4"/>
        <v>-17826854.327335957</v>
      </c>
      <c r="M21" s="28">
        <f t="shared" si="4"/>
        <v>-17982839.302700143</v>
      </c>
      <c r="N21" s="28">
        <f t="shared" si="4"/>
        <v>-18140189.146598771</v>
      </c>
      <c r="O21" s="28">
        <f t="shared" si="4"/>
        <v>-18298915.801631507</v>
      </c>
      <c r="P21" s="28">
        <f t="shared" si="4"/>
        <v>-18459031.314895786</v>
      </c>
      <c r="Q21" s="28">
        <f t="shared" si="4"/>
        <v>-18620547.838901125</v>
      </c>
      <c r="R21" s="28">
        <f t="shared" si="4"/>
        <v>-18783477.63249151</v>
      </c>
      <c r="S21" s="28">
        <f t="shared" si="4"/>
        <v>-18947833.061775811</v>
      </c>
      <c r="T21" s="28">
        <f t="shared" si="4"/>
        <v>-19113626.601066355</v>
      </c>
      <c r="U21" s="28">
        <f t="shared" si="4"/>
        <v>-19280870.833825681</v>
      </c>
      <c r="V21" s="28">
        <f t="shared" si="4"/>
        <v>-19449578.453621656</v>
      </c>
      <c r="W21" s="28">
        <f t="shared" si="4"/>
        <v>-19619762.265090849</v>
      </c>
      <c r="X21" s="28">
        <f t="shared" si="4"/>
        <v>-19791435.184910394</v>
      </c>
      <c r="Y21" s="28">
        <f t="shared" si="4"/>
        <v>-19964610.242778361</v>
      </c>
      <c r="Z21" s="28">
        <f t="shared" si="4"/>
        <v>-20139300.582402673</v>
      </c>
      <c r="AA21" s="28">
        <f t="shared" si="4"/>
        <v>-20315519.462498698</v>
      </c>
      <c r="AB21" s="28">
        <f t="shared" si="4"/>
        <v>-20493280.257795561</v>
      </c>
      <c r="AC21" s="28">
        <f t="shared" si="4"/>
        <v>-20672596.460051272</v>
      </c>
      <c r="AD21" s="28">
        <f t="shared" si="4"/>
        <v>-20853481.679076724</v>
      </c>
      <c r="AE21" s="28">
        <f t="shared" si="4"/>
        <v>-21035949.643768642</v>
      </c>
      <c r="AF21" s="28">
        <f t="shared" si="4"/>
        <v>-21220014.203151617</v>
      </c>
      <c r="AG21" s="28">
        <f t="shared" si="4"/>
        <v>-21405689.327429198</v>
      </c>
      <c r="AH21" s="28">
        <f t="shared" si="4"/>
        <v>-21592989.109044205</v>
      </c>
      <c r="AI21" s="28">
        <f t="shared" si="4"/>
        <v>-21781927.763748344</v>
      </c>
      <c r="AJ21" s="28">
        <f t="shared" si="4"/>
        <v>-21972519.631681141</v>
      </c>
      <c r="AK21" s="28">
        <f t="shared" si="4"/>
        <v>-22164779.178458352</v>
      </c>
      <c r="AL21" s="28">
        <f t="shared" si="4"/>
        <v>-22358720.996269863</v>
      </c>
      <c r="AM21" s="28">
        <f t="shared" si="4"/>
        <v>-22554359.804987226</v>
      </c>
    </row>
    <row r="22" spans="2:39" hidden="1" outlineLevel="1" x14ac:dyDescent="0.25">
      <c r="B22" s="27" t="s">
        <v>38</v>
      </c>
      <c r="C22" s="27"/>
      <c r="D22" s="28">
        <f>+SUM(D20:D21)</f>
        <v>-22751710.453280866</v>
      </c>
      <c r="E22" s="28">
        <f>+SUM(E20:E21)</f>
        <v>-22751710.453280866</v>
      </c>
      <c r="F22" s="28">
        <f t="shared" ref="F22:AM22" si="5">+SUM(F20:F21)</f>
        <v>-22751710.453280866</v>
      </c>
      <c r="G22" s="28">
        <f t="shared" si="5"/>
        <v>-22751710.453280866</v>
      </c>
      <c r="H22" s="28">
        <f t="shared" si="5"/>
        <v>-22751710.453280866</v>
      </c>
      <c r="I22" s="28">
        <f t="shared" si="5"/>
        <v>-22751710.453280866</v>
      </c>
      <c r="J22" s="28">
        <f t="shared" si="5"/>
        <v>-22751710.453280866</v>
      </c>
      <c r="K22" s="28">
        <f t="shared" si="5"/>
        <v>-22751710.453280866</v>
      </c>
      <c r="L22" s="28">
        <f t="shared" si="5"/>
        <v>-22751710.453280866</v>
      </c>
      <c r="M22" s="28">
        <f t="shared" si="5"/>
        <v>-22751710.453280866</v>
      </c>
      <c r="N22" s="28">
        <f t="shared" si="5"/>
        <v>-22751710.453280866</v>
      </c>
      <c r="O22" s="28">
        <f t="shared" si="5"/>
        <v>-22751710.453280866</v>
      </c>
      <c r="P22" s="28">
        <f t="shared" si="5"/>
        <v>-22751710.453280866</v>
      </c>
      <c r="Q22" s="28">
        <f t="shared" si="5"/>
        <v>-22751710.453280866</v>
      </c>
      <c r="R22" s="28">
        <f t="shared" si="5"/>
        <v>-22751710.453280866</v>
      </c>
      <c r="S22" s="28">
        <f t="shared" si="5"/>
        <v>-22751710.453280866</v>
      </c>
      <c r="T22" s="28">
        <f t="shared" si="5"/>
        <v>-22751710.453280866</v>
      </c>
      <c r="U22" s="28">
        <f t="shared" si="5"/>
        <v>-22751710.453280866</v>
      </c>
      <c r="V22" s="28">
        <f t="shared" si="5"/>
        <v>-22751710.453280866</v>
      </c>
      <c r="W22" s="28">
        <f t="shared" si="5"/>
        <v>-22751710.453280866</v>
      </c>
      <c r="X22" s="28">
        <f t="shared" si="5"/>
        <v>-22751710.453280866</v>
      </c>
      <c r="Y22" s="28">
        <f t="shared" si="5"/>
        <v>-22751710.453280866</v>
      </c>
      <c r="Z22" s="28">
        <f t="shared" si="5"/>
        <v>-22751710.453280866</v>
      </c>
      <c r="AA22" s="28">
        <f t="shared" si="5"/>
        <v>-22751710.453280866</v>
      </c>
      <c r="AB22" s="28">
        <f t="shared" si="5"/>
        <v>-22751710.453280866</v>
      </c>
      <c r="AC22" s="28">
        <f t="shared" si="5"/>
        <v>-22751710.453280866</v>
      </c>
      <c r="AD22" s="28">
        <f t="shared" si="5"/>
        <v>-22751710.453280866</v>
      </c>
      <c r="AE22" s="28">
        <f t="shared" si="5"/>
        <v>-22751710.453280866</v>
      </c>
      <c r="AF22" s="28">
        <f t="shared" si="5"/>
        <v>-22751710.453280866</v>
      </c>
      <c r="AG22" s="28">
        <f t="shared" si="5"/>
        <v>-22751710.453280866</v>
      </c>
      <c r="AH22" s="28">
        <f t="shared" si="5"/>
        <v>-22751710.453280866</v>
      </c>
      <c r="AI22" s="28">
        <f t="shared" si="5"/>
        <v>-22751710.453280866</v>
      </c>
      <c r="AJ22" s="28">
        <f t="shared" si="5"/>
        <v>-22751710.453280866</v>
      </c>
      <c r="AK22" s="28">
        <f t="shared" si="5"/>
        <v>-22751710.453280866</v>
      </c>
      <c r="AL22" s="28">
        <f t="shared" si="5"/>
        <v>-22751710.453280866</v>
      </c>
      <c r="AM22" s="28">
        <f t="shared" si="5"/>
        <v>-22751710.453280866</v>
      </c>
    </row>
    <row r="23" spans="2:39" hidden="1" outlineLevel="1" x14ac:dyDescent="0.25">
      <c r="B23" s="27" t="s">
        <v>39</v>
      </c>
      <c r="C23" s="27"/>
      <c r="D23" s="28">
        <f>+SUM(D20:$AM20)+SUM(D21:$AM21)</f>
        <v>-819061576.31811106</v>
      </c>
      <c r="E23" s="28">
        <f>+SUM(E20:$AM20)+SUM(E21:$AM21)</f>
        <v>-796309865.86483026</v>
      </c>
      <c r="F23" s="28">
        <f>+SUM(F20:$AM20)+SUM(F21:$AM21)</f>
        <v>-773558155.41154945</v>
      </c>
      <c r="G23" s="28">
        <f>+SUM(G20:$AM20)+SUM(G21:$AM21)</f>
        <v>-750806444.95826852</v>
      </c>
      <c r="H23" s="28">
        <f>+SUM(H20:$AM20)+SUM(H21:$AM21)</f>
        <v>-728054734.5049876</v>
      </c>
      <c r="I23" s="28">
        <f>+SUM(I20:$AM20)+SUM(I21:$AM21)</f>
        <v>-705303024.05170679</v>
      </c>
      <c r="J23" s="28">
        <f>+SUM(J20:$AM20)+SUM(J21:$AM21)</f>
        <v>-682551313.59842598</v>
      </c>
      <c r="K23" s="28">
        <f>+SUM(K20:$AM20)+SUM(K21:$AM21)</f>
        <v>-659799603.14514518</v>
      </c>
      <c r="L23" s="28">
        <f>+SUM(L20:$AM20)+SUM(L21:$AM21)</f>
        <v>-637047892.69186425</v>
      </c>
      <c r="M23" s="28">
        <f>+SUM(M20:$AM20)+SUM(M21:$AM21)</f>
        <v>-614296182.23858356</v>
      </c>
      <c r="N23" s="28">
        <f>+SUM(N20:$AM20)+SUM(N21:$AM21)</f>
        <v>-591544471.78530264</v>
      </c>
      <c r="O23" s="28">
        <f>+SUM(O20:$AM20)+SUM(O21:$AM21)</f>
        <v>-568792761.33202171</v>
      </c>
      <c r="P23" s="28">
        <f>+SUM(P20:$AM20)+SUM(P21:$AM21)</f>
        <v>-546041050.87874091</v>
      </c>
      <c r="Q23" s="28">
        <f>+SUM(Q20:$AM20)+SUM(Q21:$AM21)</f>
        <v>-523289340.42545998</v>
      </c>
      <c r="R23" s="28">
        <f>+SUM(R20:$AM20)+SUM(R21:$AM21)</f>
        <v>-500537629.97217911</v>
      </c>
      <c r="S23" s="28">
        <f>+SUM(S20:$AM20)+SUM(S21:$AM21)</f>
        <v>-477785919.51889825</v>
      </c>
      <c r="T23" s="28">
        <f>+SUM(T20:$AM20)+SUM(T21:$AM21)</f>
        <v>-455034209.06561732</v>
      </c>
      <c r="U23" s="28">
        <f>+SUM(U20:$AM20)+SUM(U21:$AM21)</f>
        <v>-432282498.61233652</v>
      </c>
      <c r="V23" s="28">
        <f>+SUM(V20:$AM20)+SUM(V21:$AM21)</f>
        <v>-409530788.15905559</v>
      </c>
      <c r="W23" s="28">
        <f>+SUM(W20:$AM20)+SUM(W21:$AM21)</f>
        <v>-386779077.70577478</v>
      </c>
      <c r="X23" s="28">
        <f>+SUM(X20:$AM20)+SUM(X21:$AM21)</f>
        <v>-364027367.25249386</v>
      </c>
      <c r="Y23" s="28">
        <f>+SUM(Y20:$AM20)+SUM(Y21:$AM21)</f>
        <v>-341275656.79921305</v>
      </c>
      <c r="Z23" s="28">
        <f>+SUM(Z20:$AM20)+SUM(Z21:$AM21)</f>
        <v>-318523946.34593219</v>
      </c>
      <c r="AA23" s="28">
        <f>+SUM(AA20:$AM20)+SUM(AA21:$AM21)</f>
        <v>-295772235.89265126</v>
      </c>
      <c r="AB23" s="28">
        <f>+SUM(AB20:$AM20)+SUM(AB21:$AM21)</f>
        <v>-273020525.43937039</v>
      </c>
      <c r="AC23" s="28">
        <f>+SUM(AC20:$AM20)+SUM(AC21:$AM21)</f>
        <v>-250268814.98608953</v>
      </c>
      <c r="AD23" s="28">
        <f>+SUM(AD20:$AM20)+SUM(AD21:$AM21)</f>
        <v>-227517104.53280866</v>
      </c>
      <c r="AE23" s="28">
        <f>+SUM(AE20:$AM20)+SUM(AE21:$AM21)</f>
        <v>-204765394.0795278</v>
      </c>
      <c r="AF23" s="28">
        <f>+SUM(AF20:$AM20)+SUM(AF21:$AM21)</f>
        <v>-182013683.62624693</v>
      </c>
      <c r="AG23" s="28">
        <f>+SUM(AG20:$AM20)+SUM(AG21:$AM21)</f>
        <v>-159261973.17296606</v>
      </c>
      <c r="AH23" s="28">
        <f>+SUM(AH20:$AM20)+SUM(AH21:$AM21)</f>
        <v>-136510262.7196852</v>
      </c>
      <c r="AI23" s="28">
        <f>+SUM(AI20:$AM20)+SUM(AI21:$AM21)</f>
        <v>-113758552.26640433</v>
      </c>
      <c r="AJ23" s="28">
        <f>+SUM(AJ20:$AM20)+SUM(AJ21:$AM21)</f>
        <v>-91006841.813123465</v>
      </c>
      <c r="AK23" s="28">
        <f>+SUM(AK20:$AM20)+SUM(AK21:$AM21)</f>
        <v>-68255131.359842598</v>
      </c>
      <c r="AL23" s="28">
        <f>+SUM(AL20:$AM20)+SUM(AL21:$AM21)</f>
        <v>-45503420.906561732</v>
      </c>
      <c r="AM23" s="28">
        <f>+SUM(AM20:$AM20)+SUM(AM21:$AM21)</f>
        <v>-22751710.453280866</v>
      </c>
    </row>
    <row r="24" spans="2:39" hidden="1" outlineLevel="1" x14ac:dyDescent="0.25">
      <c r="B24" s="27" t="s">
        <v>40</v>
      </c>
      <c r="C24" s="27"/>
      <c r="D24" s="28">
        <f t="shared" ref="D24:AM24" si="6">+D23*$C$7/1000000</f>
        <v>-982873.89158173325</v>
      </c>
      <c r="E24" s="28">
        <f t="shared" si="6"/>
        <v>-955571.83903779625</v>
      </c>
      <c r="F24" s="28">
        <f t="shared" si="6"/>
        <v>-928269.78649385937</v>
      </c>
      <c r="G24" s="28">
        <f t="shared" si="6"/>
        <v>-900967.73394992226</v>
      </c>
      <c r="H24" s="28">
        <f t="shared" si="6"/>
        <v>-873665.68140598515</v>
      </c>
      <c r="I24" s="28">
        <f t="shared" si="6"/>
        <v>-846363.62886204815</v>
      </c>
      <c r="J24" s="28">
        <f t="shared" si="6"/>
        <v>-819061.57631811115</v>
      </c>
      <c r="K24" s="28">
        <f t="shared" si="6"/>
        <v>-791759.52377417416</v>
      </c>
      <c r="L24" s="28">
        <f t="shared" si="6"/>
        <v>-764457.47123023705</v>
      </c>
      <c r="M24" s="28">
        <f t="shared" si="6"/>
        <v>-737155.41868630028</v>
      </c>
      <c r="N24" s="28">
        <f t="shared" si="6"/>
        <v>-709853.36614236317</v>
      </c>
      <c r="O24" s="28">
        <f t="shared" si="6"/>
        <v>-682551.31359842606</v>
      </c>
      <c r="P24" s="28">
        <f t="shared" si="6"/>
        <v>-655249.26105448918</v>
      </c>
      <c r="Q24" s="28">
        <f t="shared" si="6"/>
        <v>-627947.20851055195</v>
      </c>
      <c r="R24" s="28">
        <f t="shared" si="6"/>
        <v>-600645.15596661496</v>
      </c>
      <c r="S24" s="28">
        <f t="shared" si="6"/>
        <v>-573343.10342267784</v>
      </c>
      <c r="T24" s="28">
        <f t="shared" si="6"/>
        <v>-546041.05087874073</v>
      </c>
      <c r="U24" s="28">
        <f t="shared" si="6"/>
        <v>-518738.99833480385</v>
      </c>
      <c r="V24" s="28">
        <f t="shared" si="6"/>
        <v>-491436.94579086668</v>
      </c>
      <c r="W24" s="28">
        <f t="shared" si="6"/>
        <v>-464134.89324692974</v>
      </c>
      <c r="X24" s="28">
        <f t="shared" si="6"/>
        <v>-436832.84070299263</v>
      </c>
      <c r="Y24" s="28">
        <f t="shared" si="6"/>
        <v>-409530.78815905564</v>
      </c>
      <c r="Z24" s="28">
        <f t="shared" si="6"/>
        <v>-382228.73561511864</v>
      </c>
      <c r="AA24" s="28">
        <f t="shared" si="6"/>
        <v>-354926.68307118153</v>
      </c>
      <c r="AB24" s="28">
        <f t="shared" si="6"/>
        <v>-327624.63052724447</v>
      </c>
      <c r="AC24" s="28">
        <f t="shared" si="6"/>
        <v>-300322.57798330742</v>
      </c>
      <c r="AD24" s="28">
        <f t="shared" si="6"/>
        <v>-273020.52543937037</v>
      </c>
      <c r="AE24" s="28">
        <f t="shared" si="6"/>
        <v>-245718.47289543334</v>
      </c>
      <c r="AF24" s="28">
        <f t="shared" si="6"/>
        <v>-218416.42035149632</v>
      </c>
      <c r="AG24" s="28">
        <f t="shared" si="6"/>
        <v>-191114.36780755926</v>
      </c>
      <c r="AH24" s="28">
        <f t="shared" si="6"/>
        <v>-163812.31526362224</v>
      </c>
      <c r="AI24" s="28">
        <f t="shared" si="6"/>
        <v>-136510.26271968518</v>
      </c>
      <c r="AJ24" s="28">
        <f t="shared" si="6"/>
        <v>-109208.21017574816</v>
      </c>
      <c r="AK24" s="28">
        <f t="shared" si="6"/>
        <v>-81906.157631811118</v>
      </c>
      <c r="AL24" s="28">
        <f t="shared" si="6"/>
        <v>-54604.105087874079</v>
      </c>
      <c r="AM24" s="28">
        <f t="shared" si="6"/>
        <v>-27302.052543937039</v>
      </c>
    </row>
    <row r="25" spans="2:39" hidden="1" outlineLevel="1" x14ac:dyDescent="0.25">
      <c r="B25" s="27" t="s">
        <v>41</v>
      </c>
      <c r="C25" s="28">
        <f>+C19</f>
        <v>700000000</v>
      </c>
      <c r="D25" s="28">
        <f>+D24+D22</f>
        <v>-23734584.344862599</v>
      </c>
      <c r="E25" s="28">
        <f t="shared" ref="E25:AM25" si="7">+E24+E22</f>
        <v>-23707282.292318661</v>
      </c>
      <c r="F25" s="28">
        <f t="shared" si="7"/>
        <v>-23679980.239774726</v>
      </c>
      <c r="G25" s="28">
        <f t="shared" si="7"/>
        <v>-23652678.187230788</v>
      </c>
      <c r="H25" s="28">
        <f t="shared" si="7"/>
        <v>-23625376.13468685</v>
      </c>
      <c r="I25" s="28">
        <f t="shared" si="7"/>
        <v>-23598074.082142916</v>
      </c>
      <c r="J25" s="28">
        <f t="shared" si="7"/>
        <v>-23570772.029598977</v>
      </c>
      <c r="K25" s="28">
        <f t="shared" si="7"/>
        <v>-23543469.977055039</v>
      </c>
      <c r="L25" s="28">
        <f t="shared" si="7"/>
        <v>-23516167.924511105</v>
      </c>
      <c r="M25" s="28">
        <f t="shared" si="7"/>
        <v>-23488865.871967167</v>
      </c>
      <c r="N25" s="28">
        <f t="shared" si="7"/>
        <v>-23461563.819423229</v>
      </c>
      <c r="O25" s="28">
        <f t="shared" si="7"/>
        <v>-23434261.76687929</v>
      </c>
      <c r="P25" s="28">
        <f t="shared" si="7"/>
        <v>-23406959.714335356</v>
      </c>
      <c r="Q25" s="28">
        <f t="shared" si="7"/>
        <v>-23379657.661791418</v>
      </c>
      <c r="R25" s="28">
        <f t="shared" si="7"/>
        <v>-23352355.60924748</v>
      </c>
      <c r="S25" s="28">
        <f t="shared" si="7"/>
        <v>-23325053.556703545</v>
      </c>
      <c r="T25" s="28">
        <f t="shared" si="7"/>
        <v>-23297751.504159607</v>
      </c>
      <c r="U25" s="28">
        <f t="shared" si="7"/>
        <v>-23270449.451615669</v>
      </c>
      <c r="V25" s="28">
        <f t="shared" si="7"/>
        <v>-23243147.399071734</v>
      </c>
      <c r="W25" s="28">
        <f t="shared" si="7"/>
        <v>-23215845.346527796</v>
      </c>
      <c r="X25" s="28">
        <f t="shared" si="7"/>
        <v>-23188543.293983858</v>
      </c>
      <c r="Y25" s="28">
        <f t="shared" si="7"/>
        <v>-23161241.241439924</v>
      </c>
      <c r="Z25" s="28">
        <f t="shared" si="7"/>
        <v>-23133939.188895985</v>
      </c>
      <c r="AA25" s="28">
        <f t="shared" si="7"/>
        <v>-23106637.136352047</v>
      </c>
      <c r="AB25" s="28">
        <f t="shared" si="7"/>
        <v>-23079335.083808109</v>
      </c>
      <c r="AC25" s="28">
        <f t="shared" si="7"/>
        <v>-23052033.031264175</v>
      </c>
      <c r="AD25" s="28">
        <f t="shared" si="7"/>
        <v>-23024730.978720237</v>
      </c>
      <c r="AE25" s="28">
        <f t="shared" si="7"/>
        <v>-22997428.926176298</v>
      </c>
      <c r="AF25" s="28">
        <f t="shared" si="7"/>
        <v>-22970126.873632364</v>
      </c>
      <c r="AG25" s="28">
        <f t="shared" si="7"/>
        <v>-22942824.821088426</v>
      </c>
      <c r="AH25" s="28">
        <f t="shared" si="7"/>
        <v>-22915522.768544488</v>
      </c>
      <c r="AI25" s="28">
        <f t="shared" si="7"/>
        <v>-22888220.716000549</v>
      </c>
      <c r="AJ25" s="28">
        <f t="shared" si="7"/>
        <v>-22860918.663456615</v>
      </c>
      <c r="AK25" s="28">
        <f t="shared" si="7"/>
        <v>-22833616.610912677</v>
      </c>
      <c r="AL25" s="28">
        <f t="shared" si="7"/>
        <v>-22806314.558368739</v>
      </c>
      <c r="AM25" s="28">
        <f t="shared" si="7"/>
        <v>-22779012.505824804</v>
      </c>
    </row>
    <row r="26" spans="2:39" hidden="1" outlineLevel="1" x14ac:dyDescent="0.25">
      <c r="C26" s="6"/>
    </row>
    <row r="27" spans="2:39" ht="18.75" hidden="1" x14ac:dyDescent="0.3">
      <c r="B27" s="30" t="s">
        <v>67</v>
      </c>
      <c r="C27" s="29">
        <v>0</v>
      </c>
      <c r="D27" s="29">
        <v>1</v>
      </c>
      <c r="E27" s="29">
        <f>+D27+1</f>
        <v>2</v>
      </c>
      <c r="F27" s="29">
        <f t="shared" ref="F27:AM27" si="8">+E27+1</f>
        <v>3</v>
      </c>
      <c r="G27" s="29">
        <f t="shared" si="8"/>
        <v>4</v>
      </c>
      <c r="H27" s="29">
        <f t="shared" si="8"/>
        <v>5</v>
      </c>
      <c r="I27" s="29">
        <f t="shared" si="8"/>
        <v>6</v>
      </c>
      <c r="J27" s="29">
        <f t="shared" si="8"/>
        <v>7</v>
      </c>
      <c r="K27" s="29">
        <f t="shared" si="8"/>
        <v>8</v>
      </c>
      <c r="L27" s="29">
        <f t="shared" si="8"/>
        <v>9</v>
      </c>
      <c r="M27" s="29">
        <f t="shared" si="8"/>
        <v>10</v>
      </c>
      <c r="N27" s="29">
        <f t="shared" si="8"/>
        <v>11</v>
      </c>
      <c r="O27" s="29">
        <f t="shared" si="8"/>
        <v>12</v>
      </c>
      <c r="P27" s="29">
        <f t="shared" si="8"/>
        <v>13</v>
      </c>
      <c r="Q27" s="29">
        <f t="shared" si="8"/>
        <v>14</v>
      </c>
      <c r="R27" s="29">
        <f t="shared" si="8"/>
        <v>15</v>
      </c>
      <c r="S27" s="29">
        <f t="shared" si="8"/>
        <v>16</v>
      </c>
      <c r="T27" s="29">
        <f t="shared" si="8"/>
        <v>17</v>
      </c>
      <c r="U27" s="29">
        <f t="shared" si="8"/>
        <v>18</v>
      </c>
      <c r="V27" s="29">
        <f t="shared" si="8"/>
        <v>19</v>
      </c>
      <c r="W27" s="29">
        <f t="shared" si="8"/>
        <v>20</v>
      </c>
      <c r="X27" s="29">
        <f t="shared" si="8"/>
        <v>21</v>
      </c>
      <c r="Y27" s="29">
        <f t="shared" si="8"/>
        <v>22</v>
      </c>
      <c r="Z27" s="29">
        <f t="shared" si="8"/>
        <v>23</v>
      </c>
      <c r="AA27" s="29">
        <f t="shared" si="8"/>
        <v>24</v>
      </c>
      <c r="AB27" s="29">
        <f t="shared" si="8"/>
        <v>25</v>
      </c>
      <c r="AC27" s="29">
        <f t="shared" si="8"/>
        <v>26</v>
      </c>
      <c r="AD27" s="29">
        <f t="shared" si="8"/>
        <v>27</v>
      </c>
      <c r="AE27" s="29">
        <f t="shared" si="8"/>
        <v>28</v>
      </c>
      <c r="AF27" s="29">
        <f t="shared" si="8"/>
        <v>29</v>
      </c>
      <c r="AG27" s="29">
        <f t="shared" si="8"/>
        <v>30</v>
      </c>
      <c r="AH27" s="29">
        <f t="shared" si="8"/>
        <v>31</v>
      </c>
      <c r="AI27" s="29">
        <f t="shared" si="8"/>
        <v>32</v>
      </c>
      <c r="AJ27" s="29">
        <f t="shared" si="8"/>
        <v>33</v>
      </c>
      <c r="AK27" s="29">
        <f t="shared" si="8"/>
        <v>34</v>
      </c>
      <c r="AL27" s="29">
        <f t="shared" si="8"/>
        <v>35</v>
      </c>
      <c r="AM27" s="29">
        <f t="shared" si="8"/>
        <v>36</v>
      </c>
    </row>
    <row r="28" spans="2:39" ht="18.75" hidden="1" x14ac:dyDescent="0.3">
      <c r="B28" s="30" t="s">
        <v>1</v>
      </c>
      <c r="C28" s="29" t="s">
        <v>34</v>
      </c>
      <c r="D28" s="29" t="s">
        <v>10</v>
      </c>
      <c r="E28" s="29" t="s">
        <v>11</v>
      </c>
      <c r="F28" s="29" t="s">
        <v>12</v>
      </c>
      <c r="G28" s="29" t="s">
        <v>13</v>
      </c>
      <c r="H28" s="29" t="s">
        <v>14</v>
      </c>
      <c r="I28" s="29" t="s">
        <v>15</v>
      </c>
      <c r="J28" s="29" t="s">
        <v>16</v>
      </c>
      <c r="K28" s="29" t="s">
        <v>17</v>
      </c>
      <c r="L28" s="29" t="s">
        <v>18</v>
      </c>
      <c r="M28" s="29" t="s">
        <v>19</v>
      </c>
      <c r="N28" s="29" t="s">
        <v>20</v>
      </c>
      <c r="O28" s="29" t="s">
        <v>21</v>
      </c>
      <c r="P28" s="29" t="s">
        <v>22</v>
      </c>
      <c r="Q28" s="29" t="s">
        <v>23</v>
      </c>
      <c r="R28" s="29" t="s">
        <v>24</v>
      </c>
      <c r="S28" s="29" t="s">
        <v>25</v>
      </c>
      <c r="T28" s="29" t="s">
        <v>26</v>
      </c>
      <c r="U28" s="29" t="s">
        <v>27</v>
      </c>
      <c r="V28" s="29" t="s">
        <v>28</v>
      </c>
      <c r="W28" s="29" t="s">
        <v>29</v>
      </c>
      <c r="X28" s="29" t="s">
        <v>30</v>
      </c>
      <c r="Y28" s="29" t="s">
        <v>31</v>
      </c>
      <c r="Z28" s="29" t="s">
        <v>32</v>
      </c>
      <c r="AA28" s="29" t="s">
        <v>33</v>
      </c>
      <c r="AB28" s="29" t="s">
        <v>42</v>
      </c>
      <c r="AC28" s="29" t="s">
        <v>43</v>
      </c>
      <c r="AD28" s="29" t="s">
        <v>44</v>
      </c>
      <c r="AE28" s="29" t="s">
        <v>45</v>
      </c>
      <c r="AF28" s="29" t="s">
        <v>46</v>
      </c>
      <c r="AG28" s="29" t="s">
        <v>47</v>
      </c>
      <c r="AH28" s="29" t="s">
        <v>48</v>
      </c>
      <c r="AI28" s="29" t="s">
        <v>49</v>
      </c>
      <c r="AJ28" s="29" t="s">
        <v>50</v>
      </c>
      <c r="AK28" s="29" t="s">
        <v>51</v>
      </c>
      <c r="AL28" s="29" t="s">
        <v>52</v>
      </c>
      <c r="AM28" s="29" t="s">
        <v>53</v>
      </c>
    </row>
    <row r="29" spans="2:39" hidden="1" outlineLevel="1" x14ac:dyDescent="0.25">
      <c r="B29" s="27" t="s">
        <v>54</v>
      </c>
      <c r="C29" s="28">
        <f>+C5</f>
        <v>700000000</v>
      </c>
      <c r="D29" s="28">
        <f>PMT($D$14,$C$6,$C$19,0)</f>
        <v>-22917101.981901467</v>
      </c>
      <c r="E29" s="28">
        <f>+D29</f>
        <v>-22917101.981901467</v>
      </c>
      <c r="F29" s="28">
        <f t="shared" ref="F29:U29" si="9">+E29</f>
        <v>-22917101.981901467</v>
      </c>
      <c r="G29" s="28">
        <f t="shared" si="9"/>
        <v>-22917101.981901467</v>
      </c>
      <c r="H29" s="28">
        <f t="shared" si="9"/>
        <v>-22917101.981901467</v>
      </c>
      <c r="I29" s="28">
        <f t="shared" si="9"/>
        <v>-22917101.981901467</v>
      </c>
      <c r="J29" s="28">
        <f t="shared" si="9"/>
        <v>-22917101.981901467</v>
      </c>
      <c r="K29" s="28">
        <f t="shared" si="9"/>
        <v>-22917101.981901467</v>
      </c>
      <c r="L29" s="28">
        <f t="shared" si="9"/>
        <v>-22917101.981901467</v>
      </c>
      <c r="M29" s="28">
        <f t="shared" si="9"/>
        <v>-22917101.981901467</v>
      </c>
      <c r="N29" s="28">
        <f t="shared" si="9"/>
        <v>-22917101.981901467</v>
      </c>
      <c r="O29" s="28">
        <f t="shared" si="9"/>
        <v>-22917101.981901467</v>
      </c>
      <c r="P29" s="28">
        <f t="shared" si="9"/>
        <v>-22917101.981901467</v>
      </c>
      <c r="Q29" s="28">
        <f t="shared" si="9"/>
        <v>-22917101.981901467</v>
      </c>
      <c r="R29" s="28">
        <f t="shared" si="9"/>
        <v>-22917101.981901467</v>
      </c>
      <c r="S29" s="28">
        <f t="shared" si="9"/>
        <v>-22917101.981901467</v>
      </c>
      <c r="T29" s="28">
        <f t="shared" si="9"/>
        <v>-22917101.981901467</v>
      </c>
      <c r="U29" s="28">
        <f t="shared" si="9"/>
        <v>-22917101.981901467</v>
      </c>
      <c r="V29" s="28">
        <f>+U29</f>
        <v>-22917101.981901467</v>
      </c>
      <c r="W29" s="28">
        <f t="shared" ref="W29:AM29" si="10">+V29</f>
        <v>-22917101.981901467</v>
      </c>
      <c r="X29" s="28">
        <f t="shared" si="10"/>
        <v>-22917101.981901467</v>
      </c>
      <c r="Y29" s="28">
        <f t="shared" si="10"/>
        <v>-22917101.981901467</v>
      </c>
      <c r="Z29" s="28">
        <f t="shared" si="10"/>
        <v>-22917101.981901467</v>
      </c>
      <c r="AA29" s="28">
        <f t="shared" si="10"/>
        <v>-22917101.981901467</v>
      </c>
      <c r="AB29" s="28">
        <f t="shared" si="10"/>
        <v>-22917101.981901467</v>
      </c>
      <c r="AC29" s="28">
        <f t="shared" si="10"/>
        <v>-22917101.981901467</v>
      </c>
      <c r="AD29" s="28">
        <f t="shared" si="10"/>
        <v>-22917101.981901467</v>
      </c>
      <c r="AE29" s="28">
        <f t="shared" si="10"/>
        <v>-22917101.981901467</v>
      </c>
      <c r="AF29" s="28">
        <f t="shared" si="10"/>
        <v>-22917101.981901467</v>
      </c>
      <c r="AG29" s="28">
        <f t="shared" si="10"/>
        <v>-22917101.981901467</v>
      </c>
      <c r="AH29" s="28">
        <f t="shared" si="10"/>
        <v>-22917101.981901467</v>
      </c>
      <c r="AI29" s="28">
        <f t="shared" si="10"/>
        <v>-22917101.981901467</v>
      </c>
      <c r="AJ29" s="28">
        <f t="shared" si="10"/>
        <v>-22917101.981901467</v>
      </c>
      <c r="AK29" s="28">
        <f t="shared" si="10"/>
        <v>-22917101.981901467</v>
      </c>
      <c r="AL29" s="28">
        <f t="shared" si="10"/>
        <v>-22917101.981901467</v>
      </c>
      <c r="AM29" s="28">
        <f t="shared" si="10"/>
        <v>-22917101.981901467</v>
      </c>
    </row>
    <row r="30" spans="2:39" hidden="1" outlineLevel="1" x14ac:dyDescent="0.25">
      <c r="B30" s="27" t="s">
        <v>37</v>
      </c>
      <c r="C30" s="27"/>
      <c r="D30" s="28">
        <f>CUMIPMT($D$14,$C$6,$C$19,D27,D27,0)</f>
        <v>-6416666.6666667368</v>
      </c>
      <c r="E30" s="28">
        <f t="shared" ref="E30:AM30" si="11">CUMIPMT($D$14,$C$6,$C$19,E27,E27,0)</f>
        <v>-6265412.6762770843</v>
      </c>
      <c r="F30" s="28">
        <f t="shared" si="11"/>
        <v>-6112772.1909755245</v>
      </c>
      <c r="G30" s="28">
        <f t="shared" si="11"/>
        <v>-5958732.5012253672</v>
      </c>
      <c r="H30" s="28">
        <f t="shared" si="11"/>
        <v>-5803280.7809858359</v>
      </c>
      <c r="I30" s="28">
        <f t="shared" si="11"/>
        <v>-5646404.0866441093</v>
      </c>
      <c r="J30" s="28">
        <f t="shared" si="11"/>
        <v>-5488089.3559375778</v>
      </c>
      <c r="K30" s="28">
        <f t="shared" si="11"/>
        <v>-5328323.406866245</v>
      </c>
      <c r="L30" s="28">
        <f t="shared" si="11"/>
        <v>-5167092.936595086</v>
      </c>
      <c r="M30" s="28">
        <f t="shared" si="11"/>
        <v>-5004384.5203464404</v>
      </c>
      <c r="N30" s="28">
        <f t="shared" si="11"/>
        <v>-4840184.6102821827</v>
      </c>
      <c r="O30" s="28">
        <f t="shared" si="11"/>
        <v>-4674479.5343756713</v>
      </c>
      <c r="P30" s="28">
        <f t="shared" si="11"/>
        <v>-4507255.4952733479</v>
      </c>
      <c r="Q30" s="28">
        <f t="shared" si="11"/>
        <v>-4338498.5691459253</v>
      </c>
      <c r="R30" s="28">
        <f t="shared" si="11"/>
        <v>-4168194.7045289949</v>
      </c>
      <c r="S30" s="28">
        <f t="shared" si="11"/>
        <v>-3996329.7211530805</v>
      </c>
      <c r="T30" s="28">
        <f t="shared" si="11"/>
        <v>-3822889.3087628856</v>
      </c>
      <c r="U30" s="28">
        <f t="shared" si="11"/>
        <v>-3647859.0259257816</v>
      </c>
      <c r="V30" s="28">
        <f t="shared" si="11"/>
        <v>-3471224.2988293357</v>
      </c>
      <c r="W30" s="28">
        <f t="shared" si="11"/>
        <v>-3292970.4200678393</v>
      </c>
      <c r="X30" s="28">
        <f t="shared" si="11"/>
        <v>-3113082.5474176928</v>
      </c>
      <c r="Y30" s="28">
        <f t="shared" si="11"/>
        <v>-2931545.7026015893</v>
      </c>
      <c r="Z30" s="28">
        <f t="shared" si="11"/>
        <v>-2748344.7700413428</v>
      </c>
      <c r="AA30" s="28">
        <f t="shared" si="11"/>
        <v>-2563464.4955992848</v>
      </c>
      <c r="AB30" s="28">
        <f t="shared" si="11"/>
        <v>-2376889.4853081815</v>
      </c>
      <c r="AC30" s="28">
        <f t="shared" si="11"/>
        <v>-2188604.2040894069</v>
      </c>
      <c r="AD30" s="28">
        <f t="shared" si="11"/>
        <v>-1998592.9744594619</v>
      </c>
      <c r="AE30" s="28">
        <f t="shared" si="11"/>
        <v>-1806839.9752245732</v>
      </c>
      <c r="AF30" s="28">
        <f t="shared" si="11"/>
        <v>-1613329.2401633635</v>
      </c>
      <c r="AG30" s="28">
        <f t="shared" si="11"/>
        <v>-1418044.6566974334</v>
      </c>
      <c r="AH30" s="28">
        <f t="shared" si="11"/>
        <v>-1220969.964549724</v>
      </c>
      <c r="AI30" s="28">
        <f t="shared" si="11"/>
        <v>-1022088.7543906644</v>
      </c>
      <c r="AJ30" s="28">
        <f t="shared" si="11"/>
        <v>-821384.46647181734</v>
      </c>
      <c r="AK30" s="28">
        <f t="shared" si="11"/>
        <v>-618840.3892470412</v>
      </c>
      <c r="AL30" s="28">
        <f t="shared" si="11"/>
        <v>-414439.65798104182</v>
      </c>
      <c r="AM30" s="28">
        <f t="shared" si="11"/>
        <v>-208165.25334510207</v>
      </c>
    </row>
    <row r="31" spans="2:39" hidden="1" outlineLevel="1" x14ac:dyDescent="0.25">
      <c r="B31" s="27" t="s">
        <v>36</v>
      </c>
      <c r="C31" s="27"/>
      <c r="D31" s="28">
        <f>CUMPRINC($D$14,$C$6,$C$19,D27,D27,0)</f>
        <v>-16500435.31523473</v>
      </c>
      <c r="E31" s="28">
        <f>CUMPRINC($C$14,$C$6,$C$19,E27,E27,0)</f>
        <v>-16772194.169747045</v>
      </c>
      <c r="F31" s="28">
        <f t="shared" ref="F31:AM31" si="12">CUMPRINC($C$14,$C$6,$C$19,F27,F27,0)</f>
        <v>-16918950.868732333</v>
      </c>
      <c r="G31" s="28">
        <f t="shared" si="12"/>
        <v>-17066991.688833743</v>
      </c>
      <c r="H31" s="28">
        <f t="shared" si="12"/>
        <v>-17216327.86611104</v>
      </c>
      <c r="I31" s="28">
        <f t="shared" si="12"/>
        <v>-17366970.734939508</v>
      </c>
      <c r="J31" s="28">
        <f t="shared" si="12"/>
        <v>-17518931.728870232</v>
      </c>
      <c r="K31" s="28">
        <f t="shared" si="12"/>
        <v>-17672222.381497845</v>
      </c>
      <c r="L31" s="28">
        <f t="shared" si="12"/>
        <v>-17826854.327335957</v>
      </c>
      <c r="M31" s="28">
        <f t="shared" si="12"/>
        <v>-17982839.302700143</v>
      </c>
      <c r="N31" s="28">
        <f t="shared" si="12"/>
        <v>-18140189.146598771</v>
      </c>
      <c r="O31" s="28">
        <f t="shared" si="12"/>
        <v>-18298915.801631507</v>
      </c>
      <c r="P31" s="28">
        <f t="shared" si="12"/>
        <v>-18459031.314895786</v>
      </c>
      <c r="Q31" s="28">
        <f t="shared" si="12"/>
        <v>-18620547.838901125</v>
      </c>
      <c r="R31" s="28">
        <f t="shared" si="12"/>
        <v>-18783477.63249151</v>
      </c>
      <c r="S31" s="28">
        <f t="shared" si="12"/>
        <v>-18947833.061775811</v>
      </c>
      <c r="T31" s="28">
        <f t="shared" si="12"/>
        <v>-19113626.601066355</v>
      </c>
      <c r="U31" s="28">
        <f t="shared" si="12"/>
        <v>-19280870.833825681</v>
      </c>
      <c r="V31" s="28">
        <f t="shared" si="12"/>
        <v>-19449578.453621656</v>
      </c>
      <c r="W31" s="28">
        <f t="shared" si="12"/>
        <v>-19619762.265090849</v>
      </c>
      <c r="X31" s="28">
        <f t="shared" si="12"/>
        <v>-19791435.184910394</v>
      </c>
      <c r="Y31" s="28">
        <f t="shared" si="12"/>
        <v>-19964610.242778361</v>
      </c>
      <c r="Z31" s="28">
        <f t="shared" si="12"/>
        <v>-20139300.582402673</v>
      </c>
      <c r="AA31" s="28">
        <f t="shared" si="12"/>
        <v>-20315519.462498698</v>
      </c>
      <c r="AB31" s="28">
        <f t="shared" si="12"/>
        <v>-20493280.257795561</v>
      </c>
      <c r="AC31" s="28">
        <f t="shared" si="12"/>
        <v>-20672596.460051272</v>
      </c>
      <c r="AD31" s="28">
        <f t="shared" si="12"/>
        <v>-20853481.679076724</v>
      </c>
      <c r="AE31" s="28">
        <f t="shared" si="12"/>
        <v>-21035949.643768642</v>
      </c>
      <c r="AF31" s="28">
        <f t="shared" si="12"/>
        <v>-21220014.203151617</v>
      </c>
      <c r="AG31" s="28">
        <f t="shared" si="12"/>
        <v>-21405689.327429198</v>
      </c>
      <c r="AH31" s="28">
        <f t="shared" si="12"/>
        <v>-21592989.109044205</v>
      </c>
      <c r="AI31" s="28">
        <f t="shared" si="12"/>
        <v>-21781927.763748344</v>
      </c>
      <c r="AJ31" s="28">
        <f t="shared" si="12"/>
        <v>-21972519.631681141</v>
      </c>
      <c r="AK31" s="28">
        <f t="shared" si="12"/>
        <v>-22164779.178458352</v>
      </c>
      <c r="AL31" s="28">
        <f t="shared" si="12"/>
        <v>-22358720.996269863</v>
      </c>
      <c r="AM31" s="28">
        <f t="shared" si="12"/>
        <v>-22554359.804987226</v>
      </c>
    </row>
    <row r="32" spans="2:39" hidden="1" outlineLevel="1" x14ac:dyDescent="0.25">
      <c r="B32" s="27" t="s">
        <v>38</v>
      </c>
      <c r="C32" s="27"/>
      <c r="D32" s="28">
        <f>+SUM(D30:D31)</f>
        <v>-22917101.981901467</v>
      </c>
      <c r="E32" s="28">
        <f>+SUM(E30:E31)</f>
        <v>-23037606.84602413</v>
      </c>
      <c r="F32" s="28">
        <f t="shared" ref="F32:AI32" si="13">+SUM(F30:F31)</f>
        <v>-23031723.059707858</v>
      </c>
      <c r="G32" s="28">
        <f t="shared" si="13"/>
        <v>-23025724.190059111</v>
      </c>
      <c r="H32" s="28">
        <f t="shared" si="13"/>
        <v>-23019608.647096876</v>
      </c>
      <c r="I32" s="28">
        <f t="shared" si="13"/>
        <v>-23013374.821583617</v>
      </c>
      <c r="J32" s="28">
        <f t="shared" si="13"/>
        <v>-23007021.084807809</v>
      </c>
      <c r="K32" s="28">
        <f t="shared" si="13"/>
        <v>-23000545.78836409</v>
      </c>
      <c r="L32" s="28">
        <f t="shared" si="13"/>
        <v>-22993947.263931043</v>
      </c>
      <c r="M32" s="28">
        <f t="shared" si="13"/>
        <v>-22987223.823046584</v>
      </c>
      <c r="N32" s="28">
        <f t="shared" si="13"/>
        <v>-22980373.756880954</v>
      </c>
      <c r="O32" s="28">
        <f t="shared" si="13"/>
        <v>-22973395.336007178</v>
      </c>
      <c r="P32" s="28">
        <f t="shared" si="13"/>
        <v>-22966286.810169134</v>
      </c>
      <c r="Q32" s="28">
        <f t="shared" si="13"/>
        <v>-22959046.40804705</v>
      </c>
      <c r="R32" s="28">
        <f t="shared" si="13"/>
        <v>-22951672.337020505</v>
      </c>
      <c r="S32" s="28">
        <f t="shared" si="13"/>
        <v>-22944162.782928891</v>
      </c>
      <c r="T32" s="28">
        <f t="shared" si="13"/>
        <v>-22936515.90982924</v>
      </c>
      <c r="U32" s="28">
        <f t="shared" si="13"/>
        <v>-22928729.859751463</v>
      </c>
      <c r="V32" s="28">
        <f t="shared" si="13"/>
        <v>-22920802.752450991</v>
      </c>
      <c r="W32" s="28">
        <f t="shared" si="13"/>
        <v>-22912732.685158689</v>
      </c>
      <c r="X32" s="28">
        <f t="shared" si="13"/>
        <v>-22904517.732328087</v>
      </c>
      <c r="Y32" s="28">
        <f t="shared" si="13"/>
        <v>-22896155.94537995</v>
      </c>
      <c r="Z32" s="28">
        <f t="shared" si="13"/>
        <v>-22887645.352444015</v>
      </c>
      <c r="AA32" s="28">
        <f t="shared" si="13"/>
        <v>-22878983.958097983</v>
      </c>
      <c r="AB32" s="28">
        <f t="shared" si="13"/>
        <v>-22870169.743103743</v>
      </c>
      <c r="AC32" s="28">
        <f t="shared" si="13"/>
        <v>-22861200.664140679</v>
      </c>
      <c r="AD32" s="28">
        <f t="shared" si="13"/>
        <v>-22852074.653536186</v>
      </c>
      <c r="AE32" s="28">
        <f t="shared" si="13"/>
        <v>-22842789.618993215</v>
      </c>
      <c r="AF32" s="28">
        <f t="shared" si="13"/>
        <v>-22833343.443314981</v>
      </c>
      <c r="AG32" s="28">
        <f t="shared" si="13"/>
        <v>-22823733.984126631</v>
      </c>
      <c r="AH32" s="28">
        <f t="shared" si="13"/>
        <v>-22813959.073593929</v>
      </c>
      <c r="AI32" s="28">
        <f t="shared" si="13"/>
        <v>-22804016.518139008</v>
      </c>
      <c r="AJ32" s="28">
        <f t="shared" ref="AJ32" si="14">+SUM(AJ30:AJ31)</f>
        <v>-22793904.098152958</v>
      </c>
      <c r="AK32" s="28">
        <f t="shared" ref="AK32" si="15">+SUM(AK30:AK31)</f>
        <v>-22783619.567705393</v>
      </c>
      <c r="AL32" s="28">
        <f t="shared" ref="AL32:AM32" si="16">+SUM(AL30:AL31)</f>
        <v>-22773160.654250905</v>
      </c>
      <c r="AM32" s="28">
        <f t="shared" si="16"/>
        <v>-22762525.058332328</v>
      </c>
    </row>
    <row r="33" spans="2:39" hidden="1" outlineLevel="1" x14ac:dyDescent="0.25">
      <c r="B33" s="27" t="s">
        <v>39</v>
      </c>
      <c r="C33" s="27"/>
      <c r="D33" s="28">
        <f>+SUM(D30:$AM30)+SUM(D31:$AM31)</f>
        <v>-824889396.21040654</v>
      </c>
      <c r="E33" s="28">
        <f>+SUM(E30:$AM30)+SUM(E31:$AM31)</f>
        <v>-801972294.22850513</v>
      </c>
      <c r="F33" s="28">
        <f>+SUM(F30:$AM30)+SUM(F31:$AM31)</f>
        <v>-778934687.3824811</v>
      </c>
      <c r="G33" s="28">
        <f>+SUM(G30:$AM30)+SUM(G31:$AM31)</f>
        <v>-755902964.32277322</v>
      </c>
      <c r="H33" s="28">
        <f>+SUM(H30:$AM30)+SUM(H31:$AM31)</f>
        <v>-732877240.13271403</v>
      </c>
      <c r="I33" s="28">
        <f>+SUM(I30:$AM30)+SUM(I31:$AM31)</f>
        <v>-709857631.48561728</v>
      </c>
      <c r="J33" s="28">
        <f>+SUM(J30:$AM30)+SUM(J31:$AM31)</f>
        <v>-686844256.66403365</v>
      </c>
      <c r="K33" s="28">
        <f>+SUM(K30:$AM30)+SUM(K31:$AM31)</f>
        <v>-663837235.57922578</v>
      </c>
      <c r="L33" s="28">
        <f>+SUM(L30:$AM30)+SUM(L31:$AM31)</f>
        <v>-640836689.79086173</v>
      </c>
      <c r="M33" s="28">
        <f>+SUM(M30:$AM30)+SUM(M31:$AM31)</f>
        <v>-617842742.52693081</v>
      </c>
      <c r="N33" s="28">
        <f>+SUM(N30:$AM30)+SUM(N31:$AM31)</f>
        <v>-594855518.70388412</v>
      </c>
      <c r="O33" s="28">
        <f>+SUM(O30:$AM30)+SUM(O31:$AM31)</f>
        <v>-571875144.94700313</v>
      </c>
      <c r="P33" s="28">
        <f>+SUM(P30:$AM30)+SUM(P31:$AM31)</f>
        <v>-548901749.61099601</v>
      </c>
      <c r="Q33" s="28">
        <f>+SUM(Q30:$AM30)+SUM(Q31:$AM31)</f>
        <v>-525935462.80082691</v>
      </c>
      <c r="R33" s="28">
        <f>+SUM(R30:$AM30)+SUM(R31:$AM31)</f>
        <v>-502976416.39277983</v>
      </c>
      <c r="S33" s="28">
        <f>+SUM(S30:$AM30)+SUM(S31:$AM31)</f>
        <v>-480024744.05575931</v>
      </c>
      <c r="T33" s="28">
        <f>+SUM(T30:$AM30)+SUM(T31:$AM31)</f>
        <v>-457080581.27283037</v>
      </c>
      <c r="U33" s="28">
        <f>+SUM(U30:$AM30)+SUM(U31:$AM31)</f>
        <v>-434144065.36300117</v>
      </c>
      <c r="V33" s="28">
        <f>+SUM(V30:$AM30)+SUM(V31:$AM31)</f>
        <v>-411215335.50324965</v>
      </c>
      <c r="W33" s="28">
        <f>+SUM(W30:$AM30)+SUM(W31:$AM31)</f>
        <v>-388294532.7507987</v>
      </c>
      <c r="X33" s="28">
        <f>+SUM(X30:$AM30)+SUM(X31:$AM31)</f>
        <v>-365381800.06563997</v>
      </c>
      <c r="Y33" s="28">
        <f>+SUM(Y30:$AM30)+SUM(Y31:$AM31)</f>
        <v>-342477282.33331192</v>
      </c>
      <c r="Z33" s="28">
        <f>+SUM(Z30:$AM30)+SUM(Z31:$AM31)</f>
        <v>-319581126.387932</v>
      </c>
      <c r="AA33" s="28">
        <f>+SUM(AA30:$AM30)+SUM(AA31:$AM31)</f>
        <v>-296693481.03548795</v>
      </c>
      <c r="AB33" s="28">
        <f>+SUM(AB30:$AM30)+SUM(AB31:$AM31)</f>
        <v>-273814497.07738996</v>
      </c>
      <c r="AC33" s="28">
        <f>+SUM(AC30:$AM30)+SUM(AC31:$AM31)</f>
        <v>-250944327.33428621</v>
      </c>
      <c r="AD33" s="28">
        <f>+SUM(AD30:$AM30)+SUM(AD31:$AM31)</f>
        <v>-228083126.67014554</v>
      </c>
      <c r="AE33" s="28">
        <f>+SUM(AE30:$AM30)+SUM(AE31:$AM31)</f>
        <v>-205231052.01660934</v>
      </c>
      <c r="AF33" s="28">
        <f>+SUM(AF30:$AM30)+SUM(AF31:$AM31)</f>
        <v>-182388262.39761612</v>
      </c>
      <c r="AG33" s="28">
        <f>+SUM(AG30:$AM30)+SUM(AG31:$AM31)</f>
        <v>-159554918.95430115</v>
      </c>
      <c r="AH33" s="28">
        <f>+SUM(AH30:$AM30)+SUM(AH31:$AM31)</f>
        <v>-136731184.97017452</v>
      </c>
      <c r="AI33" s="28">
        <f>+SUM(AI30:$AM30)+SUM(AI31:$AM31)</f>
        <v>-113917225.89658059</v>
      </c>
      <c r="AJ33" s="28">
        <f>+SUM(AJ30:$AM30)+SUM(AJ31:$AM31)</f>
        <v>-91113209.378441587</v>
      </c>
      <c r="AK33" s="28">
        <f>+SUM(AK30:$AM30)+SUM(AK31:$AM31)</f>
        <v>-68319305.280288622</v>
      </c>
      <c r="AL33" s="28">
        <f>+SUM(AL30:$AM30)+SUM(AL31:$AM31)</f>
        <v>-45535685.712583229</v>
      </c>
      <c r="AM33" s="28">
        <f>+SUM(AM30:$AM30)+SUM(AM31:$AM31)</f>
        <v>-22762525.058332328</v>
      </c>
    </row>
    <row r="34" spans="2:39" hidden="1" outlineLevel="1" x14ac:dyDescent="0.25">
      <c r="B34" s="27" t="s">
        <v>40</v>
      </c>
      <c r="C34" s="27"/>
      <c r="D34" s="28">
        <f t="shared" ref="D34:AM34" si="17">+D33*$C$7/1000000</f>
        <v>-989867.27545248775</v>
      </c>
      <c r="E34" s="28">
        <f t="shared" si="17"/>
        <v>-962366.75307420618</v>
      </c>
      <c r="F34" s="28">
        <f t="shared" si="17"/>
        <v>-934721.62485897727</v>
      </c>
      <c r="G34" s="28">
        <f t="shared" si="17"/>
        <v>-907083.55718732788</v>
      </c>
      <c r="H34" s="28">
        <f t="shared" si="17"/>
        <v>-879452.68815925682</v>
      </c>
      <c r="I34" s="28">
        <f t="shared" si="17"/>
        <v>-851829.15778274077</v>
      </c>
      <c r="J34" s="28">
        <f t="shared" si="17"/>
        <v>-824213.10799684038</v>
      </c>
      <c r="K34" s="28">
        <f t="shared" si="17"/>
        <v>-796604.68269507098</v>
      </c>
      <c r="L34" s="28">
        <f t="shared" si="17"/>
        <v>-769004.02774903411</v>
      </c>
      <c r="M34" s="28">
        <f t="shared" si="17"/>
        <v>-741411.29103231698</v>
      </c>
      <c r="N34" s="28">
        <f t="shared" si="17"/>
        <v>-713826.62244466087</v>
      </c>
      <c r="O34" s="28">
        <f t="shared" si="17"/>
        <v>-686250.17393640382</v>
      </c>
      <c r="P34" s="28">
        <f t="shared" si="17"/>
        <v>-658682.09953319514</v>
      </c>
      <c r="Q34" s="28">
        <f t="shared" si="17"/>
        <v>-631122.55536099232</v>
      </c>
      <c r="R34" s="28">
        <f t="shared" si="17"/>
        <v>-603571.69967133587</v>
      </c>
      <c r="S34" s="28">
        <f t="shared" si="17"/>
        <v>-576029.69286691118</v>
      </c>
      <c r="T34" s="28">
        <f t="shared" si="17"/>
        <v>-548496.69752739638</v>
      </c>
      <c r="U34" s="28">
        <f t="shared" si="17"/>
        <v>-520972.87843560136</v>
      </c>
      <c r="V34" s="28">
        <f t="shared" si="17"/>
        <v>-493458.40260389959</v>
      </c>
      <c r="W34" s="28">
        <f t="shared" si="17"/>
        <v>-465953.43930095842</v>
      </c>
      <c r="X34" s="28">
        <f t="shared" si="17"/>
        <v>-438458.16007876792</v>
      </c>
      <c r="Y34" s="28">
        <f t="shared" si="17"/>
        <v>-410972.73879997432</v>
      </c>
      <c r="Z34" s="28">
        <f t="shared" si="17"/>
        <v>-383497.35166551842</v>
      </c>
      <c r="AA34" s="28">
        <f t="shared" si="17"/>
        <v>-356032.17724258552</v>
      </c>
      <c r="AB34" s="28">
        <f t="shared" si="17"/>
        <v>-328577.39649286791</v>
      </c>
      <c r="AC34" s="28">
        <f t="shared" si="17"/>
        <v>-301133.19280114345</v>
      </c>
      <c r="AD34" s="28">
        <f t="shared" si="17"/>
        <v>-273699.75200417463</v>
      </c>
      <c r="AE34" s="28">
        <f t="shared" si="17"/>
        <v>-246277.26241993121</v>
      </c>
      <c r="AF34" s="28">
        <f t="shared" si="17"/>
        <v>-218865.91487713935</v>
      </c>
      <c r="AG34" s="28">
        <f t="shared" si="17"/>
        <v>-191465.90274516138</v>
      </c>
      <c r="AH34" s="28">
        <f t="shared" si="17"/>
        <v>-164077.42196420941</v>
      </c>
      <c r="AI34" s="28">
        <f t="shared" si="17"/>
        <v>-136700.67107589671</v>
      </c>
      <c r="AJ34" s="28">
        <f t="shared" si="17"/>
        <v>-109335.8512541299</v>
      </c>
      <c r="AK34" s="28">
        <f t="shared" si="17"/>
        <v>-81983.166336346345</v>
      </c>
      <c r="AL34" s="28">
        <f t="shared" si="17"/>
        <v>-54642.822855099876</v>
      </c>
      <c r="AM34" s="28">
        <f t="shared" si="17"/>
        <v>-27315.030069998793</v>
      </c>
    </row>
    <row r="35" spans="2:39" hidden="1" outlineLevel="1" x14ac:dyDescent="0.25">
      <c r="B35" s="27" t="s">
        <v>41</v>
      </c>
      <c r="C35" s="28">
        <f>+C29</f>
        <v>700000000</v>
      </c>
      <c r="D35" s="28">
        <f>+D34+D32</f>
        <v>-23906969.257353954</v>
      </c>
      <c r="E35" s="28">
        <f t="shared" ref="E35:AM35" si="18">+E34+E32</f>
        <v>-23999973.599098336</v>
      </c>
      <c r="F35" s="28">
        <f t="shared" si="18"/>
        <v>-23966444.684566833</v>
      </c>
      <c r="G35" s="28">
        <f t="shared" si="18"/>
        <v>-23932807.747246437</v>
      </c>
      <c r="H35" s="28">
        <f t="shared" si="18"/>
        <v>-23899061.335256133</v>
      </c>
      <c r="I35" s="28">
        <f t="shared" si="18"/>
        <v>-23865203.979366358</v>
      </c>
      <c r="J35" s="28">
        <f t="shared" si="18"/>
        <v>-23831234.192804649</v>
      </c>
      <c r="K35" s="28">
        <f t="shared" si="18"/>
        <v>-23797150.471059162</v>
      </c>
      <c r="L35" s="28">
        <f t="shared" si="18"/>
        <v>-23762951.291680079</v>
      </c>
      <c r="M35" s="28">
        <f t="shared" si="18"/>
        <v>-23728635.114078902</v>
      </c>
      <c r="N35" s="28">
        <f t="shared" si="18"/>
        <v>-23694200.379325613</v>
      </c>
      <c r="O35" s="28">
        <f t="shared" si="18"/>
        <v>-23659645.509943582</v>
      </c>
      <c r="P35" s="28">
        <f t="shared" si="18"/>
        <v>-23624968.909702331</v>
      </c>
      <c r="Q35" s="28">
        <f t="shared" si="18"/>
        <v>-23590168.963408042</v>
      </c>
      <c r="R35" s="28">
        <f t="shared" si="18"/>
        <v>-23555244.036691841</v>
      </c>
      <c r="S35" s="28">
        <f t="shared" si="18"/>
        <v>-23520192.475795802</v>
      </c>
      <c r="T35" s="28">
        <f t="shared" si="18"/>
        <v>-23485012.607356638</v>
      </c>
      <c r="U35" s="28">
        <f t="shared" si="18"/>
        <v>-23449702.738187063</v>
      </c>
      <c r="V35" s="28">
        <f t="shared" si="18"/>
        <v>-23414261.15505489</v>
      </c>
      <c r="W35" s="28">
        <f t="shared" si="18"/>
        <v>-23378686.124459647</v>
      </c>
      <c r="X35" s="28">
        <f t="shared" si="18"/>
        <v>-23342975.892406855</v>
      </c>
      <c r="Y35" s="28">
        <f t="shared" si="18"/>
        <v>-23307128.684179924</v>
      </c>
      <c r="Z35" s="28">
        <f t="shared" si="18"/>
        <v>-23271142.704109535</v>
      </c>
      <c r="AA35" s="28">
        <f t="shared" si="18"/>
        <v>-23235016.135340568</v>
      </c>
      <c r="AB35" s="28">
        <f t="shared" si="18"/>
        <v>-23198747.139596611</v>
      </c>
      <c r="AC35" s="28">
        <f t="shared" si="18"/>
        <v>-23162333.856941823</v>
      </c>
      <c r="AD35" s="28">
        <f t="shared" si="18"/>
        <v>-23125774.405540362</v>
      </c>
      <c r="AE35" s="28">
        <f t="shared" si="18"/>
        <v>-23089066.881413147</v>
      </c>
      <c r="AF35" s="28">
        <f t="shared" si="18"/>
        <v>-23052209.35819212</v>
      </c>
      <c r="AG35" s="28">
        <f t="shared" si="18"/>
        <v>-23015199.886871792</v>
      </c>
      <c r="AH35" s="28">
        <f t="shared" si="18"/>
        <v>-22978036.495558139</v>
      </c>
      <c r="AI35" s="28">
        <f t="shared" si="18"/>
        <v>-22940717.189214904</v>
      </c>
      <c r="AJ35" s="28">
        <f t="shared" si="18"/>
        <v>-22903239.94940709</v>
      </c>
      <c r="AK35" s="28">
        <f t="shared" si="18"/>
        <v>-22865602.734041739</v>
      </c>
      <c r="AL35" s="28">
        <f t="shared" si="18"/>
        <v>-22827803.477106005</v>
      </c>
      <c r="AM35" s="28">
        <f t="shared" si="18"/>
        <v>-22789840.088402327</v>
      </c>
    </row>
    <row r="36" spans="2:39" hidden="1" outlineLevel="1" x14ac:dyDescent="0.25"/>
    <row r="37" spans="2:39" hidden="1" outlineLevel="1" x14ac:dyDescent="0.25"/>
    <row r="38" spans="2:39" ht="18.75" hidden="1" x14ac:dyDescent="0.3">
      <c r="B38" s="30" t="s">
        <v>66</v>
      </c>
      <c r="C38" s="29">
        <v>0</v>
      </c>
      <c r="D38" s="29">
        <v>1</v>
      </c>
      <c r="E38" s="29">
        <f>+D38+1</f>
        <v>2</v>
      </c>
      <c r="F38" s="29">
        <f t="shared" ref="F38:AM38" si="19">+E38+1</f>
        <v>3</v>
      </c>
      <c r="G38" s="29">
        <f t="shared" si="19"/>
        <v>4</v>
      </c>
      <c r="H38" s="29">
        <f t="shared" si="19"/>
        <v>5</v>
      </c>
      <c r="I38" s="29">
        <f t="shared" si="19"/>
        <v>6</v>
      </c>
      <c r="J38" s="29">
        <f t="shared" si="19"/>
        <v>7</v>
      </c>
      <c r="K38" s="29">
        <f t="shared" si="19"/>
        <v>8</v>
      </c>
      <c r="L38" s="29">
        <f t="shared" si="19"/>
        <v>9</v>
      </c>
      <c r="M38" s="29">
        <f t="shared" si="19"/>
        <v>10</v>
      </c>
      <c r="N38" s="29">
        <f t="shared" si="19"/>
        <v>11</v>
      </c>
      <c r="O38" s="29">
        <f t="shared" si="19"/>
        <v>12</v>
      </c>
      <c r="P38" s="29">
        <f t="shared" si="19"/>
        <v>13</v>
      </c>
      <c r="Q38" s="29">
        <f t="shared" si="19"/>
        <v>14</v>
      </c>
      <c r="R38" s="29">
        <f t="shared" si="19"/>
        <v>15</v>
      </c>
      <c r="S38" s="29">
        <f t="shared" si="19"/>
        <v>16</v>
      </c>
      <c r="T38" s="29">
        <f t="shared" si="19"/>
        <v>17</v>
      </c>
      <c r="U38" s="29">
        <f t="shared" si="19"/>
        <v>18</v>
      </c>
      <c r="V38" s="29">
        <f t="shared" si="19"/>
        <v>19</v>
      </c>
      <c r="W38" s="29">
        <f t="shared" si="19"/>
        <v>20</v>
      </c>
      <c r="X38" s="29">
        <f t="shared" si="19"/>
        <v>21</v>
      </c>
      <c r="Y38" s="29">
        <f t="shared" si="19"/>
        <v>22</v>
      </c>
      <c r="Z38" s="29">
        <f t="shared" si="19"/>
        <v>23</v>
      </c>
      <c r="AA38" s="29">
        <f t="shared" si="19"/>
        <v>24</v>
      </c>
      <c r="AB38" s="29">
        <f t="shared" si="19"/>
        <v>25</v>
      </c>
      <c r="AC38" s="29">
        <f t="shared" si="19"/>
        <v>26</v>
      </c>
      <c r="AD38" s="29">
        <f t="shared" si="19"/>
        <v>27</v>
      </c>
      <c r="AE38" s="29">
        <f t="shared" si="19"/>
        <v>28</v>
      </c>
      <c r="AF38" s="29">
        <f t="shared" si="19"/>
        <v>29</v>
      </c>
      <c r="AG38" s="29">
        <f t="shared" si="19"/>
        <v>30</v>
      </c>
      <c r="AH38" s="29">
        <f t="shared" si="19"/>
        <v>31</v>
      </c>
      <c r="AI38" s="29">
        <f t="shared" si="19"/>
        <v>32</v>
      </c>
      <c r="AJ38" s="29">
        <f t="shared" si="19"/>
        <v>33</v>
      </c>
      <c r="AK38" s="29">
        <f t="shared" si="19"/>
        <v>34</v>
      </c>
      <c r="AL38" s="29">
        <f t="shared" si="19"/>
        <v>35</v>
      </c>
      <c r="AM38" s="29">
        <f t="shared" si="19"/>
        <v>36</v>
      </c>
    </row>
    <row r="39" spans="2:39" ht="18.75" hidden="1" outlineLevel="1" x14ac:dyDescent="0.3">
      <c r="B39" s="30" t="s">
        <v>74</v>
      </c>
      <c r="C39" s="29" t="s">
        <v>34</v>
      </c>
      <c r="D39" s="29" t="s">
        <v>10</v>
      </c>
      <c r="E39" s="29" t="s">
        <v>11</v>
      </c>
      <c r="F39" s="29" t="s">
        <v>12</v>
      </c>
      <c r="G39" s="29" t="s">
        <v>13</v>
      </c>
      <c r="H39" s="29" t="s">
        <v>14</v>
      </c>
      <c r="I39" s="29" t="s">
        <v>15</v>
      </c>
      <c r="J39" s="29" t="s">
        <v>16</v>
      </c>
      <c r="K39" s="29" t="s">
        <v>17</v>
      </c>
      <c r="L39" s="29" t="s">
        <v>18</v>
      </c>
      <c r="M39" s="29" t="s">
        <v>19</v>
      </c>
      <c r="N39" s="29" t="s">
        <v>20</v>
      </c>
      <c r="O39" s="29" t="s">
        <v>21</v>
      </c>
      <c r="P39" s="29" t="s">
        <v>22</v>
      </c>
      <c r="Q39" s="29" t="s">
        <v>23</v>
      </c>
      <c r="R39" s="29" t="s">
        <v>24</v>
      </c>
      <c r="S39" s="29" t="s">
        <v>25</v>
      </c>
      <c r="T39" s="29" t="s">
        <v>26</v>
      </c>
      <c r="U39" s="29" t="s">
        <v>27</v>
      </c>
      <c r="V39" s="29" t="s">
        <v>28</v>
      </c>
      <c r="W39" s="29" t="s">
        <v>29</v>
      </c>
      <c r="X39" s="29" t="s">
        <v>30</v>
      </c>
      <c r="Y39" s="29" t="s">
        <v>31</v>
      </c>
      <c r="Z39" s="29" t="s">
        <v>32</v>
      </c>
      <c r="AA39" s="29" t="s">
        <v>33</v>
      </c>
      <c r="AB39" s="29" t="s">
        <v>42</v>
      </c>
      <c r="AC39" s="29" t="s">
        <v>43</v>
      </c>
      <c r="AD39" s="29" t="s">
        <v>44</v>
      </c>
      <c r="AE39" s="29" t="s">
        <v>45</v>
      </c>
      <c r="AF39" s="29" t="s">
        <v>46</v>
      </c>
      <c r="AG39" s="29" t="s">
        <v>47</v>
      </c>
      <c r="AH39" s="29" t="s">
        <v>48</v>
      </c>
      <c r="AI39" s="29" t="s">
        <v>49</v>
      </c>
      <c r="AJ39" s="29" t="s">
        <v>50</v>
      </c>
      <c r="AK39" s="29" t="s">
        <v>51</v>
      </c>
      <c r="AL39" s="29" t="s">
        <v>52</v>
      </c>
      <c r="AM39" s="29" t="s">
        <v>53</v>
      </c>
    </row>
    <row r="40" spans="2:39" hidden="1" outlineLevel="1" x14ac:dyDescent="0.25">
      <c r="B40" s="27" t="s">
        <v>54</v>
      </c>
      <c r="C40" s="28">
        <f>+C5</f>
        <v>700000000</v>
      </c>
      <c r="D40" s="28">
        <f>PMT($C$14,$C$6,$C$19,0)</f>
        <v>-22751710.453280866</v>
      </c>
      <c r="E40" s="28">
        <f>+D40</f>
        <v>-22751710.453280866</v>
      </c>
      <c r="F40" s="28">
        <f t="shared" ref="F40:U40" si="20">+E40</f>
        <v>-22751710.453280866</v>
      </c>
      <c r="G40" s="28">
        <f t="shared" si="20"/>
        <v>-22751710.453280866</v>
      </c>
      <c r="H40" s="28">
        <f t="shared" si="20"/>
        <v>-22751710.453280866</v>
      </c>
      <c r="I40" s="28">
        <f t="shared" si="20"/>
        <v>-22751710.453280866</v>
      </c>
      <c r="J40" s="28">
        <f t="shared" si="20"/>
        <v>-22751710.453280866</v>
      </c>
      <c r="K40" s="28">
        <f t="shared" si="20"/>
        <v>-22751710.453280866</v>
      </c>
      <c r="L40" s="28">
        <f t="shared" si="20"/>
        <v>-22751710.453280866</v>
      </c>
      <c r="M40" s="28">
        <f t="shared" si="20"/>
        <v>-22751710.453280866</v>
      </c>
      <c r="N40" s="28">
        <f t="shared" si="20"/>
        <v>-22751710.453280866</v>
      </c>
      <c r="O40" s="28">
        <f t="shared" si="20"/>
        <v>-22751710.453280866</v>
      </c>
      <c r="P40" s="28">
        <f t="shared" si="20"/>
        <v>-22751710.453280866</v>
      </c>
      <c r="Q40" s="28">
        <f t="shared" si="20"/>
        <v>-22751710.453280866</v>
      </c>
      <c r="R40" s="28">
        <f t="shared" si="20"/>
        <v>-22751710.453280866</v>
      </c>
      <c r="S40" s="28">
        <f t="shared" si="20"/>
        <v>-22751710.453280866</v>
      </c>
      <c r="T40" s="28">
        <f t="shared" si="20"/>
        <v>-22751710.453280866</v>
      </c>
      <c r="U40" s="28">
        <f t="shared" si="20"/>
        <v>-22751710.453280866</v>
      </c>
      <c r="V40" s="28">
        <f>+U40</f>
        <v>-22751710.453280866</v>
      </c>
      <c r="W40" s="28">
        <f t="shared" ref="W40:AM40" si="21">+V40</f>
        <v>-22751710.453280866</v>
      </c>
      <c r="X40" s="28">
        <f t="shared" si="21"/>
        <v>-22751710.453280866</v>
      </c>
      <c r="Y40" s="28">
        <f t="shared" si="21"/>
        <v>-22751710.453280866</v>
      </c>
      <c r="Z40" s="28">
        <f t="shared" si="21"/>
        <v>-22751710.453280866</v>
      </c>
      <c r="AA40" s="28">
        <f t="shared" si="21"/>
        <v>-22751710.453280866</v>
      </c>
      <c r="AB40" s="28">
        <f t="shared" si="21"/>
        <v>-22751710.453280866</v>
      </c>
      <c r="AC40" s="28">
        <f t="shared" si="21"/>
        <v>-22751710.453280866</v>
      </c>
      <c r="AD40" s="28">
        <f t="shared" si="21"/>
        <v>-22751710.453280866</v>
      </c>
      <c r="AE40" s="28">
        <f t="shared" si="21"/>
        <v>-22751710.453280866</v>
      </c>
      <c r="AF40" s="28">
        <f t="shared" si="21"/>
        <v>-22751710.453280866</v>
      </c>
      <c r="AG40" s="28">
        <f t="shared" si="21"/>
        <v>-22751710.453280866</v>
      </c>
      <c r="AH40" s="28">
        <f t="shared" si="21"/>
        <v>-22751710.453280866</v>
      </c>
      <c r="AI40" s="28">
        <f t="shared" si="21"/>
        <v>-22751710.453280866</v>
      </c>
      <c r="AJ40" s="28">
        <f t="shared" si="21"/>
        <v>-22751710.453280866</v>
      </c>
      <c r="AK40" s="28">
        <f t="shared" si="21"/>
        <v>-22751710.453280866</v>
      </c>
      <c r="AL40" s="28">
        <f t="shared" si="21"/>
        <v>-22751710.453280866</v>
      </c>
      <c r="AM40" s="28">
        <f t="shared" si="21"/>
        <v>-22751710.453280866</v>
      </c>
    </row>
    <row r="41" spans="2:39" hidden="1" outlineLevel="1" x14ac:dyDescent="0.25">
      <c r="B41" s="27" t="s">
        <v>37</v>
      </c>
      <c r="C41" s="27"/>
      <c r="D41" s="28">
        <f t="shared" ref="D41:AM41" si="22">CUMIPMT($C$14,$C$6,$C$19,D38,D38,0)</f>
        <v>-6125000.0000000279</v>
      </c>
      <c r="E41" s="28">
        <f t="shared" si="22"/>
        <v>-5979516.2835338209</v>
      </c>
      <c r="F41" s="28">
        <f t="shared" si="22"/>
        <v>-5832759.584548533</v>
      </c>
      <c r="G41" s="28">
        <f t="shared" si="22"/>
        <v>-5684718.7644471228</v>
      </c>
      <c r="H41" s="28">
        <f t="shared" si="22"/>
        <v>-5535382.587169826</v>
      </c>
      <c r="I41" s="28">
        <f t="shared" si="22"/>
        <v>-5384739.718341358</v>
      </c>
      <c r="J41" s="28">
        <f t="shared" si="22"/>
        <v>-5232778.7244106345</v>
      </c>
      <c r="K41" s="28">
        <f t="shared" si="22"/>
        <v>-5079488.0717830211</v>
      </c>
      <c r="L41" s="28">
        <f t="shared" si="22"/>
        <v>-4924856.1259449087</v>
      </c>
      <c r="M41" s="28">
        <f t="shared" si="22"/>
        <v>-4768871.1505807228</v>
      </c>
      <c r="N41" s="28">
        <f t="shared" si="22"/>
        <v>-4611521.3066820949</v>
      </c>
      <c r="O41" s="28">
        <f t="shared" si="22"/>
        <v>-4452794.6516493596</v>
      </c>
      <c r="P41" s="28">
        <f t="shared" si="22"/>
        <v>-4292679.1383850798</v>
      </c>
      <c r="Q41" s="28">
        <f t="shared" si="22"/>
        <v>-4131162.6143797413</v>
      </c>
      <c r="R41" s="28">
        <f t="shared" si="22"/>
        <v>-3968232.8207893558</v>
      </c>
      <c r="S41" s="28">
        <f t="shared" si="22"/>
        <v>-3803877.3915050551</v>
      </c>
      <c r="T41" s="28">
        <f t="shared" si="22"/>
        <v>-3638083.8522145115</v>
      </c>
      <c r="U41" s="28">
        <f t="shared" si="22"/>
        <v>-3470839.6194551848</v>
      </c>
      <c r="V41" s="28">
        <f t="shared" si="22"/>
        <v>-3302131.9996592104</v>
      </c>
      <c r="W41" s="28">
        <f t="shared" si="22"/>
        <v>-3131948.1881900169</v>
      </c>
      <c r="X41" s="28">
        <f t="shared" si="22"/>
        <v>-2960275.2683704719</v>
      </c>
      <c r="Y41" s="28">
        <f t="shared" si="22"/>
        <v>-2787100.2105025053</v>
      </c>
      <c r="Z41" s="28">
        <f t="shared" si="22"/>
        <v>-2612409.8708781935</v>
      </c>
      <c r="AA41" s="28">
        <f t="shared" si="22"/>
        <v>-2436190.9907821678</v>
      </c>
      <c r="AB41" s="28">
        <f t="shared" si="22"/>
        <v>-2258430.195485305</v>
      </c>
      <c r="AC41" s="28">
        <f t="shared" si="22"/>
        <v>-2079113.9932295941</v>
      </c>
      <c r="AD41" s="28">
        <f t="shared" si="22"/>
        <v>-1898228.7742041424</v>
      </c>
      <c r="AE41" s="28">
        <f t="shared" si="22"/>
        <v>-1715760.809512224</v>
      </c>
      <c r="AF41" s="28">
        <f t="shared" si="22"/>
        <v>-1531696.2501292489</v>
      </c>
      <c r="AG41" s="28">
        <f t="shared" si="22"/>
        <v>-1346021.1258516684</v>
      </c>
      <c r="AH41" s="28">
        <f t="shared" si="22"/>
        <v>-1158721.3442366607</v>
      </c>
      <c r="AI41" s="28">
        <f t="shared" si="22"/>
        <v>-969782.68953252211</v>
      </c>
      <c r="AJ41" s="28">
        <f t="shared" si="22"/>
        <v>-779190.82159972563</v>
      </c>
      <c r="AK41" s="28">
        <f t="shared" si="22"/>
        <v>-586931.2748225145</v>
      </c>
      <c r="AL41" s="28">
        <f t="shared" si="22"/>
        <v>-392989.45701100305</v>
      </c>
      <c r="AM41" s="28">
        <f t="shared" si="22"/>
        <v>-197350.64829364046</v>
      </c>
    </row>
    <row r="42" spans="2:39" hidden="1" outlineLevel="1" x14ac:dyDescent="0.25">
      <c r="B42" s="27" t="s">
        <v>36</v>
      </c>
      <c r="C42" s="27"/>
      <c r="D42" s="28">
        <f t="shared" ref="D42:AM42" si="23">CUMPRINC($C$14,$C$6,$C$19,D38,D38,0)</f>
        <v>-16626710.453280838</v>
      </c>
      <c r="E42" s="28">
        <f t="shared" si="23"/>
        <v>-16772194.169747045</v>
      </c>
      <c r="F42" s="28">
        <f t="shared" si="23"/>
        <v>-16918950.868732333</v>
      </c>
      <c r="G42" s="28">
        <f t="shared" si="23"/>
        <v>-17066991.688833743</v>
      </c>
      <c r="H42" s="28">
        <f t="shared" si="23"/>
        <v>-17216327.86611104</v>
      </c>
      <c r="I42" s="28">
        <f t="shared" si="23"/>
        <v>-17366970.734939508</v>
      </c>
      <c r="J42" s="28">
        <f t="shared" si="23"/>
        <v>-17518931.728870232</v>
      </c>
      <c r="K42" s="28">
        <f t="shared" si="23"/>
        <v>-17672222.381497845</v>
      </c>
      <c r="L42" s="28">
        <f t="shared" si="23"/>
        <v>-17826854.327335957</v>
      </c>
      <c r="M42" s="28">
        <f t="shared" si="23"/>
        <v>-17982839.302700143</v>
      </c>
      <c r="N42" s="28">
        <f t="shared" si="23"/>
        <v>-18140189.146598771</v>
      </c>
      <c r="O42" s="28">
        <f t="shared" si="23"/>
        <v>-18298915.801631507</v>
      </c>
      <c r="P42" s="28">
        <f t="shared" si="23"/>
        <v>-18459031.314895786</v>
      </c>
      <c r="Q42" s="28">
        <f t="shared" si="23"/>
        <v>-18620547.838901125</v>
      </c>
      <c r="R42" s="28">
        <f t="shared" si="23"/>
        <v>-18783477.63249151</v>
      </c>
      <c r="S42" s="28">
        <f t="shared" si="23"/>
        <v>-18947833.061775811</v>
      </c>
      <c r="T42" s="28">
        <f t="shared" si="23"/>
        <v>-19113626.601066355</v>
      </c>
      <c r="U42" s="28">
        <f t="shared" si="23"/>
        <v>-19280870.833825681</v>
      </c>
      <c r="V42" s="28">
        <f t="shared" si="23"/>
        <v>-19449578.453621656</v>
      </c>
      <c r="W42" s="28">
        <f t="shared" si="23"/>
        <v>-19619762.265090849</v>
      </c>
      <c r="X42" s="28">
        <f t="shared" si="23"/>
        <v>-19791435.184910394</v>
      </c>
      <c r="Y42" s="28">
        <f t="shared" si="23"/>
        <v>-19964610.242778361</v>
      </c>
      <c r="Z42" s="28">
        <f t="shared" si="23"/>
        <v>-20139300.582402673</v>
      </c>
      <c r="AA42" s="28">
        <f t="shared" si="23"/>
        <v>-20315519.462498698</v>
      </c>
      <c r="AB42" s="28">
        <f t="shared" si="23"/>
        <v>-20493280.257795561</v>
      </c>
      <c r="AC42" s="28">
        <f t="shared" si="23"/>
        <v>-20672596.460051272</v>
      </c>
      <c r="AD42" s="28">
        <f t="shared" si="23"/>
        <v>-20853481.679076724</v>
      </c>
      <c r="AE42" s="28">
        <f t="shared" si="23"/>
        <v>-21035949.643768642</v>
      </c>
      <c r="AF42" s="28">
        <f t="shared" si="23"/>
        <v>-21220014.203151617</v>
      </c>
      <c r="AG42" s="28">
        <f t="shared" si="23"/>
        <v>-21405689.327429198</v>
      </c>
      <c r="AH42" s="28">
        <f t="shared" si="23"/>
        <v>-21592989.109044205</v>
      </c>
      <c r="AI42" s="28">
        <f t="shared" si="23"/>
        <v>-21781927.763748344</v>
      </c>
      <c r="AJ42" s="28">
        <f t="shared" si="23"/>
        <v>-21972519.631681141</v>
      </c>
      <c r="AK42" s="28">
        <f t="shared" si="23"/>
        <v>-22164779.178458352</v>
      </c>
      <c r="AL42" s="28">
        <f t="shared" si="23"/>
        <v>-22358720.996269863</v>
      </c>
      <c r="AM42" s="28">
        <f t="shared" si="23"/>
        <v>-22554359.804987226</v>
      </c>
    </row>
    <row r="43" spans="2:39" hidden="1" outlineLevel="1" x14ac:dyDescent="0.25">
      <c r="B43" s="27" t="s">
        <v>38</v>
      </c>
      <c r="C43" s="27"/>
      <c r="D43" s="28">
        <f>+SUM(D41:D42)</f>
        <v>-22751710.453280866</v>
      </c>
      <c r="E43" s="28">
        <f>+SUM(E41:E42)</f>
        <v>-22751710.453280866</v>
      </c>
      <c r="F43" s="28">
        <f t="shared" ref="F43:AM43" si="24">+SUM(F41:F42)</f>
        <v>-22751710.453280866</v>
      </c>
      <c r="G43" s="28">
        <f t="shared" si="24"/>
        <v>-22751710.453280866</v>
      </c>
      <c r="H43" s="28">
        <f t="shared" si="24"/>
        <v>-22751710.453280866</v>
      </c>
      <c r="I43" s="28">
        <f t="shared" si="24"/>
        <v>-22751710.453280866</v>
      </c>
      <c r="J43" s="28">
        <f t="shared" si="24"/>
        <v>-22751710.453280866</v>
      </c>
      <c r="K43" s="28">
        <f t="shared" si="24"/>
        <v>-22751710.453280866</v>
      </c>
      <c r="L43" s="28">
        <f t="shared" si="24"/>
        <v>-22751710.453280866</v>
      </c>
      <c r="M43" s="28">
        <f t="shared" si="24"/>
        <v>-22751710.453280866</v>
      </c>
      <c r="N43" s="28">
        <f t="shared" si="24"/>
        <v>-22751710.453280866</v>
      </c>
      <c r="O43" s="28">
        <f t="shared" si="24"/>
        <v>-22751710.453280866</v>
      </c>
      <c r="P43" s="28">
        <f t="shared" si="24"/>
        <v>-22751710.453280866</v>
      </c>
      <c r="Q43" s="28">
        <f t="shared" si="24"/>
        <v>-22751710.453280866</v>
      </c>
      <c r="R43" s="28">
        <f t="shared" si="24"/>
        <v>-22751710.453280866</v>
      </c>
      <c r="S43" s="28">
        <f t="shared" si="24"/>
        <v>-22751710.453280866</v>
      </c>
      <c r="T43" s="28">
        <f t="shared" si="24"/>
        <v>-22751710.453280866</v>
      </c>
      <c r="U43" s="28">
        <f t="shared" si="24"/>
        <v>-22751710.453280866</v>
      </c>
      <c r="V43" s="28">
        <f t="shared" si="24"/>
        <v>-22751710.453280866</v>
      </c>
      <c r="W43" s="28">
        <f t="shared" si="24"/>
        <v>-22751710.453280866</v>
      </c>
      <c r="X43" s="28">
        <f t="shared" si="24"/>
        <v>-22751710.453280866</v>
      </c>
      <c r="Y43" s="28">
        <f t="shared" si="24"/>
        <v>-22751710.453280866</v>
      </c>
      <c r="Z43" s="28">
        <f t="shared" si="24"/>
        <v>-22751710.453280866</v>
      </c>
      <c r="AA43" s="28">
        <f t="shared" si="24"/>
        <v>-22751710.453280866</v>
      </c>
      <c r="AB43" s="28">
        <f t="shared" si="24"/>
        <v>-22751710.453280866</v>
      </c>
      <c r="AC43" s="28">
        <f t="shared" si="24"/>
        <v>-22751710.453280866</v>
      </c>
      <c r="AD43" s="28">
        <f t="shared" si="24"/>
        <v>-22751710.453280866</v>
      </c>
      <c r="AE43" s="28">
        <f t="shared" si="24"/>
        <v>-22751710.453280866</v>
      </c>
      <c r="AF43" s="28">
        <f t="shared" si="24"/>
        <v>-22751710.453280866</v>
      </c>
      <c r="AG43" s="28">
        <f t="shared" si="24"/>
        <v>-22751710.453280866</v>
      </c>
      <c r="AH43" s="28">
        <f t="shared" si="24"/>
        <v>-22751710.453280866</v>
      </c>
      <c r="AI43" s="28">
        <f t="shared" si="24"/>
        <v>-22751710.453280866</v>
      </c>
      <c r="AJ43" s="28">
        <f t="shared" si="24"/>
        <v>-22751710.453280866</v>
      </c>
      <c r="AK43" s="28">
        <f t="shared" si="24"/>
        <v>-22751710.453280866</v>
      </c>
      <c r="AL43" s="28">
        <f t="shared" si="24"/>
        <v>-22751710.453280866</v>
      </c>
      <c r="AM43" s="28">
        <f t="shared" si="24"/>
        <v>-22751710.453280866</v>
      </c>
    </row>
    <row r="44" spans="2:39" hidden="1" outlineLevel="1" x14ac:dyDescent="0.25">
      <c r="B44" s="31" t="s">
        <v>72</v>
      </c>
      <c r="C44" s="31"/>
      <c r="D44" s="32">
        <f>-C8</f>
        <v>-4.2828999999999999E-2</v>
      </c>
      <c r="E44" s="32">
        <f>+D44</f>
        <v>-4.2828999999999999E-2</v>
      </c>
      <c r="F44" s="32">
        <f t="shared" ref="F44:AM44" si="25">+E44</f>
        <v>-4.2828999999999999E-2</v>
      </c>
      <c r="G44" s="32">
        <f t="shared" si="25"/>
        <v>-4.2828999999999999E-2</v>
      </c>
      <c r="H44" s="32">
        <f t="shared" si="25"/>
        <v>-4.2828999999999999E-2</v>
      </c>
      <c r="I44" s="32">
        <f t="shared" si="25"/>
        <v>-4.2828999999999999E-2</v>
      </c>
      <c r="J44" s="32">
        <f t="shared" si="25"/>
        <v>-4.2828999999999999E-2</v>
      </c>
      <c r="K44" s="32">
        <f t="shared" si="25"/>
        <v>-4.2828999999999999E-2</v>
      </c>
      <c r="L44" s="32">
        <f t="shared" si="25"/>
        <v>-4.2828999999999999E-2</v>
      </c>
      <c r="M44" s="32">
        <f t="shared" si="25"/>
        <v>-4.2828999999999999E-2</v>
      </c>
      <c r="N44" s="32">
        <f t="shared" si="25"/>
        <v>-4.2828999999999999E-2</v>
      </c>
      <c r="O44" s="32">
        <f t="shared" si="25"/>
        <v>-4.2828999999999999E-2</v>
      </c>
      <c r="P44" s="32">
        <f t="shared" si="25"/>
        <v>-4.2828999999999999E-2</v>
      </c>
      <c r="Q44" s="32">
        <f t="shared" si="25"/>
        <v>-4.2828999999999999E-2</v>
      </c>
      <c r="R44" s="32">
        <f t="shared" si="25"/>
        <v>-4.2828999999999999E-2</v>
      </c>
      <c r="S44" s="32">
        <f t="shared" si="25"/>
        <v>-4.2828999999999999E-2</v>
      </c>
      <c r="T44" s="32">
        <f t="shared" si="25"/>
        <v>-4.2828999999999999E-2</v>
      </c>
      <c r="U44" s="32">
        <f t="shared" si="25"/>
        <v>-4.2828999999999999E-2</v>
      </c>
      <c r="V44" s="32">
        <f t="shared" si="25"/>
        <v>-4.2828999999999999E-2</v>
      </c>
      <c r="W44" s="32">
        <f t="shared" si="25"/>
        <v>-4.2828999999999999E-2</v>
      </c>
      <c r="X44" s="32">
        <f t="shared" si="25"/>
        <v>-4.2828999999999999E-2</v>
      </c>
      <c r="Y44" s="32">
        <f t="shared" si="25"/>
        <v>-4.2828999999999999E-2</v>
      </c>
      <c r="Z44" s="32">
        <f t="shared" si="25"/>
        <v>-4.2828999999999999E-2</v>
      </c>
      <c r="AA44" s="32">
        <f t="shared" si="25"/>
        <v>-4.2828999999999999E-2</v>
      </c>
      <c r="AB44" s="32">
        <f t="shared" si="25"/>
        <v>-4.2828999999999999E-2</v>
      </c>
      <c r="AC44" s="32">
        <f t="shared" si="25"/>
        <v>-4.2828999999999999E-2</v>
      </c>
      <c r="AD44" s="32">
        <f t="shared" si="25"/>
        <v>-4.2828999999999999E-2</v>
      </c>
      <c r="AE44" s="32">
        <f t="shared" si="25"/>
        <v>-4.2828999999999999E-2</v>
      </c>
      <c r="AF44" s="32">
        <f t="shared" si="25"/>
        <v>-4.2828999999999999E-2</v>
      </c>
      <c r="AG44" s="32">
        <f t="shared" si="25"/>
        <v>-4.2828999999999999E-2</v>
      </c>
      <c r="AH44" s="32">
        <f t="shared" si="25"/>
        <v>-4.2828999999999999E-2</v>
      </c>
      <c r="AI44" s="32">
        <f t="shared" si="25"/>
        <v>-4.2828999999999999E-2</v>
      </c>
      <c r="AJ44" s="32">
        <f t="shared" si="25"/>
        <v>-4.2828999999999999E-2</v>
      </c>
      <c r="AK44" s="32">
        <f t="shared" si="25"/>
        <v>-4.2828999999999999E-2</v>
      </c>
      <c r="AL44" s="32">
        <f t="shared" si="25"/>
        <v>-4.2828999999999999E-2</v>
      </c>
      <c r="AM44" s="32">
        <f t="shared" si="25"/>
        <v>-4.2828999999999999E-2</v>
      </c>
    </row>
    <row r="45" spans="2:39" hidden="1" outlineLevel="1" x14ac:dyDescent="0.25">
      <c r="B45" s="27" t="s">
        <v>39</v>
      </c>
      <c r="C45" s="27"/>
      <c r="D45" s="28">
        <f>+SUM(D41:$AM41)+SUM(D42:$AM42)+SUM(D44:$AM44)</f>
        <v>-819061577.85995507</v>
      </c>
      <c r="E45" s="28">
        <f>+SUM(E41:$AM41)+SUM(E42:$AM42)+SUM(E44:$AM44)</f>
        <v>-796309867.36384523</v>
      </c>
      <c r="F45" s="28">
        <f>+SUM(F41:$AM41)+SUM(F42:$AM42)+SUM(F44:$AM44)</f>
        <v>-773558156.86773551</v>
      </c>
      <c r="G45" s="28">
        <f>+SUM(G41:$AM41)+SUM(G42:$AM42)+SUM(G44:$AM44)</f>
        <v>-750806446.37162554</v>
      </c>
      <c r="H45" s="28">
        <f>+SUM(H41:$AM41)+SUM(H42:$AM42)+SUM(H44:$AM44)</f>
        <v>-728054735.87551558</v>
      </c>
      <c r="I45" s="28">
        <f>+SUM(I41:$AM41)+SUM(I42:$AM42)+SUM(I44:$AM44)</f>
        <v>-705303025.37940574</v>
      </c>
      <c r="J45" s="28">
        <f>+SUM(J41:$AM41)+SUM(J42:$AM42)+SUM(J44:$AM44)</f>
        <v>-682551314.88329601</v>
      </c>
      <c r="K45" s="28">
        <f>+SUM(K41:$AM41)+SUM(K42:$AM42)+SUM(K44:$AM44)</f>
        <v>-659799604.38718617</v>
      </c>
      <c r="L45" s="28">
        <f>+SUM(L41:$AM41)+SUM(L42:$AM42)+SUM(L44:$AM44)</f>
        <v>-637047893.89107621</v>
      </c>
      <c r="M45" s="28">
        <f>+SUM(M41:$AM41)+SUM(M42:$AM42)+SUM(M44:$AM44)</f>
        <v>-614296183.3949666</v>
      </c>
      <c r="N45" s="28">
        <f>+SUM(N41:$AM41)+SUM(N42:$AM42)+SUM(N44:$AM44)</f>
        <v>-591544472.89885664</v>
      </c>
      <c r="O45" s="28">
        <f>+SUM(O41:$AM41)+SUM(O42:$AM42)+SUM(O44:$AM44)</f>
        <v>-568792762.40274668</v>
      </c>
      <c r="P45" s="28">
        <f>+SUM(P41:$AM41)+SUM(P42:$AM42)+SUM(P44:$AM44)</f>
        <v>-546041051.90663695</v>
      </c>
      <c r="Q45" s="28">
        <f>+SUM(Q41:$AM41)+SUM(Q42:$AM42)+SUM(Q44:$AM44)</f>
        <v>-523289341.41052699</v>
      </c>
      <c r="R45" s="28">
        <f>+SUM(R41:$AM41)+SUM(R42:$AM42)+SUM(R44:$AM44)</f>
        <v>-500537630.91441709</v>
      </c>
      <c r="S45" s="28">
        <f>+SUM(S41:$AM41)+SUM(S42:$AM42)+SUM(S44:$AM44)</f>
        <v>-477785920.41830724</v>
      </c>
      <c r="T45" s="28">
        <f>+SUM(T41:$AM41)+SUM(T42:$AM42)+SUM(T44:$AM44)</f>
        <v>-455034209.92219734</v>
      </c>
      <c r="U45" s="28">
        <f>+SUM(U41:$AM41)+SUM(U42:$AM42)+SUM(U44:$AM44)</f>
        <v>-432282499.4260875</v>
      </c>
      <c r="V45" s="28">
        <f>+SUM(V41:$AM41)+SUM(V42:$AM42)+SUM(V44:$AM44)</f>
        <v>-409530788.9299776</v>
      </c>
      <c r="W45" s="28">
        <f>+SUM(W41:$AM41)+SUM(W42:$AM42)+SUM(W44:$AM44)</f>
        <v>-386779078.43386781</v>
      </c>
      <c r="X45" s="28">
        <f>+SUM(X41:$AM41)+SUM(X42:$AM42)+SUM(X44:$AM44)</f>
        <v>-364027367.93775785</v>
      </c>
      <c r="Y45" s="28">
        <f>+SUM(Y41:$AM41)+SUM(Y42:$AM42)+SUM(Y44:$AM44)</f>
        <v>-341275657.44164807</v>
      </c>
      <c r="Z45" s="28">
        <f>+SUM(Z41:$AM41)+SUM(Z42:$AM42)+SUM(Z44:$AM44)</f>
        <v>-318523946.94553816</v>
      </c>
      <c r="AA45" s="28">
        <f>+SUM(AA41:$AM41)+SUM(AA42:$AM42)+SUM(AA44:$AM44)</f>
        <v>-295772236.44942826</v>
      </c>
      <c r="AB45" s="28">
        <f>+SUM(AB41:$AM41)+SUM(AB42:$AM42)+SUM(AB44:$AM44)</f>
        <v>-273020525.95331842</v>
      </c>
      <c r="AC45" s="28">
        <f>+SUM(AC41:$AM41)+SUM(AC42:$AM42)+SUM(AC44:$AM44)</f>
        <v>-250268815.45720851</v>
      </c>
      <c r="AD45" s="28">
        <f>+SUM(AD41:$AM41)+SUM(AD42:$AM42)+SUM(AD44:$AM44)</f>
        <v>-227517104.96109867</v>
      </c>
      <c r="AE45" s="28">
        <f>+SUM(AE41:$AM41)+SUM(AE42:$AM42)+SUM(AE44:$AM44)</f>
        <v>-204765394.4649888</v>
      </c>
      <c r="AF45" s="28">
        <f>+SUM(AF41:$AM41)+SUM(AF42:$AM42)+SUM(AF44:$AM44)</f>
        <v>-182013683.96887892</v>
      </c>
      <c r="AG45" s="28">
        <f>+SUM(AG41:$AM41)+SUM(AG42:$AM42)+SUM(AG44:$AM44)</f>
        <v>-159261973.47276905</v>
      </c>
      <c r="AH45" s="28">
        <f>+SUM(AH41:$AM41)+SUM(AH42:$AM42)+SUM(AH44:$AM44)</f>
        <v>-136510262.97665921</v>
      </c>
      <c r="AI45" s="28">
        <f>+SUM(AI41:$AM41)+SUM(AI42:$AM42)+SUM(AI44:$AM44)</f>
        <v>-113758552.48054934</v>
      </c>
      <c r="AJ45" s="28">
        <f>+SUM(AJ41:$AM41)+SUM(AJ42:$AM42)+SUM(AJ44:$AM44)</f>
        <v>-91006841.984439462</v>
      </c>
      <c r="AK45" s="28">
        <f>+SUM(AK41:$AM41)+SUM(AK42:$AM42)+SUM(AK44:$AM44)</f>
        <v>-68255131.488329604</v>
      </c>
      <c r="AL45" s="28">
        <f>+SUM(AL41:$AM41)+SUM(AL42:$AM42)+SUM(AL44:$AM44)</f>
        <v>-45503420.992219731</v>
      </c>
      <c r="AM45" s="28">
        <f>+SUM(AM41:$AM41)+SUM(AM42:$AM42)+SUM(AM44:$AM44)</f>
        <v>-22751710.496109866</v>
      </c>
    </row>
    <row r="46" spans="2:39" hidden="1" outlineLevel="1" x14ac:dyDescent="0.25">
      <c r="B46" s="27" t="s">
        <v>40</v>
      </c>
      <c r="C46" s="28"/>
      <c r="D46" s="28">
        <f t="shared" ref="D46:AM46" si="26">+D45*$C$7/1000000</f>
        <v>-982873.89343194605</v>
      </c>
      <c r="E46" s="28">
        <f t="shared" si="26"/>
        <v>-955571.84083661425</v>
      </c>
      <c r="F46" s="28">
        <f t="shared" si="26"/>
        <v>-928269.78824128257</v>
      </c>
      <c r="G46" s="28">
        <f t="shared" si="26"/>
        <v>-900967.73564595066</v>
      </c>
      <c r="H46" s="28">
        <f t="shared" si="26"/>
        <v>-873665.68305061862</v>
      </c>
      <c r="I46" s="28">
        <f t="shared" si="26"/>
        <v>-846363.63045528682</v>
      </c>
      <c r="J46" s="28">
        <f t="shared" si="26"/>
        <v>-819061.57785995526</v>
      </c>
      <c r="K46" s="28">
        <f t="shared" si="26"/>
        <v>-791759.52526462346</v>
      </c>
      <c r="L46" s="28">
        <f t="shared" si="26"/>
        <v>-764457.47266929154</v>
      </c>
      <c r="M46" s="28">
        <f t="shared" si="26"/>
        <v>-737155.42007395998</v>
      </c>
      <c r="N46" s="28">
        <f t="shared" si="26"/>
        <v>-709853.36747862794</v>
      </c>
      <c r="O46" s="28">
        <f t="shared" si="26"/>
        <v>-682551.31488329603</v>
      </c>
      <c r="P46" s="28">
        <f t="shared" si="26"/>
        <v>-655249.26228796435</v>
      </c>
      <c r="Q46" s="28">
        <f t="shared" si="26"/>
        <v>-627947.20969263243</v>
      </c>
      <c r="R46" s="28">
        <f t="shared" si="26"/>
        <v>-600645.15709730051</v>
      </c>
      <c r="S46" s="28">
        <f t="shared" si="26"/>
        <v>-573343.10450196872</v>
      </c>
      <c r="T46" s="28">
        <f t="shared" si="26"/>
        <v>-546041.0519066368</v>
      </c>
      <c r="U46" s="28">
        <f t="shared" si="26"/>
        <v>-518738.999311305</v>
      </c>
      <c r="V46" s="28">
        <f t="shared" si="26"/>
        <v>-491436.94671597314</v>
      </c>
      <c r="W46" s="28">
        <f t="shared" si="26"/>
        <v>-464134.89412064134</v>
      </c>
      <c r="X46" s="28">
        <f t="shared" si="26"/>
        <v>-436832.84152530943</v>
      </c>
      <c r="Y46" s="28">
        <f t="shared" si="26"/>
        <v>-409530.78892997769</v>
      </c>
      <c r="Z46" s="28">
        <f t="shared" si="26"/>
        <v>-382228.73633464583</v>
      </c>
      <c r="AA46" s="28">
        <f t="shared" si="26"/>
        <v>-354926.68373931391</v>
      </c>
      <c r="AB46" s="28">
        <f t="shared" si="26"/>
        <v>-327624.63114398211</v>
      </c>
      <c r="AC46" s="28">
        <f t="shared" si="26"/>
        <v>-300322.5785486502</v>
      </c>
      <c r="AD46" s="28">
        <f t="shared" si="26"/>
        <v>-273020.5259533184</v>
      </c>
      <c r="AE46" s="28">
        <f t="shared" si="26"/>
        <v>-245718.47335798657</v>
      </c>
      <c r="AF46" s="28">
        <f t="shared" si="26"/>
        <v>-218416.42076265471</v>
      </c>
      <c r="AG46" s="28">
        <f t="shared" si="26"/>
        <v>-191114.36816732289</v>
      </c>
      <c r="AH46" s="28">
        <f t="shared" si="26"/>
        <v>-163812.31557199106</v>
      </c>
      <c r="AI46" s="28">
        <f t="shared" si="26"/>
        <v>-136510.2629766592</v>
      </c>
      <c r="AJ46" s="28">
        <f t="shared" si="26"/>
        <v>-109208.21038132736</v>
      </c>
      <c r="AK46" s="28">
        <f t="shared" si="26"/>
        <v>-81906.157785995529</v>
      </c>
      <c r="AL46" s="28">
        <f t="shared" si="26"/>
        <v>-54604.105190663679</v>
      </c>
      <c r="AM46" s="28">
        <f t="shared" si="26"/>
        <v>-27302.052595331839</v>
      </c>
    </row>
    <row r="47" spans="2:39" hidden="1" outlineLevel="1" x14ac:dyDescent="0.25">
      <c r="B47" s="27" t="s">
        <v>41</v>
      </c>
      <c r="C47" s="28">
        <f>+C40</f>
        <v>700000000</v>
      </c>
      <c r="D47" s="28">
        <f>+D46+D43+D44</f>
        <v>-23734584.389541812</v>
      </c>
      <c r="E47" s="28">
        <f t="shared" ref="E47:AM47" si="27">+E46+E43+E44</f>
        <v>-23707282.33694648</v>
      </c>
      <c r="F47" s="28">
        <f t="shared" si="27"/>
        <v>-23679980.284351148</v>
      </c>
      <c r="G47" s="28">
        <f t="shared" si="27"/>
        <v>-23652678.231755815</v>
      </c>
      <c r="H47" s="28">
        <f t="shared" si="27"/>
        <v>-23625376.179160483</v>
      </c>
      <c r="I47" s="28">
        <f t="shared" si="27"/>
        <v>-23598074.126565151</v>
      </c>
      <c r="J47" s="28">
        <f t="shared" si="27"/>
        <v>-23570772.073969822</v>
      </c>
      <c r="K47" s="28">
        <f t="shared" si="27"/>
        <v>-23543470.02137449</v>
      </c>
      <c r="L47" s="28">
        <f t="shared" si="27"/>
        <v>-23516167.968779158</v>
      </c>
      <c r="M47" s="28">
        <f t="shared" si="27"/>
        <v>-23488865.916183826</v>
      </c>
      <c r="N47" s="28">
        <f t="shared" si="27"/>
        <v>-23461563.863588493</v>
      </c>
      <c r="O47" s="28">
        <f t="shared" si="27"/>
        <v>-23434261.810993161</v>
      </c>
      <c r="P47" s="28">
        <f t="shared" si="27"/>
        <v>-23406959.758397829</v>
      </c>
      <c r="Q47" s="28">
        <f t="shared" si="27"/>
        <v>-23379657.705802497</v>
      </c>
      <c r="R47" s="28">
        <f t="shared" si="27"/>
        <v>-23352355.653207168</v>
      </c>
      <c r="S47" s="28">
        <f t="shared" si="27"/>
        <v>-23325053.600611836</v>
      </c>
      <c r="T47" s="28">
        <f t="shared" si="27"/>
        <v>-23297751.548016503</v>
      </c>
      <c r="U47" s="28">
        <f t="shared" si="27"/>
        <v>-23270449.495421171</v>
      </c>
      <c r="V47" s="28">
        <f t="shared" si="27"/>
        <v>-23243147.442825839</v>
      </c>
      <c r="W47" s="28">
        <f t="shared" si="27"/>
        <v>-23215845.390230507</v>
      </c>
      <c r="X47" s="28">
        <f t="shared" si="27"/>
        <v>-23188543.337635174</v>
      </c>
      <c r="Y47" s="28">
        <f t="shared" si="27"/>
        <v>-23161241.285039842</v>
      </c>
      <c r="Z47" s="28">
        <f t="shared" si="27"/>
        <v>-23133939.23244451</v>
      </c>
      <c r="AA47" s="28">
        <f t="shared" si="27"/>
        <v>-23106637.179849181</v>
      </c>
      <c r="AB47" s="28">
        <f t="shared" si="27"/>
        <v>-23079335.127253849</v>
      </c>
      <c r="AC47" s="28">
        <f t="shared" si="27"/>
        <v>-23052033.074658517</v>
      </c>
      <c r="AD47" s="28">
        <f t="shared" si="27"/>
        <v>-23024731.022063185</v>
      </c>
      <c r="AE47" s="28">
        <f t="shared" si="27"/>
        <v>-22997428.969467852</v>
      </c>
      <c r="AF47" s="28">
        <f t="shared" si="27"/>
        <v>-22970126.91687252</v>
      </c>
      <c r="AG47" s="28">
        <f t="shared" si="27"/>
        <v>-22942824.864277188</v>
      </c>
      <c r="AH47" s="28">
        <f t="shared" si="27"/>
        <v>-22915522.811681855</v>
      </c>
      <c r="AI47" s="28">
        <f t="shared" si="27"/>
        <v>-22888220.759086523</v>
      </c>
      <c r="AJ47" s="28">
        <f t="shared" si="27"/>
        <v>-22860918.706491195</v>
      </c>
      <c r="AK47" s="28">
        <f t="shared" si="27"/>
        <v>-22833616.653895862</v>
      </c>
      <c r="AL47" s="28">
        <f t="shared" si="27"/>
        <v>-22806314.60130053</v>
      </c>
      <c r="AM47" s="28">
        <f t="shared" si="27"/>
        <v>-22779012.548705198</v>
      </c>
    </row>
    <row r="48" spans="2:39" hidden="1" outlineLevel="1" x14ac:dyDescent="0.25">
      <c r="C48" s="6"/>
    </row>
    <row r="49" spans="1:63" ht="18.75" hidden="1" x14ac:dyDescent="0.3">
      <c r="B49" s="30" t="s">
        <v>67</v>
      </c>
      <c r="C49" s="29">
        <v>0</v>
      </c>
      <c r="D49" s="29">
        <v>1</v>
      </c>
      <c r="E49" s="29">
        <f>+D49+1</f>
        <v>2</v>
      </c>
      <c r="F49" s="29">
        <f t="shared" ref="F49:AM49" si="28">+E49+1</f>
        <v>3</v>
      </c>
      <c r="G49" s="29">
        <f t="shared" si="28"/>
        <v>4</v>
      </c>
      <c r="H49" s="29">
        <f t="shared" si="28"/>
        <v>5</v>
      </c>
      <c r="I49" s="29">
        <f t="shared" si="28"/>
        <v>6</v>
      </c>
      <c r="J49" s="29">
        <f t="shared" si="28"/>
        <v>7</v>
      </c>
      <c r="K49" s="29">
        <f t="shared" si="28"/>
        <v>8</v>
      </c>
      <c r="L49" s="29">
        <f t="shared" si="28"/>
        <v>9</v>
      </c>
      <c r="M49" s="29">
        <f t="shared" si="28"/>
        <v>10</v>
      </c>
      <c r="N49" s="29">
        <f t="shared" si="28"/>
        <v>11</v>
      </c>
      <c r="O49" s="29">
        <f t="shared" si="28"/>
        <v>12</v>
      </c>
      <c r="P49" s="29">
        <f t="shared" si="28"/>
        <v>13</v>
      </c>
      <c r="Q49" s="29">
        <f t="shared" si="28"/>
        <v>14</v>
      </c>
      <c r="R49" s="29">
        <f t="shared" si="28"/>
        <v>15</v>
      </c>
      <c r="S49" s="29">
        <f t="shared" si="28"/>
        <v>16</v>
      </c>
      <c r="T49" s="29">
        <f t="shared" si="28"/>
        <v>17</v>
      </c>
      <c r="U49" s="29">
        <f t="shared" si="28"/>
        <v>18</v>
      </c>
      <c r="V49" s="29">
        <f t="shared" si="28"/>
        <v>19</v>
      </c>
      <c r="W49" s="29">
        <f t="shared" si="28"/>
        <v>20</v>
      </c>
      <c r="X49" s="29">
        <f t="shared" si="28"/>
        <v>21</v>
      </c>
      <c r="Y49" s="29">
        <f t="shared" si="28"/>
        <v>22</v>
      </c>
      <c r="Z49" s="29">
        <f t="shared" si="28"/>
        <v>23</v>
      </c>
      <c r="AA49" s="29">
        <f t="shared" si="28"/>
        <v>24</v>
      </c>
      <c r="AB49" s="29">
        <f t="shared" si="28"/>
        <v>25</v>
      </c>
      <c r="AC49" s="29">
        <f t="shared" si="28"/>
        <v>26</v>
      </c>
      <c r="AD49" s="29">
        <f t="shared" si="28"/>
        <v>27</v>
      </c>
      <c r="AE49" s="29">
        <f t="shared" si="28"/>
        <v>28</v>
      </c>
      <c r="AF49" s="29">
        <f t="shared" si="28"/>
        <v>29</v>
      </c>
      <c r="AG49" s="29">
        <f t="shared" si="28"/>
        <v>30</v>
      </c>
      <c r="AH49" s="29">
        <f t="shared" si="28"/>
        <v>31</v>
      </c>
      <c r="AI49" s="29">
        <f t="shared" si="28"/>
        <v>32</v>
      </c>
      <c r="AJ49" s="29">
        <f t="shared" si="28"/>
        <v>33</v>
      </c>
      <c r="AK49" s="29">
        <f t="shared" si="28"/>
        <v>34</v>
      </c>
      <c r="AL49" s="29">
        <f t="shared" si="28"/>
        <v>35</v>
      </c>
      <c r="AM49" s="29">
        <f t="shared" si="28"/>
        <v>36</v>
      </c>
    </row>
    <row r="50" spans="1:63" ht="18.75" hidden="1" x14ac:dyDescent="0.3">
      <c r="B50" s="30" t="s">
        <v>71</v>
      </c>
      <c r="C50" s="29" t="s">
        <v>34</v>
      </c>
      <c r="D50" s="29" t="s">
        <v>10</v>
      </c>
      <c r="E50" s="29" t="s">
        <v>11</v>
      </c>
      <c r="F50" s="29" t="s">
        <v>12</v>
      </c>
      <c r="G50" s="29" t="s">
        <v>13</v>
      </c>
      <c r="H50" s="29" t="s">
        <v>14</v>
      </c>
      <c r="I50" s="29" t="s">
        <v>15</v>
      </c>
      <c r="J50" s="29" t="s">
        <v>16</v>
      </c>
      <c r="K50" s="29" t="s">
        <v>17</v>
      </c>
      <c r="L50" s="29" t="s">
        <v>18</v>
      </c>
      <c r="M50" s="29" t="s">
        <v>19</v>
      </c>
      <c r="N50" s="29" t="s">
        <v>20</v>
      </c>
      <c r="O50" s="29" t="s">
        <v>21</v>
      </c>
      <c r="P50" s="29" t="s">
        <v>22</v>
      </c>
      <c r="Q50" s="29" t="s">
        <v>23</v>
      </c>
      <c r="R50" s="29" t="s">
        <v>24</v>
      </c>
      <c r="S50" s="29" t="s">
        <v>25</v>
      </c>
      <c r="T50" s="29" t="s">
        <v>26</v>
      </c>
      <c r="U50" s="29" t="s">
        <v>27</v>
      </c>
      <c r="V50" s="29" t="s">
        <v>28</v>
      </c>
      <c r="W50" s="29" t="s">
        <v>29</v>
      </c>
      <c r="X50" s="29" t="s">
        <v>30</v>
      </c>
      <c r="Y50" s="29" t="s">
        <v>31</v>
      </c>
      <c r="Z50" s="29" t="s">
        <v>32</v>
      </c>
      <c r="AA50" s="29" t="s">
        <v>33</v>
      </c>
      <c r="AB50" s="29" t="s">
        <v>42</v>
      </c>
      <c r="AC50" s="29" t="s">
        <v>43</v>
      </c>
      <c r="AD50" s="29" t="s">
        <v>44</v>
      </c>
      <c r="AE50" s="29" t="s">
        <v>45</v>
      </c>
      <c r="AF50" s="29" t="s">
        <v>46</v>
      </c>
      <c r="AG50" s="29" t="s">
        <v>47</v>
      </c>
      <c r="AH50" s="29" t="s">
        <v>48</v>
      </c>
      <c r="AI50" s="29" t="s">
        <v>49</v>
      </c>
      <c r="AJ50" s="29" t="s">
        <v>50</v>
      </c>
      <c r="AK50" s="29" t="s">
        <v>51</v>
      </c>
      <c r="AL50" s="29" t="s">
        <v>52</v>
      </c>
      <c r="AM50" s="29" t="s">
        <v>53</v>
      </c>
    </row>
    <row r="51" spans="1:63" hidden="1" outlineLevel="1" x14ac:dyDescent="0.25">
      <c r="B51" s="27" t="s">
        <v>54</v>
      </c>
      <c r="C51" s="28">
        <f>+C5</f>
        <v>700000000</v>
      </c>
      <c r="D51" s="28">
        <f>PMT($D$14,$C$6,$C$19,0)</f>
        <v>-22917101.981901467</v>
      </c>
      <c r="E51" s="28">
        <f>+D51</f>
        <v>-22917101.981901467</v>
      </c>
      <c r="F51" s="28">
        <f t="shared" ref="F51:U51" si="29">+E51</f>
        <v>-22917101.981901467</v>
      </c>
      <c r="G51" s="28">
        <f t="shared" si="29"/>
        <v>-22917101.981901467</v>
      </c>
      <c r="H51" s="28">
        <f t="shared" si="29"/>
        <v>-22917101.981901467</v>
      </c>
      <c r="I51" s="28">
        <f t="shared" si="29"/>
        <v>-22917101.981901467</v>
      </c>
      <c r="J51" s="28">
        <f t="shared" si="29"/>
        <v>-22917101.981901467</v>
      </c>
      <c r="K51" s="28">
        <f t="shared" si="29"/>
        <v>-22917101.981901467</v>
      </c>
      <c r="L51" s="28">
        <f t="shared" si="29"/>
        <v>-22917101.981901467</v>
      </c>
      <c r="M51" s="28">
        <f t="shared" si="29"/>
        <v>-22917101.981901467</v>
      </c>
      <c r="N51" s="28">
        <f t="shared" si="29"/>
        <v>-22917101.981901467</v>
      </c>
      <c r="O51" s="28">
        <f t="shared" si="29"/>
        <v>-22917101.981901467</v>
      </c>
      <c r="P51" s="28">
        <f t="shared" si="29"/>
        <v>-22917101.981901467</v>
      </c>
      <c r="Q51" s="28">
        <f t="shared" si="29"/>
        <v>-22917101.981901467</v>
      </c>
      <c r="R51" s="28">
        <f t="shared" si="29"/>
        <v>-22917101.981901467</v>
      </c>
      <c r="S51" s="28">
        <f t="shared" si="29"/>
        <v>-22917101.981901467</v>
      </c>
      <c r="T51" s="28">
        <f t="shared" si="29"/>
        <v>-22917101.981901467</v>
      </c>
      <c r="U51" s="28">
        <f t="shared" si="29"/>
        <v>-22917101.981901467</v>
      </c>
      <c r="V51" s="28">
        <f>+U51</f>
        <v>-22917101.981901467</v>
      </c>
      <c r="W51" s="28">
        <f t="shared" ref="W51:AM51" si="30">+V51</f>
        <v>-22917101.981901467</v>
      </c>
      <c r="X51" s="28">
        <f t="shared" si="30"/>
        <v>-22917101.981901467</v>
      </c>
      <c r="Y51" s="28">
        <f t="shared" si="30"/>
        <v>-22917101.981901467</v>
      </c>
      <c r="Z51" s="28">
        <f t="shared" si="30"/>
        <v>-22917101.981901467</v>
      </c>
      <c r="AA51" s="28">
        <f t="shared" si="30"/>
        <v>-22917101.981901467</v>
      </c>
      <c r="AB51" s="28">
        <f t="shared" si="30"/>
        <v>-22917101.981901467</v>
      </c>
      <c r="AC51" s="28">
        <f t="shared" si="30"/>
        <v>-22917101.981901467</v>
      </c>
      <c r="AD51" s="28">
        <f t="shared" si="30"/>
        <v>-22917101.981901467</v>
      </c>
      <c r="AE51" s="28">
        <f t="shared" si="30"/>
        <v>-22917101.981901467</v>
      </c>
      <c r="AF51" s="28">
        <f t="shared" si="30"/>
        <v>-22917101.981901467</v>
      </c>
      <c r="AG51" s="28">
        <f t="shared" si="30"/>
        <v>-22917101.981901467</v>
      </c>
      <c r="AH51" s="28">
        <f t="shared" si="30"/>
        <v>-22917101.981901467</v>
      </c>
      <c r="AI51" s="28">
        <f t="shared" si="30"/>
        <v>-22917101.981901467</v>
      </c>
      <c r="AJ51" s="28">
        <f t="shared" si="30"/>
        <v>-22917101.981901467</v>
      </c>
      <c r="AK51" s="28">
        <f t="shared" si="30"/>
        <v>-22917101.981901467</v>
      </c>
      <c r="AL51" s="28">
        <f t="shared" si="30"/>
        <v>-22917101.981901467</v>
      </c>
      <c r="AM51" s="28">
        <f t="shared" si="30"/>
        <v>-22917101.981901467</v>
      </c>
    </row>
    <row r="52" spans="1:63" hidden="1" outlineLevel="1" x14ac:dyDescent="0.25">
      <c r="B52" s="27" t="s">
        <v>37</v>
      </c>
      <c r="C52" s="27"/>
      <c r="D52" s="28">
        <f>CUMIPMT($D$14,$C$6,$C$19,D49,D49,0)</f>
        <v>-6416666.6666667368</v>
      </c>
      <c r="E52" s="28">
        <f t="shared" ref="E52:AM52" si="31">CUMIPMT($D$14,$C$6,$C$19,E49,E49,0)</f>
        <v>-6265412.6762770843</v>
      </c>
      <c r="F52" s="28">
        <f t="shared" si="31"/>
        <v>-6112772.1909755245</v>
      </c>
      <c r="G52" s="28">
        <f t="shared" si="31"/>
        <v>-5958732.5012253672</v>
      </c>
      <c r="H52" s="28">
        <f t="shared" si="31"/>
        <v>-5803280.7809858359</v>
      </c>
      <c r="I52" s="28">
        <f t="shared" si="31"/>
        <v>-5646404.0866441093</v>
      </c>
      <c r="J52" s="28">
        <f t="shared" si="31"/>
        <v>-5488089.3559375778</v>
      </c>
      <c r="K52" s="28">
        <f t="shared" si="31"/>
        <v>-5328323.406866245</v>
      </c>
      <c r="L52" s="28">
        <f t="shared" si="31"/>
        <v>-5167092.936595086</v>
      </c>
      <c r="M52" s="28">
        <f t="shared" si="31"/>
        <v>-5004384.5203464404</v>
      </c>
      <c r="N52" s="28">
        <f t="shared" si="31"/>
        <v>-4840184.6102821827</v>
      </c>
      <c r="O52" s="28">
        <f t="shared" si="31"/>
        <v>-4674479.5343756713</v>
      </c>
      <c r="P52" s="28">
        <f t="shared" si="31"/>
        <v>-4507255.4952733479</v>
      </c>
      <c r="Q52" s="28">
        <f t="shared" si="31"/>
        <v>-4338498.5691459253</v>
      </c>
      <c r="R52" s="28">
        <f t="shared" si="31"/>
        <v>-4168194.7045289949</v>
      </c>
      <c r="S52" s="28">
        <f t="shared" si="31"/>
        <v>-3996329.7211530805</v>
      </c>
      <c r="T52" s="28">
        <f t="shared" si="31"/>
        <v>-3822889.3087628856</v>
      </c>
      <c r="U52" s="28">
        <f t="shared" si="31"/>
        <v>-3647859.0259257816</v>
      </c>
      <c r="V52" s="28">
        <f t="shared" si="31"/>
        <v>-3471224.2988293357</v>
      </c>
      <c r="W52" s="28">
        <f t="shared" si="31"/>
        <v>-3292970.4200678393</v>
      </c>
      <c r="X52" s="28">
        <f t="shared" si="31"/>
        <v>-3113082.5474176928</v>
      </c>
      <c r="Y52" s="28">
        <f t="shared" si="31"/>
        <v>-2931545.7026015893</v>
      </c>
      <c r="Z52" s="28">
        <f t="shared" si="31"/>
        <v>-2748344.7700413428</v>
      </c>
      <c r="AA52" s="28">
        <f t="shared" si="31"/>
        <v>-2563464.4955992848</v>
      </c>
      <c r="AB52" s="28">
        <f t="shared" si="31"/>
        <v>-2376889.4853081815</v>
      </c>
      <c r="AC52" s="28">
        <f t="shared" si="31"/>
        <v>-2188604.2040894069</v>
      </c>
      <c r="AD52" s="28">
        <f t="shared" si="31"/>
        <v>-1998592.9744594619</v>
      </c>
      <c r="AE52" s="28">
        <f t="shared" si="31"/>
        <v>-1806839.9752245732</v>
      </c>
      <c r="AF52" s="28">
        <f t="shared" si="31"/>
        <v>-1613329.2401633635</v>
      </c>
      <c r="AG52" s="28">
        <f t="shared" si="31"/>
        <v>-1418044.6566974334</v>
      </c>
      <c r="AH52" s="28">
        <f t="shared" si="31"/>
        <v>-1220969.964549724</v>
      </c>
      <c r="AI52" s="28">
        <f t="shared" si="31"/>
        <v>-1022088.7543906644</v>
      </c>
      <c r="AJ52" s="28">
        <f t="shared" si="31"/>
        <v>-821384.46647181734</v>
      </c>
      <c r="AK52" s="28">
        <f t="shared" si="31"/>
        <v>-618840.3892470412</v>
      </c>
      <c r="AL52" s="28">
        <f t="shared" si="31"/>
        <v>-414439.65798104182</v>
      </c>
      <c r="AM52" s="28">
        <f t="shared" si="31"/>
        <v>-208165.25334510207</v>
      </c>
    </row>
    <row r="53" spans="1:63" hidden="1" outlineLevel="1" x14ac:dyDescent="0.25">
      <c r="B53" s="27" t="s">
        <v>36</v>
      </c>
      <c r="C53" s="27"/>
      <c r="D53" s="28">
        <f>CUMPRINC($D$14,$C$6,$C$19,D49,D49,0)</f>
        <v>-16500435.31523473</v>
      </c>
      <c r="E53" s="28">
        <f t="shared" ref="E53:AM53" si="32">CUMPRINC($D$14,$C$6,$C$19,E49,E49,0)</f>
        <v>-16651689.305624383</v>
      </c>
      <c r="F53" s="28">
        <f t="shared" si="32"/>
        <v>-16804329.790925942</v>
      </c>
      <c r="G53" s="28">
        <f t="shared" si="32"/>
        <v>-16958369.4806761</v>
      </c>
      <c r="H53" s="28">
        <f t="shared" si="32"/>
        <v>-17113821.200915631</v>
      </c>
      <c r="I53" s="28">
        <f t="shared" si="32"/>
        <v>-17270697.895257358</v>
      </c>
      <c r="J53" s="28">
        <f t="shared" si="32"/>
        <v>-17429012.625963889</v>
      </c>
      <c r="K53" s="28">
        <f t="shared" si="32"/>
        <v>-17588778.575035222</v>
      </c>
      <c r="L53" s="28">
        <f t="shared" si="32"/>
        <v>-17750009.045306381</v>
      </c>
      <c r="M53" s="28">
        <f t="shared" si="32"/>
        <v>-17912717.461555026</v>
      </c>
      <c r="N53" s="28">
        <f t="shared" si="32"/>
        <v>-18076917.371619284</v>
      </c>
      <c r="O53" s="28">
        <f t="shared" si="32"/>
        <v>-18242622.447525796</v>
      </c>
      <c r="P53" s="28">
        <f t="shared" si="32"/>
        <v>-18409846.486628119</v>
      </c>
      <c r="Q53" s="28">
        <f t="shared" si="32"/>
        <v>-18578603.412755542</v>
      </c>
      <c r="R53" s="28">
        <f t="shared" si="32"/>
        <v>-18748907.277372472</v>
      </c>
      <c r="S53" s="28">
        <f t="shared" si="32"/>
        <v>-18920772.260748386</v>
      </c>
      <c r="T53" s="28">
        <f t="shared" si="32"/>
        <v>-19094212.673138581</v>
      </c>
      <c r="U53" s="28">
        <f t="shared" si="32"/>
        <v>-19269242.955975685</v>
      </c>
      <c r="V53" s="28">
        <f t="shared" si="32"/>
        <v>-19445877.683072131</v>
      </c>
      <c r="W53" s="28">
        <f t="shared" si="32"/>
        <v>-19624131.561833628</v>
      </c>
      <c r="X53" s="28">
        <f t="shared" si="32"/>
        <v>-19804019.434483774</v>
      </c>
      <c r="Y53" s="28">
        <f t="shared" si="32"/>
        <v>-19985556.279299878</v>
      </c>
      <c r="Z53" s="28">
        <f t="shared" si="32"/>
        <v>-20168757.211860124</v>
      </c>
      <c r="AA53" s="28">
        <f t="shared" si="32"/>
        <v>-20353637.486302182</v>
      </c>
      <c r="AB53" s="28">
        <f t="shared" si="32"/>
        <v>-20540212.496593285</v>
      </c>
      <c r="AC53" s="28">
        <f t="shared" si="32"/>
        <v>-20728497.77781206</v>
      </c>
      <c r="AD53" s="28">
        <f t="shared" si="32"/>
        <v>-20918509.007442005</v>
      </c>
      <c r="AE53" s="28">
        <f t="shared" si="32"/>
        <v>-21110262.006676894</v>
      </c>
      <c r="AF53" s="28">
        <f t="shared" si="32"/>
        <v>-21303772.741738103</v>
      </c>
      <c r="AG53" s="28">
        <f t="shared" si="32"/>
        <v>-21499057.325204033</v>
      </c>
      <c r="AH53" s="28">
        <f t="shared" si="32"/>
        <v>-21696132.017351743</v>
      </c>
      <c r="AI53" s="28">
        <f t="shared" si="32"/>
        <v>-21895013.227510802</v>
      </c>
      <c r="AJ53" s="28">
        <f t="shared" si="32"/>
        <v>-22095717.51542965</v>
      </c>
      <c r="AK53" s="28">
        <f t="shared" si="32"/>
        <v>-22298261.592654426</v>
      </c>
      <c r="AL53" s="28">
        <f t="shared" si="32"/>
        <v>-22502662.323920425</v>
      </c>
      <c r="AM53" s="28">
        <f t="shared" si="32"/>
        <v>-22708936.728556365</v>
      </c>
    </row>
    <row r="54" spans="1:63" hidden="1" outlineLevel="1" x14ac:dyDescent="0.25">
      <c r="B54" s="27" t="s">
        <v>38</v>
      </c>
      <c r="C54" s="27"/>
      <c r="D54" s="28">
        <f>+SUM(D52:D53)</f>
        <v>-22917101.981901467</v>
      </c>
      <c r="E54" s="28">
        <f>+SUM(E52:E53)</f>
        <v>-22917101.981901467</v>
      </c>
      <c r="F54" s="28">
        <f t="shared" ref="F54:AM54" si="33">+SUM(F52:F53)</f>
        <v>-22917101.981901467</v>
      </c>
      <c r="G54" s="28">
        <f t="shared" si="33"/>
        <v>-22917101.981901467</v>
      </c>
      <c r="H54" s="28">
        <f t="shared" si="33"/>
        <v>-22917101.981901467</v>
      </c>
      <c r="I54" s="28">
        <f t="shared" si="33"/>
        <v>-22917101.981901467</v>
      </c>
      <c r="J54" s="28">
        <f t="shared" si="33"/>
        <v>-22917101.981901467</v>
      </c>
      <c r="K54" s="28">
        <f t="shared" si="33"/>
        <v>-22917101.981901467</v>
      </c>
      <c r="L54" s="28">
        <f t="shared" si="33"/>
        <v>-22917101.981901467</v>
      </c>
      <c r="M54" s="28">
        <f t="shared" si="33"/>
        <v>-22917101.981901467</v>
      </c>
      <c r="N54" s="28">
        <f t="shared" si="33"/>
        <v>-22917101.981901467</v>
      </c>
      <c r="O54" s="28">
        <f t="shared" si="33"/>
        <v>-22917101.981901467</v>
      </c>
      <c r="P54" s="28">
        <f t="shared" si="33"/>
        <v>-22917101.981901467</v>
      </c>
      <c r="Q54" s="28">
        <f t="shared" si="33"/>
        <v>-22917101.981901467</v>
      </c>
      <c r="R54" s="28">
        <f t="shared" si="33"/>
        <v>-22917101.981901467</v>
      </c>
      <c r="S54" s="28">
        <f t="shared" si="33"/>
        <v>-22917101.981901467</v>
      </c>
      <c r="T54" s="28">
        <f t="shared" si="33"/>
        <v>-22917101.981901467</v>
      </c>
      <c r="U54" s="28">
        <f t="shared" si="33"/>
        <v>-22917101.981901467</v>
      </c>
      <c r="V54" s="28">
        <f t="shared" si="33"/>
        <v>-22917101.981901467</v>
      </c>
      <c r="W54" s="28">
        <f t="shared" si="33"/>
        <v>-22917101.981901467</v>
      </c>
      <c r="X54" s="28">
        <f t="shared" si="33"/>
        <v>-22917101.981901467</v>
      </c>
      <c r="Y54" s="28">
        <f t="shared" si="33"/>
        <v>-22917101.981901467</v>
      </c>
      <c r="Z54" s="28">
        <f t="shared" si="33"/>
        <v>-22917101.981901467</v>
      </c>
      <c r="AA54" s="28">
        <f t="shared" si="33"/>
        <v>-22917101.981901467</v>
      </c>
      <c r="AB54" s="28">
        <f t="shared" si="33"/>
        <v>-22917101.981901467</v>
      </c>
      <c r="AC54" s="28">
        <f t="shared" si="33"/>
        <v>-22917101.981901467</v>
      </c>
      <c r="AD54" s="28">
        <f t="shared" si="33"/>
        <v>-22917101.981901467</v>
      </c>
      <c r="AE54" s="28">
        <f t="shared" si="33"/>
        <v>-22917101.981901467</v>
      </c>
      <c r="AF54" s="28">
        <f t="shared" si="33"/>
        <v>-22917101.981901467</v>
      </c>
      <c r="AG54" s="28">
        <f t="shared" si="33"/>
        <v>-22917101.981901467</v>
      </c>
      <c r="AH54" s="28">
        <f t="shared" si="33"/>
        <v>-22917101.981901467</v>
      </c>
      <c r="AI54" s="28">
        <f t="shared" si="33"/>
        <v>-22917101.981901467</v>
      </c>
      <c r="AJ54" s="28">
        <f t="shared" si="33"/>
        <v>-22917101.981901467</v>
      </c>
      <c r="AK54" s="28">
        <f t="shared" si="33"/>
        <v>-22917101.981901467</v>
      </c>
      <c r="AL54" s="28">
        <f t="shared" si="33"/>
        <v>-22917101.981901467</v>
      </c>
      <c r="AM54" s="28">
        <f t="shared" si="33"/>
        <v>-22917101.981901467</v>
      </c>
    </row>
    <row r="55" spans="1:63" hidden="1" outlineLevel="1" x14ac:dyDescent="0.25">
      <c r="B55" s="31" t="s">
        <v>72</v>
      </c>
      <c r="C55" s="31"/>
      <c r="D55" s="32">
        <f>-C8</f>
        <v>-4.2828999999999999E-2</v>
      </c>
      <c r="E55" s="32">
        <f>+D55</f>
        <v>-4.2828999999999999E-2</v>
      </c>
      <c r="F55" s="32">
        <f t="shared" ref="F55:AM55" si="34">+E55</f>
        <v>-4.2828999999999999E-2</v>
      </c>
      <c r="G55" s="32">
        <f t="shared" si="34"/>
        <v>-4.2828999999999999E-2</v>
      </c>
      <c r="H55" s="32">
        <f t="shared" si="34"/>
        <v>-4.2828999999999999E-2</v>
      </c>
      <c r="I55" s="32">
        <f t="shared" si="34"/>
        <v>-4.2828999999999999E-2</v>
      </c>
      <c r="J55" s="32">
        <f t="shared" si="34"/>
        <v>-4.2828999999999999E-2</v>
      </c>
      <c r="K55" s="32">
        <f t="shared" si="34"/>
        <v>-4.2828999999999999E-2</v>
      </c>
      <c r="L55" s="32">
        <f t="shared" si="34"/>
        <v>-4.2828999999999999E-2</v>
      </c>
      <c r="M55" s="32">
        <f t="shared" si="34"/>
        <v>-4.2828999999999999E-2</v>
      </c>
      <c r="N55" s="32">
        <f t="shared" si="34"/>
        <v>-4.2828999999999999E-2</v>
      </c>
      <c r="O55" s="32">
        <f t="shared" si="34"/>
        <v>-4.2828999999999999E-2</v>
      </c>
      <c r="P55" s="32">
        <f t="shared" si="34"/>
        <v>-4.2828999999999999E-2</v>
      </c>
      <c r="Q55" s="32">
        <f t="shared" si="34"/>
        <v>-4.2828999999999999E-2</v>
      </c>
      <c r="R55" s="32">
        <f t="shared" si="34"/>
        <v>-4.2828999999999999E-2</v>
      </c>
      <c r="S55" s="32">
        <f t="shared" si="34"/>
        <v>-4.2828999999999999E-2</v>
      </c>
      <c r="T55" s="32">
        <f t="shared" si="34"/>
        <v>-4.2828999999999999E-2</v>
      </c>
      <c r="U55" s="32">
        <f t="shared" si="34"/>
        <v>-4.2828999999999999E-2</v>
      </c>
      <c r="V55" s="32">
        <f t="shared" si="34"/>
        <v>-4.2828999999999999E-2</v>
      </c>
      <c r="W55" s="32">
        <f t="shared" si="34"/>
        <v>-4.2828999999999999E-2</v>
      </c>
      <c r="X55" s="32">
        <f t="shared" si="34"/>
        <v>-4.2828999999999999E-2</v>
      </c>
      <c r="Y55" s="32">
        <f t="shared" si="34"/>
        <v>-4.2828999999999999E-2</v>
      </c>
      <c r="Z55" s="32">
        <f t="shared" si="34"/>
        <v>-4.2828999999999999E-2</v>
      </c>
      <c r="AA55" s="32">
        <f t="shared" si="34"/>
        <v>-4.2828999999999999E-2</v>
      </c>
      <c r="AB55" s="32">
        <f t="shared" si="34"/>
        <v>-4.2828999999999999E-2</v>
      </c>
      <c r="AC55" s="32">
        <f t="shared" si="34"/>
        <v>-4.2828999999999999E-2</v>
      </c>
      <c r="AD55" s="32">
        <f t="shared" si="34"/>
        <v>-4.2828999999999999E-2</v>
      </c>
      <c r="AE55" s="32">
        <f t="shared" si="34"/>
        <v>-4.2828999999999999E-2</v>
      </c>
      <c r="AF55" s="32">
        <f t="shared" si="34"/>
        <v>-4.2828999999999999E-2</v>
      </c>
      <c r="AG55" s="32">
        <f t="shared" si="34"/>
        <v>-4.2828999999999999E-2</v>
      </c>
      <c r="AH55" s="32">
        <f t="shared" si="34"/>
        <v>-4.2828999999999999E-2</v>
      </c>
      <c r="AI55" s="32">
        <f t="shared" si="34"/>
        <v>-4.2828999999999999E-2</v>
      </c>
      <c r="AJ55" s="32">
        <f t="shared" si="34"/>
        <v>-4.2828999999999999E-2</v>
      </c>
      <c r="AK55" s="32">
        <f t="shared" si="34"/>
        <v>-4.2828999999999999E-2</v>
      </c>
      <c r="AL55" s="32">
        <f t="shared" si="34"/>
        <v>-4.2828999999999999E-2</v>
      </c>
      <c r="AM55" s="32">
        <f t="shared" si="34"/>
        <v>-4.2828999999999999E-2</v>
      </c>
    </row>
    <row r="56" spans="1:63" hidden="1" outlineLevel="1" x14ac:dyDescent="0.25">
      <c r="B56" s="27" t="s">
        <v>39</v>
      </c>
      <c r="C56" s="27"/>
      <c r="D56" s="28">
        <f>+SUM(D52:$AM52)+SUM(D53:$AM53)+SUM(D55:$AM55)</f>
        <v>-825015672.89029694</v>
      </c>
      <c r="E56" s="28">
        <f>+SUM(E52:$AM52)+SUM(E53:$AM53)+SUM(E55:$AM55)</f>
        <v>-802098570.86556637</v>
      </c>
      <c r="F56" s="28">
        <f>+SUM(F52:$AM52)+SUM(F53:$AM53)+SUM(F55:$AM55)</f>
        <v>-779181468.84083593</v>
      </c>
      <c r="G56" s="28">
        <f>+SUM(G52:$AM52)+SUM(G53:$AM53)+SUM(G55:$AM55)</f>
        <v>-756264366.81610548</v>
      </c>
      <c r="H56" s="28">
        <f>+SUM(H52:$AM52)+SUM(H53:$AM53)+SUM(H55:$AM55)</f>
        <v>-733347264.79137492</v>
      </c>
      <c r="I56" s="28">
        <f>+SUM(I52:$AM52)+SUM(I53:$AM53)+SUM(I55:$AM55)</f>
        <v>-710430162.76664448</v>
      </c>
      <c r="J56" s="28">
        <f>+SUM(J52:$AM52)+SUM(J53:$AM53)+SUM(J55:$AM55)</f>
        <v>-687513060.74191403</v>
      </c>
      <c r="K56" s="28">
        <f>+SUM(K52:$AM52)+SUM(K53:$AM53)+SUM(K55:$AM55)</f>
        <v>-664595958.71718347</v>
      </c>
      <c r="L56" s="28">
        <f>+SUM(L52:$AM52)+SUM(L53:$AM53)+SUM(L55:$AM55)</f>
        <v>-641678856.69245303</v>
      </c>
      <c r="M56" s="28">
        <f>+SUM(M52:$AM52)+SUM(M53:$AM53)+SUM(M55:$AM55)</f>
        <v>-618761754.6677227</v>
      </c>
      <c r="N56" s="28">
        <f>+SUM(N52:$AM52)+SUM(N53:$AM53)+SUM(N55:$AM55)</f>
        <v>-595844652.64299214</v>
      </c>
      <c r="O56" s="28">
        <f>+SUM(O52:$AM52)+SUM(O53:$AM53)+SUM(O55:$AM55)</f>
        <v>-572927550.61826158</v>
      </c>
      <c r="P56" s="28">
        <f>+SUM(P52:$AM52)+SUM(P53:$AM53)+SUM(P55:$AM55)</f>
        <v>-550010448.59353125</v>
      </c>
      <c r="Q56" s="28">
        <f>+SUM(Q52:$AM52)+SUM(Q53:$AM53)+SUM(Q55:$AM55)</f>
        <v>-527093346.56880075</v>
      </c>
      <c r="R56" s="28">
        <f>+SUM(R52:$AM52)+SUM(R53:$AM53)+SUM(R55:$AM55)</f>
        <v>-504176244.54407024</v>
      </c>
      <c r="S56" s="28">
        <f>+SUM(S52:$AM52)+SUM(S53:$AM53)+SUM(S55:$AM55)</f>
        <v>-481259142.51933986</v>
      </c>
      <c r="T56" s="28">
        <f>+SUM(T52:$AM52)+SUM(T53:$AM53)+SUM(T55:$AM55)</f>
        <v>-458342040.49460936</v>
      </c>
      <c r="U56" s="28">
        <f>+SUM(U52:$AM52)+SUM(U53:$AM53)+SUM(U55:$AM55)</f>
        <v>-435424938.46987885</v>
      </c>
      <c r="V56" s="28">
        <f>+SUM(V52:$AM52)+SUM(V53:$AM53)+SUM(V55:$AM55)</f>
        <v>-412507836.44514841</v>
      </c>
      <c r="W56" s="28">
        <f>+SUM(W52:$AM52)+SUM(W53:$AM53)+SUM(W55:$AM55)</f>
        <v>-389590734.4204179</v>
      </c>
      <c r="X56" s="28">
        <f>+SUM(X52:$AM52)+SUM(X53:$AM53)+SUM(X55:$AM55)</f>
        <v>-366673632.3956874</v>
      </c>
      <c r="Y56" s="28">
        <f>+SUM(Y52:$AM52)+SUM(Y53:$AM53)+SUM(Y55:$AM55)</f>
        <v>-343756530.37095696</v>
      </c>
      <c r="Z56" s="28">
        <f>+SUM(Z52:$AM52)+SUM(Z53:$AM53)+SUM(Z55:$AM55)</f>
        <v>-320839428.34622651</v>
      </c>
      <c r="AA56" s="28">
        <f>+SUM(AA52:$AM52)+SUM(AA53:$AM53)+SUM(AA55:$AM55)</f>
        <v>-297922326.32149613</v>
      </c>
      <c r="AB56" s="28">
        <f>+SUM(AB52:$AM52)+SUM(AB53:$AM53)+SUM(AB55:$AM55)</f>
        <v>-275005224.29676563</v>
      </c>
      <c r="AC56" s="28">
        <f>+SUM(AC52:$AM52)+SUM(AC53:$AM53)+SUM(AC55:$AM55)</f>
        <v>-252088122.27203512</v>
      </c>
      <c r="AD56" s="28">
        <f>+SUM(AD52:$AM52)+SUM(AD53:$AM53)+SUM(AD55:$AM55)</f>
        <v>-229171020.24730471</v>
      </c>
      <c r="AE56" s="28">
        <f>+SUM(AE52:$AM52)+SUM(AE53:$AM53)+SUM(AE55:$AM55)</f>
        <v>-206253918.2225742</v>
      </c>
      <c r="AF56" s="28">
        <f>+SUM(AF52:$AM52)+SUM(AF53:$AM53)+SUM(AF55:$AM55)</f>
        <v>-183336816.1978437</v>
      </c>
      <c r="AG56" s="28">
        <f>+SUM(AG52:$AM52)+SUM(AG53:$AM53)+SUM(AG55:$AM55)</f>
        <v>-160419714.17311326</v>
      </c>
      <c r="AH56" s="28">
        <f>+SUM(AH52:$AM52)+SUM(AH53:$AM53)+SUM(AH55:$AM55)</f>
        <v>-137502612.14838281</v>
      </c>
      <c r="AI56" s="28">
        <f>+SUM(AI52:$AM52)+SUM(AI53:$AM53)+SUM(AI55:$AM55)</f>
        <v>-114585510.12365234</v>
      </c>
      <c r="AJ56" s="28">
        <f>+SUM(AJ52:$AM52)+SUM(AJ53:$AM53)+SUM(AJ55:$AM55)</f>
        <v>-91668408.098921865</v>
      </c>
      <c r="AK56" s="28">
        <f>+SUM(AK52:$AM52)+SUM(AK53:$AM53)+SUM(AK55:$AM55)</f>
        <v>-68751306.074191406</v>
      </c>
      <c r="AL56" s="28">
        <f>+SUM(AL52:$AM52)+SUM(AL53:$AM53)+SUM(AL55:$AM55)</f>
        <v>-45834204.049460933</v>
      </c>
      <c r="AM56" s="28">
        <f>+SUM(AM52:$AM52)+SUM(AM53:$AM53)+SUM(AM55:$AM55)</f>
        <v>-22917102.024730466</v>
      </c>
    </row>
    <row r="57" spans="1:63" hidden="1" outlineLevel="1" x14ac:dyDescent="0.25">
      <c r="B57" s="27" t="s">
        <v>40</v>
      </c>
      <c r="C57" s="28"/>
      <c r="D57" s="28">
        <f t="shared" ref="D57:AM57" si="35">+D56*$C$7/1000000</f>
        <v>-990018.80746835633</v>
      </c>
      <c r="E57" s="28">
        <f t="shared" si="35"/>
        <v>-962518.28503867972</v>
      </c>
      <c r="F57" s="28">
        <f t="shared" si="35"/>
        <v>-935017.76260900323</v>
      </c>
      <c r="G57" s="28">
        <f t="shared" si="35"/>
        <v>-907517.2401793265</v>
      </c>
      <c r="H57" s="28">
        <f t="shared" si="35"/>
        <v>-880016.71774964989</v>
      </c>
      <c r="I57" s="28">
        <f t="shared" si="35"/>
        <v>-852516.1953199734</v>
      </c>
      <c r="J57" s="28">
        <f t="shared" si="35"/>
        <v>-825015.6728902969</v>
      </c>
      <c r="K57" s="28">
        <f t="shared" si="35"/>
        <v>-797515.15046062006</v>
      </c>
      <c r="L57" s="28">
        <f t="shared" si="35"/>
        <v>-770014.62803094357</v>
      </c>
      <c r="M57" s="28">
        <f t="shared" si="35"/>
        <v>-742514.10560126719</v>
      </c>
      <c r="N57" s="28">
        <f t="shared" si="35"/>
        <v>-715013.58317159058</v>
      </c>
      <c r="O57" s="28">
        <f t="shared" si="35"/>
        <v>-687513.06074191397</v>
      </c>
      <c r="P57" s="28">
        <f t="shared" si="35"/>
        <v>-660012.53831223759</v>
      </c>
      <c r="Q57" s="28">
        <f t="shared" si="35"/>
        <v>-632512.01588256087</v>
      </c>
      <c r="R57" s="28">
        <f t="shared" si="35"/>
        <v>-605011.49345288426</v>
      </c>
      <c r="S57" s="28">
        <f t="shared" si="35"/>
        <v>-577510.97102320788</v>
      </c>
      <c r="T57" s="28">
        <f t="shared" si="35"/>
        <v>-550010.44859353127</v>
      </c>
      <c r="U57" s="28">
        <f t="shared" si="35"/>
        <v>-522509.9261638546</v>
      </c>
      <c r="V57" s="28">
        <f t="shared" si="35"/>
        <v>-495009.40373417811</v>
      </c>
      <c r="W57" s="28">
        <f t="shared" si="35"/>
        <v>-467508.88130450144</v>
      </c>
      <c r="X57" s="28">
        <f t="shared" si="35"/>
        <v>-440008.35887482489</v>
      </c>
      <c r="Y57" s="28">
        <f t="shared" si="35"/>
        <v>-412507.83644514839</v>
      </c>
      <c r="Z57" s="28">
        <f t="shared" si="35"/>
        <v>-385007.31401547178</v>
      </c>
      <c r="AA57" s="28">
        <f t="shared" si="35"/>
        <v>-357506.79158579535</v>
      </c>
      <c r="AB57" s="28">
        <f t="shared" si="35"/>
        <v>-330006.2691561188</v>
      </c>
      <c r="AC57" s="28">
        <f t="shared" si="35"/>
        <v>-302505.74672644213</v>
      </c>
      <c r="AD57" s="28">
        <f t="shared" si="35"/>
        <v>-275005.22429676563</v>
      </c>
      <c r="AE57" s="28">
        <f t="shared" si="35"/>
        <v>-247504.70186708905</v>
      </c>
      <c r="AF57" s="28">
        <f t="shared" si="35"/>
        <v>-220004.17943741244</v>
      </c>
      <c r="AG57" s="28">
        <f t="shared" si="35"/>
        <v>-192503.65700773589</v>
      </c>
      <c r="AH57" s="28">
        <f t="shared" si="35"/>
        <v>-165003.1345780594</v>
      </c>
      <c r="AI57" s="28">
        <f t="shared" si="35"/>
        <v>-137502.61214838282</v>
      </c>
      <c r="AJ57" s="28">
        <f t="shared" si="35"/>
        <v>-110002.08971870624</v>
      </c>
      <c r="AK57" s="28">
        <f t="shared" si="35"/>
        <v>-82501.567289029699</v>
      </c>
      <c r="AL57" s="28">
        <f t="shared" si="35"/>
        <v>-55001.044859353118</v>
      </c>
      <c r="AM57" s="28">
        <f t="shared" si="35"/>
        <v>-27500.522429676559</v>
      </c>
    </row>
    <row r="58" spans="1:63" hidden="1" outlineLevel="1" x14ac:dyDescent="0.25">
      <c r="B58" s="27" t="s">
        <v>41</v>
      </c>
      <c r="C58" s="28">
        <f>+C51</f>
        <v>700000000</v>
      </c>
      <c r="D58" s="28">
        <f>+D57+D54+D55</f>
        <v>-23907120.832198821</v>
      </c>
      <c r="E58" s="28">
        <f t="shared" ref="E58:AM58" si="36">+E57+E54+E55</f>
        <v>-23879620.309769146</v>
      </c>
      <c r="F58" s="28">
        <f t="shared" si="36"/>
        <v>-23852119.787339471</v>
      </c>
      <c r="G58" s="28">
        <f t="shared" si="36"/>
        <v>-23824619.264909793</v>
      </c>
      <c r="H58" s="28">
        <f t="shared" si="36"/>
        <v>-23797118.742480118</v>
      </c>
      <c r="I58" s="28">
        <f t="shared" si="36"/>
        <v>-23769618.220050439</v>
      </c>
      <c r="J58" s="28">
        <f t="shared" si="36"/>
        <v>-23742117.697620764</v>
      </c>
      <c r="K58" s="28">
        <f t="shared" si="36"/>
        <v>-23714617.175191086</v>
      </c>
      <c r="L58" s="28">
        <f t="shared" si="36"/>
        <v>-23687116.652761411</v>
      </c>
      <c r="M58" s="28">
        <f t="shared" si="36"/>
        <v>-23659616.130331732</v>
      </c>
      <c r="N58" s="28">
        <f t="shared" si="36"/>
        <v>-23632115.607902057</v>
      </c>
      <c r="O58" s="28">
        <f t="shared" si="36"/>
        <v>-23604615.085472379</v>
      </c>
      <c r="P58" s="28">
        <f t="shared" si="36"/>
        <v>-23577114.563042704</v>
      </c>
      <c r="Q58" s="28">
        <f t="shared" si="36"/>
        <v>-23549614.040613025</v>
      </c>
      <c r="R58" s="28">
        <f t="shared" si="36"/>
        <v>-23522113.518183351</v>
      </c>
      <c r="S58" s="28">
        <f t="shared" si="36"/>
        <v>-23494612.995753676</v>
      </c>
      <c r="T58" s="28">
        <f t="shared" si="36"/>
        <v>-23467112.473323997</v>
      </c>
      <c r="U58" s="28">
        <f t="shared" si="36"/>
        <v>-23439611.950894322</v>
      </c>
      <c r="V58" s="28">
        <f t="shared" si="36"/>
        <v>-23412111.428464644</v>
      </c>
      <c r="W58" s="28">
        <f t="shared" si="36"/>
        <v>-23384610.906034969</v>
      </c>
      <c r="X58" s="28">
        <f t="shared" si="36"/>
        <v>-23357110.38360529</v>
      </c>
      <c r="Y58" s="28">
        <f t="shared" si="36"/>
        <v>-23329609.861175615</v>
      </c>
      <c r="Z58" s="28">
        <f t="shared" si="36"/>
        <v>-23302109.338745937</v>
      </c>
      <c r="AA58" s="28">
        <f t="shared" si="36"/>
        <v>-23274608.816316262</v>
      </c>
      <c r="AB58" s="28">
        <f t="shared" si="36"/>
        <v>-23247108.293886583</v>
      </c>
      <c r="AC58" s="28">
        <f t="shared" si="36"/>
        <v>-23219607.771456908</v>
      </c>
      <c r="AD58" s="28">
        <f t="shared" si="36"/>
        <v>-23192107.249027234</v>
      </c>
      <c r="AE58" s="28">
        <f t="shared" si="36"/>
        <v>-23164606.726597555</v>
      </c>
      <c r="AF58" s="28">
        <f t="shared" si="36"/>
        <v>-23137106.20416788</v>
      </c>
      <c r="AG58" s="28">
        <f t="shared" si="36"/>
        <v>-23109605.681738202</v>
      </c>
      <c r="AH58" s="28">
        <f t="shared" si="36"/>
        <v>-23082105.159308527</v>
      </c>
      <c r="AI58" s="28">
        <f t="shared" si="36"/>
        <v>-23054604.636878848</v>
      </c>
      <c r="AJ58" s="28">
        <f t="shared" si="36"/>
        <v>-23027104.114449173</v>
      </c>
      <c r="AK58" s="28">
        <f t="shared" si="36"/>
        <v>-22999603.592019495</v>
      </c>
      <c r="AL58" s="28">
        <f t="shared" si="36"/>
        <v>-22972103.06958982</v>
      </c>
      <c r="AM58" s="28">
        <f t="shared" si="36"/>
        <v>-22944602.547160141</v>
      </c>
    </row>
    <row r="59" spans="1:63" hidden="1" outlineLevel="1" x14ac:dyDescent="0.25"/>
    <row r="60" spans="1:63" collapsed="1" x14ac:dyDescent="0.25"/>
    <row r="61" spans="1:63" ht="18.75" x14ac:dyDescent="0.3">
      <c r="A61">
        <v>60</v>
      </c>
      <c r="B61" s="30" t="s">
        <v>66</v>
      </c>
      <c r="C61" s="29">
        <v>0</v>
      </c>
      <c r="D61" s="29">
        <v>1</v>
      </c>
      <c r="E61" s="29">
        <f>+D61+1</f>
        <v>2</v>
      </c>
      <c r="F61" s="29">
        <f t="shared" ref="F61:BK61" si="37">+E61+1</f>
        <v>3</v>
      </c>
      <c r="G61" s="29">
        <f t="shared" si="37"/>
        <v>4</v>
      </c>
      <c r="H61" s="29">
        <f t="shared" si="37"/>
        <v>5</v>
      </c>
      <c r="I61" s="29">
        <f t="shared" si="37"/>
        <v>6</v>
      </c>
      <c r="J61" s="29">
        <f t="shared" si="37"/>
        <v>7</v>
      </c>
      <c r="K61" s="29">
        <f t="shared" si="37"/>
        <v>8</v>
      </c>
      <c r="L61" s="29">
        <f t="shared" si="37"/>
        <v>9</v>
      </c>
      <c r="M61" s="29">
        <f t="shared" si="37"/>
        <v>10</v>
      </c>
      <c r="N61" s="29">
        <f t="shared" si="37"/>
        <v>11</v>
      </c>
      <c r="O61" s="29">
        <f t="shared" si="37"/>
        <v>12</v>
      </c>
      <c r="P61" s="29">
        <f t="shared" si="37"/>
        <v>13</v>
      </c>
      <c r="Q61" s="29">
        <f t="shared" si="37"/>
        <v>14</v>
      </c>
      <c r="R61" s="29">
        <f t="shared" si="37"/>
        <v>15</v>
      </c>
      <c r="S61" s="29">
        <f t="shared" si="37"/>
        <v>16</v>
      </c>
      <c r="T61" s="29">
        <f t="shared" si="37"/>
        <v>17</v>
      </c>
      <c r="U61" s="29">
        <f t="shared" si="37"/>
        <v>18</v>
      </c>
      <c r="V61" s="29">
        <f t="shared" si="37"/>
        <v>19</v>
      </c>
      <c r="W61" s="29">
        <f t="shared" si="37"/>
        <v>20</v>
      </c>
      <c r="X61" s="29">
        <f t="shared" si="37"/>
        <v>21</v>
      </c>
      <c r="Y61" s="29">
        <f t="shared" si="37"/>
        <v>22</v>
      </c>
      <c r="Z61" s="29">
        <f t="shared" si="37"/>
        <v>23</v>
      </c>
      <c r="AA61" s="29">
        <f t="shared" si="37"/>
        <v>24</v>
      </c>
      <c r="AB61" s="29">
        <f t="shared" si="37"/>
        <v>25</v>
      </c>
      <c r="AC61" s="29">
        <f t="shared" si="37"/>
        <v>26</v>
      </c>
      <c r="AD61" s="29">
        <f t="shared" si="37"/>
        <v>27</v>
      </c>
      <c r="AE61" s="29">
        <f t="shared" si="37"/>
        <v>28</v>
      </c>
      <c r="AF61" s="29">
        <f t="shared" si="37"/>
        <v>29</v>
      </c>
      <c r="AG61" s="29">
        <f t="shared" si="37"/>
        <v>30</v>
      </c>
      <c r="AH61" s="29">
        <f t="shared" si="37"/>
        <v>31</v>
      </c>
      <c r="AI61" s="29">
        <f t="shared" si="37"/>
        <v>32</v>
      </c>
      <c r="AJ61" s="29">
        <f t="shared" si="37"/>
        <v>33</v>
      </c>
      <c r="AK61" s="29">
        <f t="shared" si="37"/>
        <v>34</v>
      </c>
      <c r="AL61" s="29">
        <f t="shared" si="37"/>
        <v>35</v>
      </c>
      <c r="AM61" s="29">
        <f t="shared" si="37"/>
        <v>36</v>
      </c>
      <c r="AN61" s="29">
        <f t="shared" si="37"/>
        <v>37</v>
      </c>
      <c r="AO61" s="29">
        <f t="shared" si="37"/>
        <v>38</v>
      </c>
      <c r="AP61" s="29">
        <f t="shared" si="37"/>
        <v>39</v>
      </c>
      <c r="AQ61" s="29">
        <f t="shared" si="37"/>
        <v>40</v>
      </c>
      <c r="AR61" s="29">
        <f t="shared" si="37"/>
        <v>41</v>
      </c>
      <c r="AS61" s="29">
        <f t="shared" si="37"/>
        <v>42</v>
      </c>
      <c r="AT61" s="29">
        <f t="shared" si="37"/>
        <v>43</v>
      </c>
      <c r="AU61" s="29">
        <f t="shared" si="37"/>
        <v>44</v>
      </c>
      <c r="AV61" s="29">
        <f t="shared" si="37"/>
        <v>45</v>
      </c>
      <c r="AW61" s="29">
        <f t="shared" si="37"/>
        <v>46</v>
      </c>
      <c r="AX61" s="29">
        <f t="shared" si="37"/>
        <v>47</v>
      </c>
      <c r="AY61" s="29">
        <f t="shared" si="37"/>
        <v>48</v>
      </c>
      <c r="AZ61" s="29">
        <f t="shared" si="37"/>
        <v>49</v>
      </c>
      <c r="BA61" s="29">
        <f t="shared" si="37"/>
        <v>50</v>
      </c>
      <c r="BB61" s="29">
        <f t="shared" si="37"/>
        <v>51</v>
      </c>
      <c r="BC61" s="29">
        <f t="shared" si="37"/>
        <v>52</v>
      </c>
      <c r="BD61" s="29">
        <f t="shared" si="37"/>
        <v>53</v>
      </c>
      <c r="BE61" s="29">
        <f t="shared" si="37"/>
        <v>54</v>
      </c>
      <c r="BF61" s="29">
        <f t="shared" si="37"/>
        <v>55</v>
      </c>
      <c r="BG61" s="29">
        <f t="shared" si="37"/>
        <v>56</v>
      </c>
      <c r="BH61" s="29">
        <f t="shared" si="37"/>
        <v>57</v>
      </c>
      <c r="BI61" s="29">
        <f t="shared" si="37"/>
        <v>58</v>
      </c>
      <c r="BJ61" s="29">
        <f t="shared" si="37"/>
        <v>59</v>
      </c>
      <c r="BK61" s="29">
        <f t="shared" si="37"/>
        <v>60</v>
      </c>
    </row>
    <row r="62" spans="1:63" x14ac:dyDescent="0.25">
      <c r="B62" s="27" t="s">
        <v>60</v>
      </c>
      <c r="C62" s="5">
        <f>+$C$5</f>
        <v>700000000</v>
      </c>
      <c r="D62" s="28">
        <f>+C62+D64</f>
        <v>688333333.33333337</v>
      </c>
      <c r="E62" s="28">
        <f>+D62+E64</f>
        <v>676666666.66666675</v>
      </c>
      <c r="F62" s="28">
        <f>+E62+F64</f>
        <v>665000000.00000012</v>
      </c>
      <c r="G62" s="28">
        <f t="shared" ref="G62:BK62" si="38">+F62+G64</f>
        <v>653333333.33333349</v>
      </c>
      <c r="H62" s="28">
        <f t="shared" si="38"/>
        <v>641666666.66666687</v>
      </c>
      <c r="I62" s="28">
        <f t="shared" si="38"/>
        <v>630000000.00000024</v>
      </c>
      <c r="J62" s="28">
        <f t="shared" si="38"/>
        <v>618333333.33333361</v>
      </c>
      <c r="K62" s="28">
        <f t="shared" si="38"/>
        <v>606666666.66666698</v>
      </c>
      <c r="L62" s="28">
        <f t="shared" si="38"/>
        <v>595000000.00000036</v>
      </c>
      <c r="M62" s="28">
        <f t="shared" si="38"/>
        <v>583333333.33333373</v>
      </c>
      <c r="N62" s="28">
        <f t="shared" si="38"/>
        <v>571666666.6666671</v>
      </c>
      <c r="O62" s="28">
        <f t="shared" si="38"/>
        <v>560000000.00000048</v>
      </c>
      <c r="P62" s="28">
        <f t="shared" si="38"/>
        <v>548333333.33333385</v>
      </c>
      <c r="Q62" s="28">
        <f t="shared" si="38"/>
        <v>536666666.66666716</v>
      </c>
      <c r="R62" s="28">
        <f t="shared" si="38"/>
        <v>525000000.00000048</v>
      </c>
      <c r="S62" s="28">
        <f t="shared" si="38"/>
        <v>513333333.33333379</v>
      </c>
      <c r="T62" s="28">
        <f t="shared" si="38"/>
        <v>501666666.6666671</v>
      </c>
      <c r="U62" s="28">
        <f t="shared" si="38"/>
        <v>490000000.00000042</v>
      </c>
      <c r="V62" s="28">
        <f t="shared" si="38"/>
        <v>478333333.33333373</v>
      </c>
      <c r="W62" s="28">
        <f t="shared" si="38"/>
        <v>466666666.66666704</v>
      </c>
      <c r="X62" s="28">
        <f t="shared" si="38"/>
        <v>455000000.00000036</v>
      </c>
      <c r="Y62" s="28">
        <f t="shared" si="38"/>
        <v>443333333.33333367</v>
      </c>
      <c r="Z62" s="28">
        <f t="shared" si="38"/>
        <v>431666666.66666698</v>
      </c>
      <c r="AA62" s="28">
        <f t="shared" si="38"/>
        <v>420000000.0000003</v>
      </c>
      <c r="AB62" s="28">
        <f t="shared" si="38"/>
        <v>408333333.33333361</v>
      </c>
      <c r="AC62" s="28">
        <f t="shared" si="38"/>
        <v>396666666.66666692</v>
      </c>
      <c r="AD62" s="28">
        <f t="shared" si="38"/>
        <v>385000000.00000024</v>
      </c>
      <c r="AE62" s="28">
        <f t="shared" si="38"/>
        <v>373333333.33333355</v>
      </c>
      <c r="AF62" s="28">
        <f t="shared" si="38"/>
        <v>361666666.66666687</v>
      </c>
      <c r="AG62" s="28">
        <f t="shared" si="38"/>
        <v>350000000.00000018</v>
      </c>
      <c r="AH62" s="28">
        <f t="shared" si="38"/>
        <v>338333333.33333349</v>
      </c>
      <c r="AI62" s="28">
        <f t="shared" si="38"/>
        <v>326666666.66666681</v>
      </c>
      <c r="AJ62" s="28">
        <f t="shared" si="38"/>
        <v>315000000.00000012</v>
      </c>
      <c r="AK62" s="28">
        <f t="shared" si="38"/>
        <v>303333333.33333343</v>
      </c>
      <c r="AL62" s="28">
        <f t="shared" si="38"/>
        <v>291666666.66666675</v>
      </c>
      <c r="AM62" s="28">
        <f t="shared" si="38"/>
        <v>280000000.00000006</v>
      </c>
      <c r="AN62" s="28">
        <f t="shared" si="38"/>
        <v>268333333.3333334</v>
      </c>
      <c r="AO62" s="28">
        <f t="shared" si="38"/>
        <v>256666666.66666675</v>
      </c>
      <c r="AP62" s="28">
        <f t="shared" si="38"/>
        <v>245000000.00000009</v>
      </c>
      <c r="AQ62" s="28">
        <f t="shared" si="38"/>
        <v>233333333.33333343</v>
      </c>
      <c r="AR62" s="28">
        <f t="shared" si="38"/>
        <v>221666666.66666678</v>
      </c>
      <c r="AS62" s="28">
        <f t="shared" si="38"/>
        <v>210000000.00000012</v>
      </c>
      <c r="AT62" s="28">
        <f t="shared" si="38"/>
        <v>198333333.33333346</v>
      </c>
      <c r="AU62" s="28">
        <f t="shared" si="38"/>
        <v>186666666.66666681</v>
      </c>
      <c r="AV62" s="28">
        <f t="shared" si="38"/>
        <v>175000000.00000015</v>
      </c>
      <c r="AW62" s="28">
        <f t="shared" si="38"/>
        <v>163333333.33333349</v>
      </c>
      <c r="AX62" s="28">
        <f t="shared" si="38"/>
        <v>151666666.66666684</v>
      </c>
      <c r="AY62" s="28">
        <f t="shared" si="38"/>
        <v>140000000.00000018</v>
      </c>
      <c r="AZ62" s="28">
        <f t="shared" si="38"/>
        <v>128333333.33333351</v>
      </c>
      <c r="BA62" s="28">
        <f t="shared" si="38"/>
        <v>116666666.66666684</v>
      </c>
      <c r="BB62" s="28">
        <f t="shared" si="38"/>
        <v>105000000.00000016</v>
      </c>
      <c r="BC62" s="28">
        <f t="shared" si="38"/>
        <v>93333333.333333492</v>
      </c>
      <c r="BD62" s="28">
        <f t="shared" si="38"/>
        <v>81666666.666666821</v>
      </c>
      <c r="BE62" s="28">
        <f t="shared" si="38"/>
        <v>70000000.000000149</v>
      </c>
      <c r="BF62" s="28">
        <f t="shared" si="38"/>
        <v>58333333.333333485</v>
      </c>
      <c r="BG62" s="28">
        <f t="shared" si="38"/>
        <v>46666666.666666821</v>
      </c>
      <c r="BH62" s="28">
        <f t="shared" si="38"/>
        <v>35000000.000000156</v>
      </c>
      <c r="BI62" s="28">
        <f t="shared" si="38"/>
        <v>23333333.333333492</v>
      </c>
      <c r="BJ62" s="28">
        <f t="shared" si="38"/>
        <v>11666666.666666826</v>
      </c>
      <c r="BK62" s="28">
        <f t="shared" si="38"/>
        <v>1.601874828338623E-7</v>
      </c>
    </row>
    <row r="63" spans="1:63" x14ac:dyDescent="0.25">
      <c r="B63" s="27" t="s">
        <v>37</v>
      </c>
      <c r="D63" s="28">
        <f>-C$62*$D$14</f>
        <v>-6416666.6666667368</v>
      </c>
      <c r="E63" s="28">
        <f t="shared" ref="E63:BK63" si="39">-D$62*$D$14</f>
        <v>-6309722.2222222919</v>
      </c>
      <c r="F63" s="28">
        <f t="shared" si="39"/>
        <v>-6202777.7777778469</v>
      </c>
      <c r="G63" s="28">
        <f t="shared" si="39"/>
        <v>-6095833.333333401</v>
      </c>
      <c r="H63" s="28">
        <f t="shared" si="39"/>
        <v>-5988888.888888956</v>
      </c>
      <c r="I63" s="28">
        <f t="shared" si="39"/>
        <v>-5881944.4444445111</v>
      </c>
      <c r="J63" s="28">
        <f t="shared" si="39"/>
        <v>-5775000.0000000652</v>
      </c>
      <c r="K63" s="28">
        <f t="shared" si="39"/>
        <v>-5668055.5555556202</v>
      </c>
      <c r="L63" s="28">
        <f t="shared" si="39"/>
        <v>-5561111.1111111753</v>
      </c>
      <c r="M63" s="28">
        <f t="shared" si="39"/>
        <v>-5454166.6666667294</v>
      </c>
      <c r="N63" s="28">
        <f t="shared" si="39"/>
        <v>-5347222.2222222844</v>
      </c>
      <c r="O63" s="28">
        <f t="shared" si="39"/>
        <v>-5240277.7777778395</v>
      </c>
      <c r="P63" s="28">
        <f t="shared" si="39"/>
        <v>-5133333.3333333945</v>
      </c>
      <c r="Q63" s="28">
        <f t="shared" si="39"/>
        <v>-5026388.8888889486</v>
      </c>
      <c r="R63" s="28">
        <f t="shared" si="39"/>
        <v>-4919444.4444445027</v>
      </c>
      <c r="S63" s="28">
        <f t="shared" si="39"/>
        <v>-4812500.0000000568</v>
      </c>
      <c r="T63" s="28">
        <f t="shared" si="39"/>
        <v>-4705555.5555556118</v>
      </c>
      <c r="U63" s="28">
        <f t="shared" si="39"/>
        <v>-4598611.111111166</v>
      </c>
      <c r="V63" s="28">
        <f t="shared" si="39"/>
        <v>-4491666.6666667201</v>
      </c>
      <c r="W63" s="28">
        <f t="shared" si="39"/>
        <v>-4384722.2222222742</v>
      </c>
      <c r="X63" s="28">
        <f t="shared" si="39"/>
        <v>-4277777.7777778283</v>
      </c>
      <c r="Y63" s="28">
        <f t="shared" si="39"/>
        <v>-4170833.3333333824</v>
      </c>
      <c r="Z63" s="28">
        <f t="shared" si="39"/>
        <v>-4063888.8888889365</v>
      </c>
      <c r="AA63" s="28">
        <f t="shared" si="39"/>
        <v>-3956944.4444444906</v>
      </c>
      <c r="AB63" s="28">
        <f t="shared" si="39"/>
        <v>-3850000.0000000452</v>
      </c>
      <c r="AC63" s="28">
        <f t="shared" si="39"/>
        <v>-3743055.5555555993</v>
      </c>
      <c r="AD63" s="28">
        <f t="shared" si="39"/>
        <v>-3636111.1111111534</v>
      </c>
      <c r="AE63" s="28">
        <f t="shared" si="39"/>
        <v>-3529166.6666667075</v>
      </c>
      <c r="AF63" s="28">
        <f t="shared" si="39"/>
        <v>-3422222.2222222616</v>
      </c>
      <c r="AG63" s="28">
        <f t="shared" si="39"/>
        <v>-3315277.7777778162</v>
      </c>
      <c r="AH63" s="28">
        <f t="shared" si="39"/>
        <v>-3208333.3333333703</v>
      </c>
      <c r="AI63" s="28">
        <f t="shared" si="39"/>
        <v>-3101388.8888889244</v>
      </c>
      <c r="AJ63" s="28">
        <f t="shared" si="39"/>
        <v>-2994444.4444444785</v>
      </c>
      <c r="AK63" s="28">
        <f t="shared" si="39"/>
        <v>-2887500.0000000326</v>
      </c>
      <c r="AL63" s="28">
        <f t="shared" si="39"/>
        <v>-2780555.5555555872</v>
      </c>
      <c r="AM63" s="28">
        <f t="shared" si="39"/>
        <v>-2673611.1111111413</v>
      </c>
      <c r="AN63" s="28">
        <f t="shared" si="39"/>
        <v>-2566666.6666666954</v>
      </c>
      <c r="AO63" s="28">
        <f t="shared" si="39"/>
        <v>-2459722.22222225</v>
      </c>
      <c r="AP63" s="28">
        <f t="shared" si="39"/>
        <v>-2352777.7777778045</v>
      </c>
      <c r="AQ63" s="28">
        <f t="shared" si="39"/>
        <v>-2245833.3333333586</v>
      </c>
      <c r="AR63" s="28">
        <f t="shared" si="39"/>
        <v>-2138888.8888889132</v>
      </c>
      <c r="AS63" s="28">
        <f t="shared" si="39"/>
        <v>-2031944.4444444678</v>
      </c>
      <c r="AT63" s="28">
        <f t="shared" si="39"/>
        <v>-1925000.0000000221</v>
      </c>
      <c r="AU63" s="28">
        <f t="shared" si="39"/>
        <v>-1818055.5555555767</v>
      </c>
      <c r="AV63" s="28">
        <f t="shared" si="39"/>
        <v>-1711111.1111111313</v>
      </c>
      <c r="AW63" s="28">
        <f t="shared" si="39"/>
        <v>-1604166.6666666856</v>
      </c>
      <c r="AX63" s="28">
        <f t="shared" si="39"/>
        <v>-1497222.2222222402</v>
      </c>
      <c r="AY63" s="28">
        <f t="shared" si="39"/>
        <v>-1390277.7777777945</v>
      </c>
      <c r="AZ63" s="28">
        <f t="shared" si="39"/>
        <v>-1283333.3333333491</v>
      </c>
      <c r="BA63" s="28">
        <f t="shared" si="39"/>
        <v>-1176388.8888889034</v>
      </c>
      <c r="BB63" s="28">
        <f t="shared" si="39"/>
        <v>-1069444.4444444578</v>
      </c>
      <c r="BC63" s="28">
        <f t="shared" si="39"/>
        <v>-962500.00000001211</v>
      </c>
      <c r="BD63" s="28">
        <f t="shared" si="39"/>
        <v>-855555.55555556645</v>
      </c>
      <c r="BE63" s="28">
        <f t="shared" si="39"/>
        <v>-748611.11111112079</v>
      </c>
      <c r="BF63" s="28">
        <f t="shared" si="39"/>
        <v>-641666.66666667513</v>
      </c>
      <c r="BG63" s="28">
        <f t="shared" si="39"/>
        <v>-534722.22222222947</v>
      </c>
      <c r="BH63" s="28">
        <f t="shared" si="39"/>
        <v>-427777.77777778386</v>
      </c>
      <c r="BI63" s="28">
        <f t="shared" si="39"/>
        <v>-320833.33333333826</v>
      </c>
      <c r="BJ63" s="28">
        <f t="shared" si="39"/>
        <v>-213888.88888889269</v>
      </c>
      <c r="BK63" s="28">
        <f t="shared" si="39"/>
        <v>-106944.44444444709</v>
      </c>
    </row>
    <row r="64" spans="1:63" x14ac:dyDescent="0.25">
      <c r="B64" s="27" t="s">
        <v>36</v>
      </c>
      <c r="D64" s="28">
        <f>-$C$62/$A61</f>
        <v>-11666666.666666666</v>
      </c>
      <c r="E64" s="28">
        <f t="shared" ref="E64:BK64" si="40">-$C$62/$A61</f>
        <v>-11666666.666666666</v>
      </c>
      <c r="F64" s="28">
        <f t="shared" si="40"/>
        <v>-11666666.666666666</v>
      </c>
      <c r="G64" s="28">
        <f t="shared" si="40"/>
        <v>-11666666.666666666</v>
      </c>
      <c r="H64" s="28">
        <f t="shared" si="40"/>
        <v>-11666666.666666666</v>
      </c>
      <c r="I64" s="28">
        <f t="shared" si="40"/>
        <v>-11666666.666666666</v>
      </c>
      <c r="J64" s="28">
        <f t="shared" si="40"/>
        <v>-11666666.666666666</v>
      </c>
      <c r="K64" s="28">
        <f t="shared" si="40"/>
        <v>-11666666.666666666</v>
      </c>
      <c r="L64" s="28">
        <f t="shared" si="40"/>
        <v>-11666666.666666666</v>
      </c>
      <c r="M64" s="28">
        <f t="shared" si="40"/>
        <v>-11666666.666666666</v>
      </c>
      <c r="N64" s="28">
        <f t="shared" si="40"/>
        <v>-11666666.666666666</v>
      </c>
      <c r="O64" s="28">
        <f t="shared" si="40"/>
        <v>-11666666.666666666</v>
      </c>
      <c r="P64" s="28">
        <f t="shared" si="40"/>
        <v>-11666666.666666666</v>
      </c>
      <c r="Q64" s="28">
        <f t="shared" si="40"/>
        <v>-11666666.666666666</v>
      </c>
      <c r="R64" s="28">
        <f t="shared" si="40"/>
        <v>-11666666.666666666</v>
      </c>
      <c r="S64" s="28">
        <f t="shared" si="40"/>
        <v>-11666666.666666666</v>
      </c>
      <c r="T64" s="28">
        <f t="shared" si="40"/>
        <v>-11666666.666666666</v>
      </c>
      <c r="U64" s="28">
        <f t="shared" si="40"/>
        <v>-11666666.666666666</v>
      </c>
      <c r="V64" s="28">
        <f t="shared" si="40"/>
        <v>-11666666.666666666</v>
      </c>
      <c r="W64" s="28">
        <f t="shared" si="40"/>
        <v>-11666666.666666666</v>
      </c>
      <c r="X64" s="28">
        <f t="shared" si="40"/>
        <v>-11666666.666666666</v>
      </c>
      <c r="Y64" s="28">
        <f t="shared" si="40"/>
        <v>-11666666.666666666</v>
      </c>
      <c r="Z64" s="28">
        <f t="shared" si="40"/>
        <v>-11666666.666666666</v>
      </c>
      <c r="AA64" s="28">
        <f t="shared" si="40"/>
        <v>-11666666.666666666</v>
      </c>
      <c r="AB64" s="28">
        <f t="shared" si="40"/>
        <v>-11666666.666666666</v>
      </c>
      <c r="AC64" s="28">
        <f t="shared" si="40"/>
        <v>-11666666.666666666</v>
      </c>
      <c r="AD64" s="28">
        <f t="shared" si="40"/>
        <v>-11666666.666666666</v>
      </c>
      <c r="AE64" s="28">
        <f t="shared" si="40"/>
        <v>-11666666.666666666</v>
      </c>
      <c r="AF64" s="28">
        <f t="shared" si="40"/>
        <v>-11666666.666666666</v>
      </c>
      <c r="AG64" s="28">
        <f t="shared" si="40"/>
        <v>-11666666.666666666</v>
      </c>
      <c r="AH64" s="28">
        <f t="shared" si="40"/>
        <v>-11666666.666666666</v>
      </c>
      <c r="AI64" s="28">
        <f t="shared" si="40"/>
        <v>-11666666.666666666</v>
      </c>
      <c r="AJ64" s="28">
        <f t="shared" si="40"/>
        <v>-11666666.666666666</v>
      </c>
      <c r="AK64" s="28">
        <f t="shared" si="40"/>
        <v>-11666666.666666666</v>
      </c>
      <c r="AL64" s="28">
        <f t="shared" si="40"/>
        <v>-11666666.666666666</v>
      </c>
      <c r="AM64" s="28">
        <f t="shared" si="40"/>
        <v>-11666666.666666666</v>
      </c>
      <c r="AN64" s="28">
        <f t="shared" si="40"/>
        <v>-11666666.666666666</v>
      </c>
      <c r="AO64" s="28">
        <f t="shared" si="40"/>
        <v>-11666666.666666666</v>
      </c>
      <c r="AP64" s="28">
        <f t="shared" si="40"/>
        <v>-11666666.666666666</v>
      </c>
      <c r="AQ64" s="28">
        <f t="shared" si="40"/>
        <v>-11666666.666666666</v>
      </c>
      <c r="AR64" s="28">
        <f t="shared" si="40"/>
        <v>-11666666.666666666</v>
      </c>
      <c r="AS64" s="28">
        <f t="shared" si="40"/>
        <v>-11666666.666666666</v>
      </c>
      <c r="AT64" s="28">
        <f t="shared" si="40"/>
        <v>-11666666.666666666</v>
      </c>
      <c r="AU64" s="28">
        <f t="shared" si="40"/>
        <v>-11666666.666666666</v>
      </c>
      <c r="AV64" s="28">
        <f t="shared" si="40"/>
        <v>-11666666.666666666</v>
      </c>
      <c r="AW64" s="28">
        <f t="shared" si="40"/>
        <v>-11666666.666666666</v>
      </c>
      <c r="AX64" s="28">
        <f t="shared" si="40"/>
        <v>-11666666.666666666</v>
      </c>
      <c r="AY64" s="28">
        <f t="shared" si="40"/>
        <v>-11666666.666666666</v>
      </c>
      <c r="AZ64" s="28">
        <f t="shared" si="40"/>
        <v>-11666666.666666666</v>
      </c>
      <c r="BA64" s="28">
        <f t="shared" si="40"/>
        <v>-11666666.666666666</v>
      </c>
      <c r="BB64" s="28">
        <f t="shared" si="40"/>
        <v>-11666666.666666666</v>
      </c>
      <c r="BC64" s="28">
        <f t="shared" si="40"/>
        <v>-11666666.666666666</v>
      </c>
      <c r="BD64" s="28">
        <f t="shared" si="40"/>
        <v>-11666666.666666666</v>
      </c>
      <c r="BE64" s="28">
        <f t="shared" si="40"/>
        <v>-11666666.666666666</v>
      </c>
      <c r="BF64" s="28">
        <f t="shared" si="40"/>
        <v>-11666666.666666666</v>
      </c>
      <c r="BG64" s="28">
        <f t="shared" si="40"/>
        <v>-11666666.666666666</v>
      </c>
      <c r="BH64" s="28">
        <f t="shared" si="40"/>
        <v>-11666666.666666666</v>
      </c>
      <c r="BI64" s="28">
        <f t="shared" si="40"/>
        <v>-11666666.666666666</v>
      </c>
      <c r="BJ64" s="28">
        <f t="shared" si="40"/>
        <v>-11666666.666666666</v>
      </c>
      <c r="BK64" s="28">
        <f t="shared" si="40"/>
        <v>-11666666.666666666</v>
      </c>
    </row>
    <row r="65" spans="2:63" x14ac:dyDescent="0.25">
      <c r="B65" s="27" t="s">
        <v>38</v>
      </c>
      <c r="D65" s="28">
        <f>+D64+D63</f>
        <v>-18083333.333333403</v>
      </c>
      <c r="E65" s="28">
        <f t="shared" ref="E65:BK65" si="41">+E64+E63</f>
        <v>-17976388.888888959</v>
      </c>
      <c r="F65" s="28">
        <f t="shared" si="41"/>
        <v>-17869444.444444515</v>
      </c>
      <c r="G65" s="28">
        <f t="shared" si="41"/>
        <v>-17762500.000000067</v>
      </c>
      <c r="H65" s="28">
        <f t="shared" si="41"/>
        <v>-17655555.555555623</v>
      </c>
      <c r="I65" s="28">
        <f t="shared" si="41"/>
        <v>-17548611.111111179</v>
      </c>
      <c r="J65" s="28">
        <f t="shared" si="41"/>
        <v>-17441666.666666731</v>
      </c>
      <c r="K65" s="28">
        <f t="shared" si="41"/>
        <v>-17334722.222222287</v>
      </c>
      <c r="L65" s="28">
        <f t="shared" si="41"/>
        <v>-17227777.777777843</v>
      </c>
      <c r="M65" s="28">
        <f t="shared" si="41"/>
        <v>-17120833.333333395</v>
      </c>
      <c r="N65" s="28">
        <f t="shared" si="41"/>
        <v>-17013888.888888951</v>
      </c>
      <c r="O65" s="28">
        <f t="shared" si="41"/>
        <v>-16906944.444444507</v>
      </c>
      <c r="P65" s="28">
        <f t="shared" si="41"/>
        <v>-16800000.00000006</v>
      </c>
      <c r="Q65" s="28">
        <f t="shared" si="41"/>
        <v>-16693055.555555616</v>
      </c>
      <c r="R65" s="28">
        <f t="shared" si="41"/>
        <v>-16586111.111111168</v>
      </c>
      <c r="S65" s="28">
        <f t="shared" si="41"/>
        <v>-16479166.666666724</v>
      </c>
      <c r="T65" s="28">
        <f t="shared" si="41"/>
        <v>-16372222.222222278</v>
      </c>
      <c r="U65" s="28">
        <f t="shared" si="41"/>
        <v>-16265277.777777832</v>
      </c>
      <c r="V65" s="28">
        <f t="shared" si="41"/>
        <v>-16158333.333333386</v>
      </c>
      <c r="W65" s="28">
        <f t="shared" si="41"/>
        <v>-16051388.88888894</v>
      </c>
      <c r="X65" s="28">
        <f t="shared" si="41"/>
        <v>-15944444.444444494</v>
      </c>
      <c r="Y65" s="28">
        <f t="shared" si="41"/>
        <v>-15837500.000000048</v>
      </c>
      <c r="Z65" s="28">
        <f t="shared" si="41"/>
        <v>-15730555.555555603</v>
      </c>
      <c r="AA65" s="28">
        <f t="shared" si="41"/>
        <v>-15623611.111111157</v>
      </c>
      <c r="AB65" s="28">
        <f t="shared" si="41"/>
        <v>-15516666.666666711</v>
      </c>
      <c r="AC65" s="28">
        <f t="shared" si="41"/>
        <v>-15409722.222222265</v>
      </c>
      <c r="AD65" s="28">
        <f t="shared" si="41"/>
        <v>-15302777.777777819</v>
      </c>
      <c r="AE65" s="28">
        <f t="shared" si="41"/>
        <v>-15195833.333333373</v>
      </c>
      <c r="AF65" s="28">
        <f t="shared" si="41"/>
        <v>-15088888.888888927</v>
      </c>
      <c r="AG65" s="28">
        <f t="shared" si="41"/>
        <v>-14981944.444444481</v>
      </c>
      <c r="AH65" s="28">
        <f t="shared" si="41"/>
        <v>-14875000.000000037</v>
      </c>
      <c r="AI65" s="28">
        <f t="shared" si="41"/>
        <v>-14768055.555555589</v>
      </c>
      <c r="AJ65" s="28">
        <f t="shared" si="41"/>
        <v>-14661111.111111145</v>
      </c>
      <c r="AK65" s="28">
        <f t="shared" si="41"/>
        <v>-14554166.666666698</v>
      </c>
      <c r="AL65" s="28">
        <f t="shared" si="41"/>
        <v>-14447222.222222254</v>
      </c>
      <c r="AM65" s="28">
        <f t="shared" si="41"/>
        <v>-14340277.777777808</v>
      </c>
      <c r="AN65" s="28">
        <f t="shared" si="41"/>
        <v>-14233333.333333362</v>
      </c>
      <c r="AO65" s="28">
        <f t="shared" si="41"/>
        <v>-14126388.888888916</v>
      </c>
      <c r="AP65" s="28">
        <f t="shared" si="41"/>
        <v>-14019444.44444447</v>
      </c>
      <c r="AQ65" s="28">
        <f t="shared" si="41"/>
        <v>-13912500.000000024</v>
      </c>
      <c r="AR65" s="28">
        <f t="shared" si="41"/>
        <v>-13805555.555555578</v>
      </c>
      <c r="AS65" s="28">
        <f t="shared" si="41"/>
        <v>-13698611.111111134</v>
      </c>
      <c r="AT65" s="28">
        <f t="shared" si="41"/>
        <v>-13591666.666666688</v>
      </c>
      <c r="AU65" s="28">
        <f t="shared" si="41"/>
        <v>-13484722.222222243</v>
      </c>
      <c r="AV65" s="28">
        <f t="shared" si="41"/>
        <v>-13377777.777777797</v>
      </c>
      <c r="AW65" s="28">
        <f t="shared" si="41"/>
        <v>-13270833.333333351</v>
      </c>
      <c r="AX65" s="28">
        <f t="shared" si="41"/>
        <v>-13163888.888888907</v>
      </c>
      <c r="AY65" s="28">
        <f t="shared" si="41"/>
        <v>-13056944.444444461</v>
      </c>
      <c r="AZ65" s="28">
        <f t="shared" si="41"/>
        <v>-12950000.000000015</v>
      </c>
      <c r="BA65" s="28">
        <f t="shared" si="41"/>
        <v>-12843055.555555569</v>
      </c>
      <c r="BB65" s="28">
        <f t="shared" si="41"/>
        <v>-12736111.111111123</v>
      </c>
      <c r="BC65" s="28">
        <f t="shared" si="41"/>
        <v>-12629166.666666679</v>
      </c>
      <c r="BD65" s="28">
        <f t="shared" si="41"/>
        <v>-12522222.222222233</v>
      </c>
      <c r="BE65" s="28">
        <f t="shared" si="41"/>
        <v>-12415277.777777787</v>
      </c>
      <c r="BF65" s="28">
        <f t="shared" si="41"/>
        <v>-12308333.333333341</v>
      </c>
      <c r="BG65" s="28">
        <f t="shared" si="41"/>
        <v>-12201388.888888896</v>
      </c>
      <c r="BH65" s="28">
        <f t="shared" si="41"/>
        <v>-12094444.44444445</v>
      </c>
      <c r="BI65" s="28">
        <f t="shared" si="41"/>
        <v>-11987500.000000004</v>
      </c>
      <c r="BJ65" s="28">
        <f t="shared" si="41"/>
        <v>-11880555.555555558</v>
      </c>
      <c r="BK65" s="28">
        <f t="shared" si="41"/>
        <v>-11773611.111111114</v>
      </c>
    </row>
    <row r="66" spans="2:63" x14ac:dyDescent="0.25">
      <c r="B66" s="27" t="s">
        <v>39</v>
      </c>
      <c r="D66" s="28">
        <f>+SUM(D63:$BK63)+SUM(D64:$BK64)</f>
        <v>-895708333.33333552</v>
      </c>
      <c r="E66" s="28">
        <f>+SUM(E63:$BK63)+SUM(E64:$BK64)</f>
        <v>-877625000.00000215</v>
      </c>
      <c r="F66" s="28">
        <f>+SUM(F63:$BK63)+SUM(F64:$BK64)</f>
        <v>-859648611.11111319</v>
      </c>
      <c r="G66" s="28">
        <f>+SUM(G63:$BK63)+SUM(G64:$BK64)</f>
        <v>-841779166.66666877</v>
      </c>
      <c r="H66" s="28">
        <f>+SUM(H63:$BK63)+SUM(H64:$BK64)</f>
        <v>-824016666.66666865</v>
      </c>
      <c r="I66" s="28">
        <f>+SUM(I63:$BK63)+SUM(I64:$BK64)</f>
        <v>-806361111.11111307</v>
      </c>
      <c r="J66" s="28">
        <f>+SUM(J63:$BK63)+SUM(J64:$BK64)</f>
        <v>-788812500.00000203</v>
      </c>
      <c r="K66" s="28">
        <f>+SUM(K63:$BK63)+SUM(K64:$BK64)</f>
        <v>-771370833.33333528</v>
      </c>
      <c r="L66" s="28">
        <f>+SUM(L63:$BK63)+SUM(L64:$BK64)</f>
        <v>-754036111.11111307</v>
      </c>
      <c r="M66" s="28">
        <f>+SUM(M63:$BK63)+SUM(M64:$BK64)</f>
        <v>-736808333.33333516</v>
      </c>
      <c r="N66" s="28">
        <f>+SUM(N63:$BK63)+SUM(N64:$BK64)</f>
        <v>-719687500.00000191</v>
      </c>
      <c r="O66" s="28">
        <f>+SUM(O63:$BK63)+SUM(O64:$BK64)</f>
        <v>-702673611.11111295</v>
      </c>
      <c r="P66" s="28">
        <f>+SUM(P63:$BK63)+SUM(P64:$BK64)</f>
        <v>-685766666.66666853</v>
      </c>
      <c r="Q66" s="28">
        <f>+SUM(Q63:$BK63)+SUM(Q64:$BK64)</f>
        <v>-668966666.66666853</v>
      </c>
      <c r="R66" s="28">
        <f>+SUM(R63:$BK63)+SUM(R64:$BK64)</f>
        <v>-652273611.11111283</v>
      </c>
      <c r="S66" s="28">
        <f>+SUM(S63:$BK63)+SUM(S64:$BK64)</f>
        <v>-635687500.00000167</v>
      </c>
      <c r="T66" s="28">
        <f>+SUM(T63:$BK63)+SUM(T64:$BK64)</f>
        <v>-619208333.33333492</v>
      </c>
      <c r="U66" s="28">
        <f>+SUM(U63:$BK63)+SUM(U64:$BK64)</f>
        <v>-602836111.11111259</v>
      </c>
      <c r="V66" s="28">
        <f>+SUM(V63:$BK63)+SUM(V64:$BK64)</f>
        <v>-586570833.3333348</v>
      </c>
      <c r="W66" s="28">
        <f>+SUM(W63:$BK63)+SUM(W64:$BK64)</f>
        <v>-570412500.00000131</v>
      </c>
      <c r="X66" s="28">
        <f>+SUM(X63:$BK63)+SUM(X64:$BK64)</f>
        <v>-554361111.11111236</v>
      </c>
      <c r="Y66" s="28">
        <f>+SUM(Y63:$BK63)+SUM(Y64:$BK64)</f>
        <v>-538416666.66666794</v>
      </c>
      <c r="Z66" s="28">
        <f>+SUM(Z63:$BK63)+SUM(Z64:$BK64)</f>
        <v>-522579166.66666782</v>
      </c>
      <c r="AA66" s="28">
        <f>+SUM(AA63:$BK63)+SUM(AA64:$BK64)</f>
        <v>-506848611.11111224</v>
      </c>
      <c r="AB66" s="28">
        <f>+SUM(AB63:$BK63)+SUM(AB64:$BK64)</f>
        <v>-491225000.00000101</v>
      </c>
      <c r="AC66" s="28">
        <f>+SUM(AC63:$BK63)+SUM(AC64:$BK64)</f>
        <v>-475708333.33333427</v>
      </c>
      <c r="AD66" s="28">
        <f>+SUM(AD63:$BK63)+SUM(AD64:$BK64)</f>
        <v>-460298611.111112</v>
      </c>
      <c r="AE66" s="28">
        <f>+SUM(AE63:$BK63)+SUM(AE64:$BK64)</f>
        <v>-444995833.33333415</v>
      </c>
      <c r="AF66" s="28">
        <f>+SUM(AF63:$BK63)+SUM(AF64:$BK64)</f>
        <v>-429800000.00000077</v>
      </c>
      <c r="AG66" s="28">
        <f>+SUM(AG63:$BK63)+SUM(AG64:$BK64)</f>
        <v>-414711111.11111182</v>
      </c>
      <c r="AH66" s="28">
        <f>+SUM(AH63:$BK63)+SUM(AH64:$BK64)</f>
        <v>-399729166.66666728</v>
      </c>
      <c r="AI66" s="28">
        <f>+SUM(AI63:$BK63)+SUM(AI64:$BK64)</f>
        <v>-384854166.66666722</v>
      </c>
      <c r="AJ66" s="28">
        <f>+SUM(AJ63:$BK63)+SUM(AJ64:$BK64)</f>
        <v>-370086111.11111164</v>
      </c>
      <c r="AK66" s="28">
        <f>+SUM(AK63:$BK63)+SUM(AK64:$BK64)</f>
        <v>-355425000.00000048</v>
      </c>
      <c r="AL66" s="28">
        <f>+SUM(AL63:$BK63)+SUM(AL64:$BK64)</f>
        <v>-340870833.33333373</v>
      </c>
      <c r="AM66" s="28">
        <f>+SUM(AM63:$BK63)+SUM(AM64:$BK64)</f>
        <v>-326423611.11111146</v>
      </c>
      <c r="AN66" s="28">
        <f>+SUM(AN63:$BK63)+SUM(AN64:$BK64)</f>
        <v>-312083333.33333367</v>
      </c>
      <c r="AO66" s="28">
        <f>+SUM(AO63:$BK63)+SUM(AO64:$BK64)</f>
        <v>-297850000.0000003</v>
      </c>
      <c r="AP66" s="28">
        <f>+SUM(AP63:$BK63)+SUM(AP64:$BK64)</f>
        <v>-283723611.11111134</v>
      </c>
      <c r="AQ66" s="28">
        <f>+SUM(AQ63:$BK63)+SUM(AQ64:$BK64)</f>
        <v>-269704166.66666692</v>
      </c>
      <c r="AR66" s="28">
        <f>+SUM(AR63:$BK63)+SUM(AR64:$BK64)</f>
        <v>-255791666.6666669</v>
      </c>
      <c r="AS66" s="28">
        <f>+SUM(AS63:$BK63)+SUM(AS64:$BK64)</f>
        <v>-241986111.11111131</v>
      </c>
      <c r="AT66" s="28">
        <f>+SUM(AT63:$BK63)+SUM(AT64:$BK64)</f>
        <v>-228287500.00000021</v>
      </c>
      <c r="AU66" s="28">
        <f>+SUM(AU63:$BK63)+SUM(AU64:$BK64)</f>
        <v>-214695833.33333352</v>
      </c>
      <c r="AV66" s="28">
        <f>+SUM(AV63:$BK63)+SUM(AV64:$BK64)</f>
        <v>-201211111.11111128</v>
      </c>
      <c r="AW66" s="28">
        <f>+SUM(AW63:$BK63)+SUM(AW64:$BK64)</f>
        <v>-187833333.33333349</v>
      </c>
      <c r="AX66" s="28">
        <f>+SUM(AX63:$BK63)+SUM(AX64:$BK64)</f>
        <v>-174562500.00000015</v>
      </c>
      <c r="AY66" s="28">
        <f>+SUM(AY63:$BK63)+SUM(AY64:$BK64)</f>
        <v>-161398611.11111125</v>
      </c>
      <c r="AZ66" s="28">
        <f>+SUM(AZ63:$BK63)+SUM(AZ64:$BK64)</f>
        <v>-148341666.66666681</v>
      </c>
      <c r="BA66" s="28">
        <f>+SUM(BA63:$BK63)+SUM(BA64:$BK64)</f>
        <v>-135391666.66666678</v>
      </c>
      <c r="BB66" s="28">
        <f>+SUM(BB63:$BK63)+SUM(BB64:$BK64)</f>
        <v>-122548611.11111121</v>
      </c>
      <c r="BC66" s="28">
        <f>+SUM(BC63:$BK63)+SUM(BC64:$BK64)</f>
        <v>-109812500.00000007</v>
      </c>
      <c r="BD66" s="28">
        <f>+SUM(BD63:$BK63)+SUM(BD64:$BK64)</f>
        <v>-97183333.333333403</v>
      </c>
      <c r="BE66" s="28">
        <f>+SUM(BE63:$BK63)+SUM(BE64:$BK64)</f>
        <v>-84661111.111111164</v>
      </c>
      <c r="BF66" s="28">
        <f>+SUM(BF63:$BK63)+SUM(BF64:$BK64)</f>
        <v>-72245833.333333373</v>
      </c>
      <c r="BG66" s="28">
        <f>+SUM(BG63:$BK63)+SUM(BG64:$BK64)</f>
        <v>-59937500.000000022</v>
      </c>
      <c r="BH66" s="28">
        <f>+SUM(BH63:$BK63)+SUM(BH64:$BK64)</f>
        <v>-47736111.111111127</v>
      </c>
      <c r="BI66" s="28">
        <f>+SUM(BI63:$BK63)+SUM(BI64:$BK64)</f>
        <v>-35641666.666666679</v>
      </c>
      <c r="BJ66" s="28">
        <f>+SUM(BJ63:$BK63)+SUM(BJ64:$BK64)</f>
        <v>-23654166.666666672</v>
      </c>
      <c r="BK66" s="28">
        <f>+SUM(BK63:$BK63)+SUM(BK64:$BK64)</f>
        <v>-11773611.111111114</v>
      </c>
    </row>
    <row r="67" spans="2:63" x14ac:dyDescent="0.25">
      <c r="B67" s="27" t="s">
        <v>40</v>
      </c>
      <c r="D67" s="28">
        <f>+D66*$C$7/1000000</f>
        <v>-1074850.0000000026</v>
      </c>
      <c r="E67" s="28">
        <f t="shared" ref="E67:BK67" si="42">+E66*$C$7/1000000</f>
        <v>-1053150.0000000026</v>
      </c>
      <c r="F67" s="28">
        <f t="shared" si="42"/>
        <v>-1031578.3333333358</v>
      </c>
      <c r="G67" s="28">
        <f t="shared" si="42"/>
        <v>-1010135.0000000026</v>
      </c>
      <c r="H67" s="28">
        <f t="shared" si="42"/>
        <v>-988820.00000000244</v>
      </c>
      <c r="I67" s="28">
        <f t="shared" si="42"/>
        <v>-967633.3333333357</v>
      </c>
      <c r="J67" s="28">
        <f t="shared" si="42"/>
        <v>-946575.00000000244</v>
      </c>
      <c r="K67" s="28">
        <f t="shared" si="42"/>
        <v>-925645.00000000233</v>
      </c>
      <c r="L67" s="28">
        <f t="shared" si="42"/>
        <v>-904843.3333333357</v>
      </c>
      <c r="M67" s="28">
        <f t="shared" si="42"/>
        <v>-884170.00000000221</v>
      </c>
      <c r="N67" s="28">
        <f t="shared" si="42"/>
        <v>-863625.00000000233</v>
      </c>
      <c r="O67" s="28">
        <f t="shared" si="42"/>
        <v>-843208.33333333558</v>
      </c>
      <c r="P67" s="28">
        <f t="shared" si="42"/>
        <v>-822920.00000000221</v>
      </c>
      <c r="Q67" s="28">
        <f t="shared" si="42"/>
        <v>-802760.00000000221</v>
      </c>
      <c r="R67" s="28">
        <f t="shared" si="42"/>
        <v>-782728.33333333547</v>
      </c>
      <c r="S67" s="28">
        <f t="shared" si="42"/>
        <v>-762825.00000000198</v>
      </c>
      <c r="T67" s="28">
        <f t="shared" si="42"/>
        <v>-743050.00000000198</v>
      </c>
      <c r="U67" s="28">
        <f t="shared" si="42"/>
        <v>-723403.33333333512</v>
      </c>
      <c r="V67" s="28">
        <f t="shared" si="42"/>
        <v>-703885.00000000175</v>
      </c>
      <c r="W67" s="28">
        <f t="shared" si="42"/>
        <v>-684495.00000000163</v>
      </c>
      <c r="X67" s="28">
        <f t="shared" si="42"/>
        <v>-665233.33333333489</v>
      </c>
      <c r="Y67" s="28">
        <f t="shared" si="42"/>
        <v>-646100.00000000151</v>
      </c>
      <c r="Z67" s="28">
        <f t="shared" si="42"/>
        <v>-627095.0000000014</v>
      </c>
      <c r="AA67" s="28">
        <f t="shared" si="42"/>
        <v>-608218.33333333477</v>
      </c>
      <c r="AB67" s="28">
        <f t="shared" si="42"/>
        <v>-589470.00000000116</v>
      </c>
      <c r="AC67" s="28">
        <f t="shared" si="42"/>
        <v>-570850.00000000105</v>
      </c>
      <c r="AD67" s="28">
        <f t="shared" si="42"/>
        <v>-552358.3333333343</v>
      </c>
      <c r="AE67" s="28">
        <f t="shared" si="42"/>
        <v>-533995.00000000093</v>
      </c>
      <c r="AF67" s="28">
        <f t="shared" si="42"/>
        <v>-515760.00000000093</v>
      </c>
      <c r="AG67" s="28">
        <f t="shared" si="42"/>
        <v>-497653.33333333419</v>
      </c>
      <c r="AH67" s="28">
        <f t="shared" si="42"/>
        <v>-479675.00000000076</v>
      </c>
      <c r="AI67" s="28">
        <f t="shared" si="42"/>
        <v>-461825.0000000007</v>
      </c>
      <c r="AJ67" s="28">
        <f t="shared" si="42"/>
        <v>-444103.33333333401</v>
      </c>
      <c r="AK67" s="28">
        <f t="shared" si="42"/>
        <v>-426510.00000000052</v>
      </c>
      <c r="AL67" s="28">
        <f t="shared" si="42"/>
        <v>-409045.00000000047</v>
      </c>
      <c r="AM67" s="28">
        <f t="shared" si="42"/>
        <v>-391708.33333333372</v>
      </c>
      <c r="AN67" s="28">
        <f t="shared" si="42"/>
        <v>-374500.00000000041</v>
      </c>
      <c r="AO67" s="28">
        <f t="shared" si="42"/>
        <v>-357420.00000000035</v>
      </c>
      <c r="AP67" s="28">
        <f t="shared" si="42"/>
        <v>-340468.3333333336</v>
      </c>
      <c r="AQ67" s="28">
        <f t="shared" si="42"/>
        <v>-323645.00000000029</v>
      </c>
      <c r="AR67" s="28">
        <f t="shared" si="42"/>
        <v>-306950.00000000023</v>
      </c>
      <c r="AS67" s="28">
        <f t="shared" si="42"/>
        <v>-290383.33333333355</v>
      </c>
      <c r="AT67" s="28">
        <f t="shared" si="42"/>
        <v>-273945.00000000023</v>
      </c>
      <c r="AU67" s="28">
        <f t="shared" si="42"/>
        <v>-257635.0000000002</v>
      </c>
      <c r="AV67" s="28">
        <f t="shared" si="42"/>
        <v>-241453.33333333352</v>
      </c>
      <c r="AW67" s="28">
        <f t="shared" si="42"/>
        <v>-225400.00000000017</v>
      </c>
      <c r="AX67" s="28">
        <f t="shared" si="42"/>
        <v>-209475.00000000017</v>
      </c>
      <c r="AY67" s="28">
        <f t="shared" si="42"/>
        <v>-193678.33333333349</v>
      </c>
      <c r="AZ67" s="28">
        <f t="shared" si="42"/>
        <v>-178010.00000000015</v>
      </c>
      <c r="BA67" s="28">
        <f t="shared" si="42"/>
        <v>-162470.00000000012</v>
      </c>
      <c r="BB67" s="28">
        <f t="shared" si="42"/>
        <v>-147058.33333333346</v>
      </c>
      <c r="BC67" s="28">
        <f t="shared" si="42"/>
        <v>-131775.00000000009</v>
      </c>
      <c r="BD67" s="28">
        <f t="shared" si="42"/>
        <v>-116620.00000000007</v>
      </c>
      <c r="BE67" s="28">
        <f t="shared" si="42"/>
        <v>-101593.3333333334</v>
      </c>
      <c r="BF67" s="28">
        <f t="shared" si="42"/>
        <v>-86695.000000000044</v>
      </c>
      <c r="BG67" s="28">
        <f t="shared" si="42"/>
        <v>-71925.000000000029</v>
      </c>
      <c r="BH67" s="28">
        <f t="shared" si="42"/>
        <v>-57283.33333333335</v>
      </c>
      <c r="BI67" s="28">
        <f t="shared" si="42"/>
        <v>-42770.000000000015</v>
      </c>
      <c r="BJ67" s="28">
        <f t="shared" si="42"/>
        <v>-28385.000000000007</v>
      </c>
      <c r="BK67" s="28">
        <f t="shared" si="42"/>
        <v>-14128.333333333336</v>
      </c>
    </row>
    <row r="68" spans="2:63" ht="15.75" thickBot="1" x14ac:dyDescent="0.3">
      <c r="B68" s="48" t="s">
        <v>41</v>
      </c>
      <c r="C68" s="5">
        <f>+C62</f>
        <v>700000000</v>
      </c>
      <c r="D68" s="28">
        <f>+D67+D65</f>
        <v>-19158183.333333407</v>
      </c>
      <c r="E68" s="28">
        <f t="shared" ref="E68:BJ68" si="43">+E67+E65</f>
        <v>-19029538.888888963</v>
      </c>
      <c r="F68" s="28">
        <f t="shared" si="43"/>
        <v>-18901022.777777851</v>
      </c>
      <c r="G68" s="28">
        <f t="shared" si="43"/>
        <v>-18772635.000000071</v>
      </c>
      <c r="H68" s="28">
        <f t="shared" si="43"/>
        <v>-18644375.555555627</v>
      </c>
      <c r="I68" s="28">
        <f t="shared" si="43"/>
        <v>-18516244.444444515</v>
      </c>
      <c r="J68" s="28">
        <f t="shared" si="43"/>
        <v>-18388241.666666735</v>
      </c>
      <c r="K68" s="28">
        <f t="shared" si="43"/>
        <v>-18260367.222222291</v>
      </c>
      <c r="L68" s="28">
        <f t="shared" si="43"/>
        <v>-18132621.111111179</v>
      </c>
      <c r="M68" s="28">
        <f t="shared" si="43"/>
        <v>-18005003.333333399</v>
      </c>
      <c r="N68" s="28">
        <f t="shared" si="43"/>
        <v>-17877513.888888955</v>
      </c>
      <c r="O68" s="28">
        <f t="shared" si="43"/>
        <v>-17750152.777777843</v>
      </c>
      <c r="P68" s="28">
        <f t="shared" si="43"/>
        <v>-17622920.000000063</v>
      </c>
      <c r="Q68" s="28">
        <f t="shared" si="43"/>
        <v>-17495815.555555619</v>
      </c>
      <c r="R68" s="28">
        <f t="shared" si="43"/>
        <v>-17368839.444444504</v>
      </c>
      <c r="S68" s="28">
        <f t="shared" si="43"/>
        <v>-17241991.666666728</v>
      </c>
      <c r="T68" s="28">
        <f t="shared" si="43"/>
        <v>-17115272.22222228</v>
      </c>
      <c r="U68" s="28">
        <f t="shared" si="43"/>
        <v>-16988681.111111168</v>
      </c>
      <c r="V68" s="28">
        <f t="shared" si="43"/>
        <v>-16862218.333333388</v>
      </c>
      <c r="W68" s="28">
        <f t="shared" si="43"/>
        <v>-16735883.888888942</v>
      </c>
      <c r="X68" s="28">
        <f t="shared" si="43"/>
        <v>-16609677.777777828</v>
      </c>
      <c r="Y68" s="28">
        <f t="shared" si="43"/>
        <v>-16483600.00000005</v>
      </c>
      <c r="Z68" s="28">
        <f t="shared" si="43"/>
        <v>-16357650.555555604</v>
      </c>
      <c r="AA68" s="28">
        <f t="shared" si="43"/>
        <v>-16231829.444444491</v>
      </c>
      <c r="AB68" s="28">
        <f t="shared" si="43"/>
        <v>-16106136.666666713</v>
      </c>
      <c r="AC68" s="28">
        <f t="shared" si="43"/>
        <v>-15980572.222222267</v>
      </c>
      <c r="AD68" s="28">
        <f t="shared" si="43"/>
        <v>-15855136.111111153</v>
      </c>
      <c r="AE68" s="28">
        <f t="shared" si="43"/>
        <v>-15729828.333333373</v>
      </c>
      <c r="AF68" s="28">
        <f t="shared" si="43"/>
        <v>-15604648.888888929</v>
      </c>
      <c r="AG68" s="28">
        <f t="shared" si="43"/>
        <v>-15479597.777777815</v>
      </c>
      <c r="AH68" s="28">
        <f t="shared" si="43"/>
        <v>-15354675.000000037</v>
      </c>
      <c r="AI68" s="28">
        <f t="shared" si="43"/>
        <v>-15229880.555555589</v>
      </c>
      <c r="AJ68" s="28">
        <f t="shared" si="43"/>
        <v>-15105214.444444479</v>
      </c>
      <c r="AK68" s="28">
        <f t="shared" si="43"/>
        <v>-14980676.666666698</v>
      </c>
      <c r="AL68" s="28">
        <f t="shared" si="43"/>
        <v>-14856267.222222254</v>
      </c>
      <c r="AM68" s="28">
        <f t="shared" si="43"/>
        <v>-14731986.111111142</v>
      </c>
      <c r="AN68" s="28">
        <f t="shared" si="43"/>
        <v>-14607833.333333362</v>
      </c>
      <c r="AO68" s="28">
        <f t="shared" si="43"/>
        <v>-14483808.888888916</v>
      </c>
      <c r="AP68" s="28">
        <f t="shared" si="43"/>
        <v>-14359912.777777804</v>
      </c>
      <c r="AQ68" s="28">
        <f t="shared" si="43"/>
        <v>-14236145.000000024</v>
      </c>
      <c r="AR68" s="28">
        <f t="shared" si="43"/>
        <v>-14112505.555555578</v>
      </c>
      <c r="AS68" s="28">
        <f t="shared" si="43"/>
        <v>-13988994.444444468</v>
      </c>
      <c r="AT68" s="28">
        <f t="shared" si="43"/>
        <v>-13865611.666666688</v>
      </c>
      <c r="AU68" s="28">
        <f t="shared" si="43"/>
        <v>-13742357.222222243</v>
      </c>
      <c r="AV68" s="28">
        <f t="shared" si="43"/>
        <v>-13619231.111111131</v>
      </c>
      <c r="AW68" s="28">
        <f t="shared" si="43"/>
        <v>-13496233.333333351</v>
      </c>
      <c r="AX68" s="28">
        <f t="shared" si="43"/>
        <v>-13373363.888888907</v>
      </c>
      <c r="AY68" s="28">
        <f t="shared" si="43"/>
        <v>-13250622.777777795</v>
      </c>
      <c r="AZ68" s="28">
        <f t="shared" si="43"/>
        <v>-13128010.000000015</v>
      </c>
      <c r="BA68" s="28">
        <f t="shared" si="43"/>
        <v>-13005525.555555569</v>
      </c>
      <c r="BB68" s="28">
        <f t="shared" si="43"/>
        <v>-12883169.444444457</v>
      </c>
      <c r="BC68" s="28">
        <f t="shared" si="43"/>
        <v>-12760941.666666679</v>
      </c>
      <c r="BD68" s="28">
        <f t="shared" si="43"/>
        <v>-12638842.222222233</v>
      </c>
      <c r="BE68" s="28">
        <f t="shared" si="43"/>
        <v>-12516871.111111121</v>
      </c>
      <c r="BF68" s="28">
        <f t="shared" si="43"/>
        <v>-12395028.333333341</v>
      </c>
      <c r="BG68" s="28">
        <f t="shared" si="43"/>
        <v>-12273313.888888896</v>
      </c>
      <c r="BH68" s="28">
        <f t="shared" si="43"/>
        <v>-12151727.777777784</v>
      </c>
      <c r="BI68" s="28">
        <f t="shared" si="43"/>
        <v>-12030270.000000004</v>
      </c>
      <c r="BJ68" s="28">
        <f t="shared" si="43"/>
        <v>-11908940.555555558</v>
      </c>
      <c r="BK68" s="28">
        <f>+BK67+BK65</f>
        <v>-11787739.444444448</v>
      </c>
    </row>
    <row r="69" spans="2:63" ht="15.75" thickBot="1" x14ac:dyDescent="0.3">
      <c r="B69" s="51">
        <f>+(C69+1)^12-1</f>
        <v>0.13495511786512959</v>
      </c>
      <c r="C69" s="50">
        <f>+IRR(C68:BK68)</f>
        <v>1.0605266916670075E-2</v>
      </c>
    </row>
    <row r="71" spans="2:63" ht="18.75" hidden="1" outlineLevel="1" x14ac:dyDescent="0.3">
      <c r="B71" s="30" t="s">
        <v>67</v>
      </c>
      <c r="C71" s="29">
        <v>0</v>
      </c>
      <c r="D71" s="29">
        <v>1</v>
      </c>
      <c r="E71" s="29">
        <f>+D71+1</f>
        <v>2</v>
      </c>
      <c r="F71" s="29">
        <f t="shared" ref="F71:AM71" si="44">+E71+1</f>
        <v>3</v>
      </c>
      <c r="G71" s="29">
        <f t="shared" si="44"/>
        <v>4</v>
      </c>
      <c r="H71" s="29">
        <f t="shared" si="44"/>
        <v>5</v>
      </c>
      <c r="I71" s="29">
        <f t="shared" si="44"/>
        <v>6</v>
      </c>
      <c r="J71" s="29">
        <f t="shared" si="44"/>
        <v>7</v>
      </c>
      <c r="K71" s="29">
        <f t="shared" si="44"/>
        <v>8</v>
      </c>
      <c r="L71" s="29">
        <f t="shared" si="44"/>
        <v>9</v>
      </c>
      <c r="M71" s="29">
        <f t="shared" si="44"/>
        <v>10</v>
      </c>
      <c r="N71" s="29">
        <f t="shared" si="44"/>
        <v>11</v>
      </c>
      <c r="O71" s="29">
        <f t="shared" si="44"/>
        <v>12</v>
      </c>
      <c r="P71" s="29">
        <f t="shared" si="44"/>
        <v>13</v>
      </c>
      <c r="Q71" s="29">
        <f t="shared" si="44"/>
        <v>14</v>
      </c>
      <c r="R71" s="29">
        <f t="shared" si="44"/>
        <v>15</v>
      </c>
      <c r="S71" s="29">
        <f t="shared" si="44"/>
        <v>16</v>
      </c>
      <c r="T71" s="29">
        <f t="shared" si="44"/>
        <v>17</v>
      </c>
      <c r="U71" s="29">
        <f t="shared" si="44"/>
        <v>18</v>
      </c>
      <c r="V71" s="29">
        <f t="shared" si="44"/>
        <v>19</v>
      </c>
      <c r="W71" s="29">
        <f t="shared" si="44"/>
        <v>20</v>
      </c>
      <c r="X71" s="29">
        <f t="shared" si="44"/>
        <v>21</v>
      </c>
      <c r="Y71" s="29">
        <f t="shared" si="44"/>
        <v>22</v>
      </c>
      <c r="Z71" s="29">
        <f t="shared" si="44"/>
        <v>23</v>
      </c>
      <c r="AA71" s="29">
        <f t="shared" si="44"/>
        <v>24</v>
      </c>
      <c r="AB71" s="29">
        <f t="shared" si="44"/>
        <v>25</v>
      </c>
      <c r="AC71" s="29">
        <f t="shared" si="44"/>
        <v>26</v>
      </c>
      <c r="AD71" s="29">
        <f t="shared" si="44"/>
        <v>27</v>
      </c>
      <c r="AE71" s="29">
        <f t="shared" si="44"/>
        <v>28</v>
      </c>
      <c r="AF71" s="29">
        <f t="shared" si="44"/>
        <v>29</v>
      </c>
      <c r="AG71" s="29">
        <f t="shared" si="44"/>
        <v>30</v>
      </c>
      <c r="AH71" s="29">
        <f t="shared" si="44"/>
        <v>31</v>
      </c>
      <c r="AI71" s="29">
        <f t="shared" si="44"/>
        <v>32</v>
      </c>
      <c r="AJ71" s="29">
        <f t="shared" si="44"/>
        <v>33</v>
      </c>
      <c r="AK71" s="29">
        <f t="shared" si="44"/>
        <v>34</v>
      </c>
      <c r="AL71" s="29">
        <f t="shared" si="44"/>
        <v>35</v>
      </c>
      <c r="AM71" s="29">
        <f t="shared" si="44"/>
        <v>36</v>
      </c>
    </row>
    <row r="72" spans="2:63" hidden="1" outlineLevel="1" x14ac:dyDescent="0.25">
      <c r="B72" s="27" t="s">
        <v>60</v>
      </c>
      <c r="C72" s="5">
        <f>+C62</f>
        <v>700000000</v>
      </c>
      <c r="D72" s="28">
        <f>+C72+D74</f>
        <v>680555555.55555558</v>
      </c>
      <c r="E72" s="28">
        <f t="shared" ref="E72:AM72" si="45">+D72+E74</f>
        <v>661111111.11111116</v>
      </c>
      <c r="F72" s="28">
        <f t="shared" si="45"/>
        <v>641666666.66666675</v>
      </c>
      <c r="G72" s="28">
        <f t="shared" si="45"/>
        <v>622222222.22222233</v>
      </c>
      <c r="H72" s="28">
        <f t="shared" si="45"/>
        <v>602777777.77777791</v>
      </c>
      <c r="I72" s="28">
        <f t="shared" si="45"/>
        <v>583333333.33333349</v>
      </c>
      <c r="J72" s="28">
        <f t="shared" si="45"/>
        <v>563888888.88888907</v>
      </c>
      <c r="K72" s="28">
        <f t="shared" si="45"/>
        <v>544444444.44444466</v>
      </c>
      <c r="L72" s="28">
        <f t="shared" si="45"/>
        <v>525000000.00000024</v>
      </c>
      <c r="M72" s="28">
        <f t="shared" si="45"/>
        <v>505555555.55555582</v>
      </c>
      <c r="N72" s="28">
        <f t="shared" si="45"/>
        <v>486111111.1111114</v>
      </c>
      <c r="O72" s="28">
        <f t="shared" si="45"/>
        <v>466666666.66666698</v>
      </c>
      <c r="P72" s="28">
        <f t="shared" si="45"/>
        <v>447222222.22222257</v>
      </c>
      <c r="Q72" s="28">
        <f t="shared" si="45"/>
        <v>427777777.77777815</v>
      </c>
      <c r="R72" s="28">
        <f t="shared" si="45"/>
        <v>408333333.33333373</v>
      </c>
      <c r="S72" s="28">
        <f t="shared" si="45"/>
        <v>388888888.88888931</v>
      </c>
      <c r="T72" s="28">
        <f t="shared" si="45"/>
        <v>369444444.44444489</v>
      </c>
      <c r="U72" s="28">
        <f t="shared" si="45"/>
        <v>350000000.00000048</v>
      </c>
      <c r="V72" s="28">
        <f t="shared" si="45"/>
        <v>330555555.55555606</v>
      </c>
      <c r="W72" s="28">
        <f t="shared" si="45"/>
        <v>311111111.11111164</v>
      </c>
      <c r="X72" s="28">
        <f t="shared" si="45"/>
        <v>291666666.66666722</v>
      </c>
      <c r="Y72" s="28">
        <f t="shared" si="45"/>
        <v>272222222.22222281</v>
      </c>
      <c r="Z72" s="28">
        <f t="shared" si="45"/>
        <v>252777777.77777836</v>
      </c>
      <c r="AA72" s="28">
        <f t="shared" si="45"/>
        <v>233333333.33333391</v>
      </c>
      <c r="AB72" s="28">
        <f t="shared" si="45"/>
        <v>213888888.88888946</v>
      </c>
      <c r="AC72" s="28">
        <f t="shared" si="45"/>
        <v>194444444.44444501</v>
      </c>
      <c r="AD72" s="28">
        <f t="shared" si="45"/>
        <v>175000000.00000057</v>
      </c>
      <c r="AE72" s="28">
        <f t="shared" si="45"/>
        <v>155555555.55555612</v>
      </c>
      <c r="AF72" s="28">
        <f t="shared" si="45"/>
        <v>136111111.11111167</v>
      </c>
      <c r="AG72" s="28">
        <f t="shared" si="45"/>
        <v>116666666.66666722</v>
      </c>
      <c r="AH72" s="28">
        <f t="shared" si="45"/>
        <v>97222222.222222775</v>
      </c>
      <c r="AI72" s="28">
        <f t="shared" si="45"/>
        <v>77777777.777778327</v>
      </c>
      <c r="AJ72" s="28">
        <f t="shared" si="45"/>
        <v>58333333.33333388</v>
      </c>
      <c r="AK72" s="28">
        <f t="shared" si="45"/>
        <v>38888888.888889432</v>
      </c>
      <c r="AL72" s="28">
        <f t="shared" si="45"/>
        <v>19444444.444444988</v>
      </c>
      <c r="AM72" s="28">
        <f t="shared" si="45"/>
        <v>5.4389238357543945E-7</v>
      </c>
    </row>
    <row r="73" spans="2:63" hidden="1" outlineLevel="1" x14ac:dyDescent="0.25">
      <c r="B73" s="27" t="s">
        <v>37</v>
      </c>
      <c r="D73" s="28">
        <f t="shared" ref="D73:AM73" si="46">-C$72*$D$14</f>
        <v>-6416666.6666667368</v>
      </c>
      <c r="E73" s="28">
        <f t="shared" si="46"/>
        <v>-6238425.9259259943</v>
      </c>
      <c r="F73" s="28">
        <f t="shared" si="46"/>
        <v>-6060185.1851852518</v>
      </c>
      <c r="G73" s="28">
        <f t="shared" si="46"/>
        <v>-5881944.4444445102</v>
      </c>
      <c r="H73" s="28">
        <f t="shared" si="46"/>
        <v>-5703703.7037037676</v>
      </c>
      <c r="I73" s="28">
        <f t="shared" si="46"/>
        <v>-5525462.9629630251</v>
      </c>
      <c r="J73" s="28">
        <f t="shared" si="46"/>
        <v>-5347222.2222222826</v>
      </c>
      <c r="K73" s="28">
        <f t="shared" si="46"/>
        <v>-5168981.48148154</v>
      </c>
      <c r="L73" s="28">
        <f t="shared" si="46"/>
        <v>-4990740.7407407975</v>
      </c>
      <c r="M73" s="28">
        <f t="shared" si="46"/>
        <v>-4812500.0000000549</v>
      </c>
      <c r="N73" s="28">
        <f t="shared" si="46"/>
        <v>-4634259.2592593124</v>
      </c>
      <c r="O73" s="28">
        <f t="shared" si="46"/>
        <v>-4456018.5185185699</v>
      </c>
      <c r="P73" s="28">
        <f t="shared" si="46"/>
        <v>-4277777.7777778273</v>
      </c>
      <c r="Q73" s="28">
        <f t="shared" si="46"/>
        <v>-4099537.0370370853</v>
      </c>
      <c r="R73" s="28">
        <f t="shared" si="46"/>
        <v>-3921296.2962963427</v>
      </c>
      <c r="S73" s="28">
        <f t="shared" si="46"/>
        <v>-3743055.5555556002</v>
      </c>
      <c r="T73" s="28">
        <f t="shared" si="46"/>
        <v>-3564814.8148148577</v>
      </c>
      <c r="U73" s="28">
        <f t="shared" si="46"/>
        <v>-3386574.0740741156</v>
      </c>
      <c r="V73" s="28">
        <f t="shared" si="46"/>
        <v>-3208333.3333333731</v>
      </c>
      <c r="W73" s="28">
        <f t="shared" si="46"/>
        <v>-3030092.5925926305</v>
      </c>
      <c r="X73" s="28">
        <f t="shared" si="46"/>
        <v>-2851851.851851888</v>
      </c>
      <c r="Y73" s="28">
        <f t="shared" si="46"/>
        <v>-2673611.1111111455</v>
      </c>
      <c r="Z73" s="28">
        <f t="shared" si="46"/>
        <v>-2495370.3703704029</v>
      </c>
      <c r="AA73" s="28">
        <f t="shared" si="46"/>
        <v>-2317129.6296296604</v>
      </c>
      <c r="AB73" s="28">
        <f t="shared" si="46"/>
        <v>-2138888.8888889179</v>
      </c>
      <c r="AC73" s="28">
        <f t="shared" si="46"/>
        <v>-1960648.1481481749</v>
      </c>
      <c r="AD73" s="28">
        <f t="shared" si="46"/>
        <v>-1782407.4074074321</v>
      </c>
      <c r="AE73" s="28">
        <f t="shared" si="46"/>
        <v>-1604166.6666666896</v>
      </c>
      <c r="AF73" s="28">
        <f t="shared" si="46"/>
        <v>-1425925.9259259468</v>
      </c>
      <c r="AG73" s="28">
        <f t="shared" si="46"/>
        <v>-1247685.185185204</v>
      </c>
      <c r="AH73" s="28">
        <f t="shared" si="46"/>
        <v>-1069444.4444444613</v>
      </c>
      <c r="AI73" s="28">
        <f t="shared" si="46"/>
        <v>-891203.70370371861</v>
      </c>
      <c r="AJ73" s="28">
        <f t="shared" si="46"/>
        <v>-712962.96296297584</v>
      </c>
      <c r="AK73" s="28">
        <f t="shared" si="46"/>
        <v>-534722.22222223307</v>
      </c>
      <c r="AL73" s="28">
        <f t="shared" si="46"/>
        <v>-356481.48148149037</v>
      </c>
      <c r="AM73" s="28">
        <f t="shared" si="46"/>
        <v>-178240.74074074769</v>
      </c>
    </row>
    <row r="74" spans="2:63" hidden="1" outlineLevel="1" x14ac:dyDescent="0.25">
      <c r="B74" s="27" t="s">
        <v>36</v>
      </c>
      <c r="D74" s="28">
        <f>-$C$72/36</f>
        <v>-19444444.444444444</v>
      </c>
      <c r="E74" s="28">
        <f t="shared" ref="E74:AM74" si="47">-$C$62/36</f>
        <v>-19444444.444444444</v>
      </c>
      <c r="F74" s="28">
        <f t="shared" si="47"/>
        <v>-19444444.444444444</v>
      </c>
      <c r="G74" s="28">
        <f t="shared" si="47"/>
        <v>-19444444.444444444</v>
      </c>
      <c r="H74" s="28">
        <f t="shared" si="47"/>
        <v>-19444444.444444444</v>
      </c>
      <c r="I74" s="28">
        <f t="shared" si="47"/>
        <v>-19444444.444444444</v>
      </c>
      <c r="J74" s="28">
        <f t="shared" si="47"/>
        <v>-19444444.444444444</v>
      </c>
      <c r="K74" s="28">
        <f t="shared" si="47"/>
        <v>-19444444.444444444</v>
      </c>
      <c r="L74" s="28">
        <f t="shared" si="47"/>
        <v>-19444444.444444444</v>
      </c>
      <c r="M74" s="28">
        <f t="shared" si="47"/>
        <v>-19444444.444444444</v>
      </c>
      <c r="N74" s="28">
        <f t="shared" si="47"/>
        <v>-19444444.444444444</v>
      </c>
      <c r="O74" s="28">
        <f t="shared" si="47"/>
        <v>-19444444.444444444</v>
      </c>
      <c r="P74" s="28">
        <f t="shared" si="47"/>
        <v>-19444444.444444444</v>
      </c>
      <c r="Q74" s="28">
        <f t="shared" si="47"/>
        <v>-19444444.444444444</v>
      </c>
      <c r="R74" s="28">
        <f t="shared" si="47"/>
        <v>-19444444.444444444</v>
      </c>
      <c r="S74" s="28">
        <f t="shared" si="47"/>
        <v>-19444444.444444444</v>
      </c>
      <c r="T74" s="28">
        <f t="shared" si="47"/>
        <v>-19444444.444444444</v>
      </c>
      <c r="U74" s="28">
        <f t="shared" si="47"/>
        <v>-19444444.444444444</v>
      </c>
      <c r="V74" s="28">
        <f t="shared" si="47"/>
        <v>-19444444.444444444</v>
      </c>
      <c r="W74" s="28">
        <f t="shared" si="47"/>
        <v>-19444444.444444444</v>
      </c>
      <c r="X74" s="28">
        <f t="shared" si="47"/>
        <v>-19444444.444444444</v>
      </c>
      <c r="Y74" s="28">
        <f t="shared" si="47"/>
        <v>-19444444.444444444</v>
      </c>
      <c r="Z74" s="28">
        <f t="shared" si="47"/>
        <v>-19444444.444444444</v>
      </c>
      <c r="AA74" s="28">
        <f t="shared" si="47"/>
        <v>-19444444.444444444</v>
      </c>
      <c r="AB74" s="28">
        <f t="shared" si="47"/>
        <v>-19444444.444444444</v>
      </c>
      <c r="AC74" s="28">
        <f t="shared" si="47"/>
        <v>-19444444.444444444</v>
      </c>
      <c r="AD74" s="28">
        <f t="shared" si="47"/>
        <v>-19444444.444444444</v>
      </c>
      <c r="AE74" s="28">
        <f t="shared" si="47"/>
        <v>-19444444.444444444</v>
      </c>
      <c r="AF74" s="28">
        <f t="shared" si="47"/>
        <v>-19444444.444444444</v>
      </c>
      <c r="AG74" s="28">
        <f t="shared" si="47"/>
        <v>-19444444.444444444</v>
      </c>
      <c r="AH74" s="28">
        <f t="shared" si="47"/>
        <v>-19444444.444444444</v>
      </c>
      <c r="AI74" s="28">
        <f t="shared" si="47"/>
        <v>-19444444.444444444</v>
      </c>
      <c r="AJ74" s="28">
        <f t="shared" si="47"/>
        <v>-19444444.444444444</v>
      </c>
      <c r="AK74" s="28">
        <f t="shared" si="47"/>
        <v>-19444444.444444444</v>
      </c>
      <c r="AL74" s="28">
        <f t="shared" si="47"/>
        <v>-19444444.444444444</v>
      </c>
      <c r="AM74" s="28">
        <f t="shared" si="47"/>
        <v>-19444444.444444444</v>
      </c>
    </row>
    <row r="75" spans="2:63" hidden="1" outlineLevel="1" x14ac:dyDescent="0.25">
      <c r="B75" s="27" t="s">
        <v>38</v>
      </c>
      <c r="D75" s="28">
        <f>+D74+D73</f>
        <v>-25861111.111111179</v>
      </c>
      <c r="E75" s="28">
        <f t="shared" ref="E75:AM75" si="48">+E74+E73</f>
        <v>-25682870.37037044</v>
      </c>
      <c r="F75" s="28">
        <f t="shared" si="48"/>
        <v>-25504629.629629694</v>
      </c>
      <c r="G75" s="28">
        <f t="shared" si="48"/>
        <v>-25326388.888888955</v>
      </c>
      <c r="H75" s="28">
        <f t="shared" si="48"/>
        <v>-25148148.148148213</v>
      </c>
      <c r="I75" s="28">
        <f t="shared" si="48"/>
        <v>-24969907.40740747</v>
      </c>
      <c r="J75" s="28">
        <f t="shared" si="48"/>
        <v>-24791666.666666728</v>
      </c>
      <c r="K75" s="28">
        <f t="shared" si="48"/>
        <v>-24613425.925925985</v>
      </c>
      <c r="L75" s="28">
        <f t="shared" si="48"/>
        <v>-24435185.185185242</v>
      </c>
      <c r="M75" s="28">
        <f t="shared" si="48"/>
        <v>-24256944.4444445</v>
      </c>
      <c r="N75" s="28">
        <f t="shared" si="48"/>
        <v>-24078703.703703757</v>
      </c>
      <c r="O75" s="28">
        <f t="shared" si="48"/>
        <v>-23900462.962963015</v>
      </c>
      <c r="P75" s="28">
        <f t="shared" si="48"/>
        <v>-23722222.222222272</v>
      </c>
      <c r="Q75" s="28">
        <f t="shared" si="48"/>
        <v>-23543981.48148153</v>
      </c>
      <c r="R75" s="28">
        <f t="shared" si="48"/>
        <v>-23365740.740740787</v>
      </c>
      <c r="S75" s="28">
        <f t="shared" si="48"/>
        <v>-23187500.000000045</v>
      </c>
      <c r="T75" s="28">
        <f t="shared" si="48"/>
        <v>-23009259.259259302</v>
      </c>
      <c r="U75" s="28">
        <f t="shared" si="48"/>
        <v>-22831018.51851856</v>
      </c>
      <c r="V75" s="28">
        <f t="shared" si="48"/>
        <v>-22652777.777777817</v>
      </c>
      <c r="W75" s="28">
        <f t="shared" si="48"/>
        <v>-22474537.037037075</v>
      </c>
      <c r="X75" s="28">
        <f t="shared" si="48"/>
        <v>-22296296.296296332</v>
      </c>
      <c r="Y75" s="28">
        <f t="shared" si="48"/>
        <v>-22118055.555555589</v>
      </c>
      <c r="Z75" s="28">
        <f t="shared" si="48"/>
        <v>-21939814.814814847</v>
      </c>
      <c r="AA75" s="28">
        <f t="shared" si="48"/>
        <v>-21761574.074074104</v>
      </c>
      <c r="AB75" s="28">
        <f t="shared" si="48"/>
        <v>-21583333.333333362</v>
      </c>
      <c r="AC75" s="28">
        <f t="shared" si="48"/>
        <v>-21405092.592592619</v>
      </c>
      <c r="AD75" s="28">
        <f t="shared" si="48"/>
        <v>-21226851.851851877</v>
      </c>
      <c r="AE75" s="28">
        <f t="shared" si="48"/>
        <v>-21048611.111111134</v>
      </c>
      <c r="AF75" s="28">
        <f t="shared" si="48"/>
        <v>-20870370.370370392</v>
      </c>
      <c r="AG75" s="28">
        <f t="shared" si="48"/>
        <v>-20692129.629629649</v>
      </c>
      <c r="AH75" s="28">
        <f t="shared" si="48"/>
        <v>-20513888.888888907</v>
      </c>
      <c r="AI75" s="28">
        <f t="shared" si="48"/>
        <v>-20335648.148148164</v>
      </c>
      <c r="AJ75" s="28">
        <f t="shared" si="48"/>
        <v>-20157407.407407422</v>
      </c>
      <c r="AK75" s="28">
        <f t="shared" si="48"/>
        <v>-19979166.666666675</v>
      </c>
      <c r="AL75" s="28">
        <f t="shared" si="48"/>
        <v>-19800925.925925933</v>
      </c>
      <c r="AM75" s="28">
        <f t="shared" si="48"/>
        <v>-19622685.18518519</v>
      </c>
    </row>
    <row r="76" spans="2:63" hidden="1" outlineLevel="1" x14ac:dyDescent="0.25">
      <c r="B76" s="27" t="s">
        <v>39</v>
      </c>
      <c r="D76" s="28">
        <f>+SUM(D73:$AM73)+SUM(D74:$AM74)</f>
        <v>-818708333.33333421</v>
      </c>
      <c r="E76" s="28">
        <f>+SUM(E73:$AM73)+SUM(E74:$AM74)</f>
        <v>-792847222.22222304</v>
      </c>
      <c r="F76" s="28">
        <f>+SUM(F73:$AM73)+SUM(F74:$AM74)</f>
        <v>-767164351.85185266</v>
      </c>
      <c r="G76" s="28">
        <f>+SUM(G73:$AM73)+SUM(G74:$AM74)</f>
        <v>-741659722.22222292</v>
      </c>
      <c r="H76" s="28">
        <f>+SUM(H73:$AM73)+SUM(H74:$AM74)</f>
        <v>-716333333.33333397</v>
      </c>
      <c r="I76" s="28">
        <f>+SUM(I73:$AM73)+SUM(I74:$AM74)</f>
        <v>-691185185.18518579</v>
      </c>
      <c r="J76" s="28">
        <f>+SUM(J73:$AM73)+SUM(J74:$AM74)</f>
        <v>-666215277.77777839</v>
      </c>
      <c r="K76" s="28">
        <f>+SUM(K73:$AM73)+SUM(K74:$AM74)</f>
        <v>-641423611.11111164</v>
      </c>
      <c r="L76" s="28">
        <f>+SUM(L73:$AM73)+SUM(L74:$AM74)</f>
        <v>-616810185.18518567</v>
      </c>
      <c r="M76" s="28">
        <f>+SUM(M73:$AM73)+SUM(M74:$AM74)</f>
        <v>-592375000.00000048</v>
      </c>
      <c r="N76" s="28">
        <f>+SUM(N73:$AM73)+SUM(N74:$AM74)</f>
        <v>-568118055.55555606</v>
      </c>
      <c r="O76" s="28">
        <f>+SUM(O73:$AM73)+SUM(O74:$AM74)</f>
        <v>-544039351.8518523</v>
      </c>
      <c r="P76" s="28">
        <f>+SUM(P73:$AM73)+SUM(P74:$AM74)</f>
        <v>-520138888.88888931</v>
      </c>
      <c r="Q76" s="28">
        <f>+SUM(Q73:$AM73)+SUM(Q74:$AM74)</f>
        <v>-496416666.66666704</v>
      </c>
      <c r="R76" s="28">
        <f>+SUM(R73:$AM73)+SUM(R74:$AM74)</f>
        <v>-472872685.18518555</v>
      </c>
      <c r="S76" s="28">
        <f>+SUM(S73:$AM73)+SUM(S74:$AM74)</f>
        <v>-449506944.44444478</v>
      </c>
      <c r="T76" s="28">
        <f>+SUM(T73:$AM73)+SUM(T74:$AM74)</f>
        <v>-426319444.44444478</v>
      </c>
      <c r="U76" s="28">
        <f>+SUM(U73:$AM73)+SUM(U74:$AM74)</f>
        <v>-403310185.18518549</v>
      </c>
      <c r="V76" s="28">
        <f>+SUM(V73:$AM73)+SUM(V74:$AM74)</f>
        <v>-380479166.66666698</v>
      </c>
      <c r="W76" s="28">
        <f>+SUM(W73:$AM73)+SUM(W74:$AM74)</f>
        <v>-357826388.88888919</v>
      </c>
      <c r="X76" s="28">
        <f>+SUM(X73:$AM73)+SUM(X74:$AM74)</f>
        <v>-335351851.85185212</v>
      </c>
      <c r="Y76" s="28">
        <f>+SUM(Y73:$AM73)+SUM(Y74:$AM74)</f>
        <v>-313055555.55555582</v>
      </c>
      <c r="Z76" s="28">
        <f>+SUM(Z73:$AM73)+SUM(Z74:$AM74)</f>
        <v>-290937500.00000024</v>
      </c>
      <c r="AA76" s="28">
        <f>+SUM(AA73:$AM73)+SUM(AA74:$AM74)</f>
        <v>-268997685.18518543</v>
      </c>
      <c r="AB76" s="28">
        <f>+SUM(AB73:$AM73)+SUM(AB74:$AM74)</f>
        <v>-247236111.11111134</v>
      </c>
      <c r="AC76" s="28">
        <f>+SUM(AC73:$AM73)+SUM(AC74:$AM74)</f>
        <v>-225652777.77777797</v>
      </c>
      <c r="AD76" s="28">
        <f>+SUM(AD73:$AM73)+SUM(AD74:$AM74)</f>
        <v>-204247685.18518534</v>
      </c>
      <c r="AE76" s="28">
        <f>+SUM(AE73:$AM73)+SUM(AE74:$AM74)</f>
        <v>-183020833.33333346</v>
      </c>
      <c r="AF76" s="28">
        <f>+SUM(AF73:$AM73)+SUM(AF74:$AM74)</f>
        <v>-161972222.22222233</v>
      </c>
      <c r="AG76" s="28">
        <f>+SUM(AG73:$AM73)+SUM(AG74:$AM74)</f>
        <v>-141101851.85185194</v>
      </c>
      <c r="AH76" s="28">
        <f>+SUM(AH73:$AM73)+SUM(AH74:$AM74)</f>
        <v>-120409722.2222223</v>
      </c>
      <c r="AI76" s="28">
        <f>+SUM(AI73:$AM73)+SUM(AI74:$AM74)</f>
        <v>-99895833.333333388</v>
      </c>
      <c r="AJ76" s="28">
        <f>+SUM(AJ73:$AM73)+SUM(AJ74:$AM74)</f>
        <v>-79560185.185185224</v>
      </c>
      <c r="AK76" s="28">
        <f>+SUM(AK73:$AM73)+SUM(AK74:$AM74)</f>
        <v>-59402777.777777798</v>
      </c>
      <c r="AL76" s="28">
        <f>+SUM(AL73:$AM73)+SUM(AL74:$AM74)</f>
        <v>-39423611.111111127</v>
      </c>
      <c r="AM76" s="28">
        <f>+SUM(AM73:$AM73)+SUM(AM74:$AM74)</f>
        <v>-19622685.18518519</v>
      </c>
    </row>
    <row r="77" spans="2:63" hidden="1" outlineLevel="1" x14ac:dyDescent="0.25">
      <c r="B77" s="27" t="s">
        <v>40</v>
      </c>
      <c r="D77" s="28">
        <f>+D76*$C$7/1000000</f>
        <v>-982450.00000000105</v>
      </c>
      <c r="E77" s="28">
        <f t="shared" ref="E77:AM77" si="49">+E76*$C$7/1000000</f>
        <v>-951416.66666666756</v>
      </c>
      <c r="F77" s="28">
        <f t="shared" si="49"/>
        <v>-920597.22222222318</v>
      </c>
      <c r="G77" s="28">
        <f t="shared" si="49"/>
        <v>-889991.66666666744</v>
      </c>
      <c r="H77" s="28">
        <f t="shared" si="49"/>
        <v>-859600.0000000007</v>
      </c>
      <c r="I77" s="28">
        <f t="shared" si="49"/>
        <v>-829422.22222222295</v>
      </c>
      <c r="J77" s="28">
        <f t="shared" si="49"/>
        <v>-799458.33333333407</v>
      </c>
      <c r="K77" s="28">
        <f t="shared" si="49"/>
        <v>-769708.33333333395</v>
      </c>
      <c r="L77" s="28">
        <f t="shared" si="49"/>
        <v>-740172.22222222283</v>
      </c>
      <c r="M77" s="28">
        <f t="shared" si="49"/>
        <v>-710850.00000000058</v>
      </c>
      <c r="N77" s="28">
        <f t="shared" si="49"/>
        <v>-681741.66666666721</v>
      </c>
      <c r="O77" s="28">
        <f t="shared" si="49"/>
        <v>-652847.22222222283</v>
      </c>
      <c r="P77" s="28">
        <f t="shared" si="49"/>
        <v>-624166.66666666721</v>
      </c>
      <c r="Q77" s="28">
        <f t="shared" si="49"/>
        <v>-595700.00000000047</v>
      </c>
      <c r="R77" s="28">
        <f t="shared" si="49"/>
        <v>-567447.22222222271</v>
      </c>
      <c r="S77" s="28">
        <f t="shared" si="49"/>
        <v>-539408.33333333372</v>
      </c>
      <c r="T77" s="28">
        <f t="shared" si="49"/>
        <v>-511583.33333333372</v>
      </c>
      <c r="U77" s="28">
        <f t="shared" si="49"/>
        <v>-483972.2222222226</v>
      </c>
      <c r="V77" s="28">
        <f t="shared" si="49"/>
        <v>-456575.00000000035</v>
      </c>
      <c r="W77" s="28">
        <f t="shared" si="49"/>
        <v>-429391.66666666704</v>
      </c>
      <c r="X77" s="28">
        <f t="shared" si="49"/>
        <v>-402422.22222222254</v>
      </c>
      <c r="Y77" s="28">
        <f t="shared" si="49"/>
        <v>-375666.66666666698</v>
      </c>
      <c r="Z77" s="28">
        <f t="shared" si="49"/>
        <v>-349125.00000000029</v>
      </c>
      <c r="AA77" s="28">
        <f t="shared" si="49"/>
        <v>-322797.22222222254</v>
      </c>
      <c r="AB77" s="28">
        <f t="shared" si="49"/>
        <v>-296683.3333333336</v>
      </c>
      <c r="AC77" s="28">
        <f t="shared" si="49"/>
        <v>-270783.33333333355</v>
      </c>
      <c r="AD77" s="28">
        <f t="shared" si="49"/>
        <v>-245097.22222222242</v>
      </c>
      <c r="AE77" s="28">
        <f t="shared" si="49"/>
        <v>-219625.00000000015</v>
      </c>
      <c r="AF77" s="28">
        <f t="shared" si="49"/>
        <v>-194366.6666666668</v>
      </c>
      <c r="AG77" s="28">
        <f t="shared" si="49"/>
        <v>-169322.22222222231</v>
      </c>
      <c r="AH77" s="28">
        <f t="shared" si="49"/>
        <v>-144491.66666666674</v>
      </c>
      <c r="AI77" s="28">
        <f t="shared" si="49"/>
        <v>-119875.00000000006</v>
      </c>
      <c r="AJ77" s="28">
        <f t="shared" si="49"/>
        <v>-95472.222222222277</v>
      </c>
      <c r="AK77" s="28">
        <f t="shared" si="49"/>
        <v>-71283.333333333358</v>
      </c>
      <c r="AL77" s="28">
        <f t="shared" si="49"/>
        <v>-47308.33333333335</v>
      </c>
      <c r="AM77" s="28">
        <f t="shared" si="49"/>
        <v>-23547.22222222223</v>
      </c>
    </row>
    <row r="78" spans="2:63" hidden="1" outlineLevel="1" x14ac:dyDescent="0.25">
      <c r="B78" s="48" t="s">
        <v>41</v>
      </c>
      <c r="C78" s="5">
        <f>+C72</f>
        <v>700000000</v>
      </c>
      <c r="D78" s="28">
        <f t="shared" ref="D78:AM78" si="50">+D77+D75</f>
        <v>-26843561.111111179</v>
      </c>
      <c r="E78" s="28">
        <f t="shared" si="50"/>
        <v>-26634287.037037108</v>
      </c>
      <c r="F78" s="28">
        <f t="shared" si="50"/>
        <v>-26425226.851851918</v>
      </c>
      <c r="G78" s="28">
        <f t="shared" si="50"/>
        <v>-26216380.555555623</v>
      </c>
      <c r="H78" s="28">
        <f t="shared" si="50"/>
        <v>-26007748.148148213</v>
      </c>
      <c r="I78" s="28">
        <f t="shared" si="50"/>
        <v>-25799329.629629694</v>
      </c>
      <c r="J78" s="28">
        <f t="shared" si="50"/>
        <v>-25591125.000000063</v>
      </c>
      <c r="K78" s="28">
        <f t="shared" si="50"/>
        <v>-25383134.259259321</v>
      </c>
      <c r="L78" s="28">
        <f t="shared" si="50"/>
        <v>-25175357.407407466</v>
      </c>
      <c r="M78" s="28">
        <f t="shared" si="50"/>
        <v>-24967794.4444445</v>
      </c>
      <c r="N78" s="28">
        <f t="shared" si="50"/>
        <v>-24760445.370370425</v>
      </c>
      <c r="O78" s="28">
        <f t="shared" si="50"/>
        <v>-24553310.185185239</v>
      </c>
      <c r="P78" s="28">
        <f t="shared" si="50"/>
        <v>-24346388.88888894</v>
      </c>
      <c r="Q78" s="28">
        <f t="shared" si="50"/>
        <v>-24139681.48148153</v>
      </c>
      <c r="R78" s="28">
        <f t="shared" si="50"/>
        <v>-23933187.962963011</v>
      </c>
      <c r="S78" s="28">
        <f t="shared" si="50"/>
        <v>-23726908.333333377</v>
      </c>
      <c r="T78" s="28">
        <f t="shared" si="50"/>
        <v>-23520842.592592634</v>
      </c>
      <c r="U78" s="28">
        <f t="shared" si="50"/>
        <v>-23314990.740740784</v>
      </c>
      <c r="V78" s="28">
        <f t="shared" si="50"/>
        <v>-23109352.777777817</v>
      </c>
      <c r="W78" s="28">
        <f t="shared" si="50"/>
        <v>-22903928.703703742</v>
      </c>
      <c r="X78" s="28">
        <f t="shared" si="50"/>
        <v>-22698718.518518556</v>
      </c>
      <c r="Y78" s="28">
        <f t="shared" si="50"/>
        <v>-22493722.222222257</v>
      </c>
      <c r="Z78" s="28">
        <f t="shared" si="50"/>
        <v>-22288939.814814847</v>
      </c>
      <c r="AA78" s="28">
        <f t="shared" si="50"/>
        <v>-22084371.296296328</v>
      </c>
      <c r="AB78" s="28">
        <f t="shared" si="50"/>
        <v>-21880016.666666694</v>
      </c>
      <c r="AC78" s="28">
        <f t="shared" si="50"/>
        <v>-21675875.925925951</v>
      </c>
      <c r="AD78" s="28">
        <f t="shared" si="50"/>
        <v>-21471949.074074101</v>
      </c>
      <c r="AE78" s="28">
        <f t="shared" si="50"/>
        <v>-21268236.111111134</v>
      </c>
      <c r="AF78" s="28">
        <f t="shared" si="50"/>
        <v>-21064737.03703706</v>
      </c>
      <c r="AG78" s="28">
        <f t="shared" si="50"/>
        <v>-20861451.851851873</v>
      </c>
      <c r="AH78" s="28">
        <f t="shared" si="50"/>
        <v>-20658380.555555575</v>
      </c>
      <c r="AI78" s="28">
        <f t="shared" si="50"/>
        <v>-20455523.148148164</v>
      </c>
      <c r="AJ78" s="28">
        <f t="shared" si="50"/>
        <v>-20252879.629629645</v>
      </c>
      <c r="AK78" s="28">
        <f t="shared" si="50"/>
        <v>-20050450.000000007</v>
      </c>
      <c r="AL78" s="28">
        <f t="shared" si="50"/>
        <v>-19848234.259259265</v>
      </c>
      <c r="AM78" s="28">
        <f t="shared" si="50"/>
        <v>-19646232.407407414</v>
      </c>
    </row>
    <row r="79" spans="2:63" ht="15.75" hidden="1" outlineLevel="1" thickBot="1" x14ac:dyDescent="0.3">
      <c r="B79" s="49">
        <f>+(C79+1)^12-1</f>
        <v>0.13367376850130919</v>
      </c>
      <c r="C79" s="50">
        <f>+IRR(C78:AM78)</f>
        <v>1.0510137679985654E-2</v>
      </c>
    </row>
    <row r="80" spans="2:63" hidden="1" outlineLevel="1" x14ac:dyDescent="0.25"/>
    <row r="81" spans="2:39" ht="18.75" hidden="1" outlineLevel="1" x14ac:dyDescent="0.3">
      <c r="B81" s="30" t="s">
        <v>66</v>
      </c>
      <c r="C81" s="29">
        <v>0</v>
      </c>
      <c r="D81" s="29">
        <v>1</v>
      </c>
      <c r="E81" s="29">
        <f>+D81+1</f>
        <v>2</v>
      </c>
      <c r="F81" s="29">
        <f t="shared" ref="F81:AM81" si="51">+E81+1</f>
        <v>3</v>
      </c>
      <c r="G81" s="29">
        <f t="shared" si="51"/>
        <v>4</v>
      </c>
      <c r="H81" s="29">
        <f t="shared" si="51"/>
        <v>5</v>
      </c>
      <c r="I81" s="29">
        <f t="shared" si="51"/>
        <v>6</v>
      </c>
      <c r="J81" s="29">
        <f t="shared" si="51"/>
        <v>7</v>
      </c>
      <c r="K81" s="29">
        <f t="shared" si="51"/>
        <v>8</v>
      </c>
      <c r="L81" s="29">
        <f t="shared" si="51"/>
        <v>9</v>
      </c>
      <c r="M81" s="29">
        <f t="shared" si="51"/>
        <v>10</v>
      </c>
      <c r="N81" s="29">
        <f t="shared" si="51"/>
        <v>11</v>
      </c>
      <c r="O81" s="29">
        <f t="shared" si="51"/>
        <v>12</v>
      </c>
      <c r="P81" s="29">
        <f t="shared" si="51"/>
        <v>13</v>
      </c>
      <c r="Q81" s="29">
        <f t="shared" si="51"/>
        <v>14</v>
      </c>
      <c r="R81" s="29">
        <f t="shared" si="51"/>
        <v>15</v>
      </c>
      <c r="S81" s="29">
        <f t="shared" si="51"/>
        <v>16</v>
      </c>
      <c r="T81" s="29">
        <f t="shared" si="51"/>
        <v>17</v>
      </c>
      <c r="U81" s="29">
        <f t="shared" si="51"/>
        <v>18</v>
      </c>
      <c r="V81" s="29">
        <f t="shared" si="51"/>
        <v>19</v>
      </c>
      <c r="W81" s="29">
        <f t="shared" si="51"/>
        <v>20</v>
      </c>
      <c r="X81" s="29">
        <f t="shared" si="51"/>
        <v>21</v>
      </c>
      <c r="Y81" s="29">
        <f t="shared" si="51"/>
        <v>22</v>
      </c>
      <c r="Z81" s="29">
        <f t="shared" si="51"/>
        <v>23</v>
      </c>
      <c r="AA81" s="29">
        <f t="shared" si="51"/>
        <v>24</v>
      </c>
      <c r="AB81" s="29">
        <f t="shared" si="51"/>
        <v>25</v>
      </c>
      <c r="AC81" s="29">
        <f t="shared" si="51"/>
        <v>26</v>
      </c>
      <c r="AD81" s="29">
        <f t="shared" si="51"/>
        <v>27</v>
      </c>
      <c r="AE81" s="29">
        <f t="shared" si="51"/>
        <v>28</v>
      </c>
      <c r="AF81" s="29">
        <f t="shared" si="51"/>
        <v>29</v>
      </c>
      <c r="AG81" s="29">
        <f t="shared" si="51"/>
        <v>30</v>
      </c>
      <c r="AH81" s="29">
        <f t="shared" si="51"/>
        <v>31</v>
      </c>
      <c r="AI81" s="29">
        <f t="shared" si="51"/>
        <v>32</v>
      </c>
      <c r="AJ81" s="29">
        <f t="shared" si="51"/>
        <v>33</v>
      </c>
      <c r="AK81" s="29">
        <f t="shared" si="51"/>
        <v>34</v>
      </c>
      <c r="AL81" s="29">
        <f t="shared" si="51"/>
        <v>35</v>
      </c>
      <c r="AM81" s="29">
        <f t="shared" si="51"/>
        <v>36</v>
      </c>
    </row>
    <row r="82" spans="2:39" ht="18.75" hidden="1" outlineLevel="2" x14ac:dyDescent="0.3">
      <c r="B82" s="30" t="s">
        <v>71</v>
      </c>
      <c r="C82" s="29" t="s">
        <v>34</v>
      </c>
      <c r="D82" s="29" t="s">
        <v>10</v>
      </c>
      <c r="E82" s="29" t="s">
        <v>11</v>
      </c>
      <c r="F82" s="29" t="s">
        <v>12</v>
      </c>
      <c r="G82" s="29" t="s">
        <v>13</v>
      </c>
      <c r="H82" s="29" t="s">
        <v>14</v>
      </c>
      <c r="I82" s="29" t="s">
        <v>15</v>
      </c>
      <c r="J82" s="29" t="s">
        <v>16</v>
      </c>
      <c r="K82" s="29" t="s">
        <v>17</v>
      </c>
      <c r="L82" s="29" t="s">
        <v>18</v>
      </c>
      <c r="M82" s="29" t="s">
        <v>19</v>
      </c>
      <c r="N82" s="29" t="s">
        <v>20</v>
      </c>
      <c r="O82" s="29" t="s">
        <v>21</v>
      </c>
      <c r="P82" s="29" t="s">
        <v>22</v>
      </c>
      <c r="Q82" s="29" t="s">
        <v>23</v>
      </c>
      <c r="R82" s="29" t="s">
        <v>24</v>
      </c>
      <c r="S82" s="29" t="s">
        <v>25</v>
      </c>
      <c r="T82" s="29" t="s">
        <v>26</v>
      </c>
      <c r="U82" s="29" t="s">
        <v>27</v>
      </c>
      <c r="V82" s="29" t="s">
        <v>28</v>
      </c>
      <c r="W82" s="29" t="s">
        <v>29</v>
      </c>
      <c r="X82" s="29" t="s">
        <v>30</v>
      </c>
      <c r="Y82" s="29" t="s">
        <v>31</v>
      </c>
      <c r="Z82" s="29" t="s">
        <v>32</v>
      </c>
      <c r="AA82" s="29" t="s">
        <v>33</v>
      </c>
      <c r="AB82" s="29" t="s">
        <v>42</v>
      </c>
      <c r="AC82" s="29" t="s">
        <v>43</v>
      </c>
      <c r="AD82" s="29" t="s">
        <v>44</v>
      </c>
      <c r="AE82" s="29" t="s">
        <v>45</v>
      </c>
      <c r="AF82" s="29" t="s">
        <v>46</v>
      </c>
      <c r="AG82" s="29" t="s">
        <v>47</v>
      </c>
      <c r="AH82" s="29" t="s">
        <v>48</v>
      </c>
      <c r="AI82" s="29" t="s">
        <v>49</v>
      </c>
      <c r="AJ82" s="29" t="s">
        <v>50</v>
      </c>
      <c r="AK82" s="29" t="s">
        <v>51</v>
      </c>
      <c r="AL82" s="29" t="s">
        <v>52</v>
      </c>
      <c r="AM82" s="29" t="s">
        <v>53</v>
      </c>
    </row>
    <row r="83" spans="2:39" hidden="1" outlineLevel="2" x14ac:dyDescent="0.25">
      <c r="B83" s="27" t="s">
        <v>54</v>
      </c>
      <c r="C83" s="28">
        <f>+C78</f>
        <v>700000000</v>
      </c>
      <c r="D83" s="28">
        <f>+C83+D85</f>
        <v>680555555.55555558</v>
      </c>
      <c r="E83" s="28">
        <f t="shared" ref="E83:AM83" si="52">+D83+E85</f>
        <v>661651234.56790125</v>
      </c>
      <c r="F83" s="28">
        <f t="shared" si="52"/>
        <v>643272033.60768175</v>
      </c>
      <c r="G83" s="28">
        <f t="shared" si="52"/>
        <v>625403366.00746834</v>
      </c>
      <c r="H83" s="28">
        <f t="shared" si="52"/>
        <v>608031050.28503871</v>
      </c>
      <c r="I83" s="28">
        <f t="shared" si="52"/>
        <v>591141298.88823211</v>
      </c>
      <c r="J83" s="28">
        <f t="shared" si="52"/>
        <v>574720707.25244784</v>
      </c>
      <c r="K83" s="28">
        <f t="shared" si="52"/>
        <v>558756243.1621021</v>
      </c>
      <c r="L83" s="28">
        <f t="shared" si="52"/>
        <v>543235236.40759921</v>
      </c>
      <c r="M83" s="28">
        <f t="shared" si="52"/>
        <v>528145368.72961032</v>
      </c>
      <c r="N83" s="28">
        <f t="shared" si="52"/>
        <v>513474664.04267669</v>
      </c>
      <c r="O83" s="28">
        <f t="shared" si="52"/>
        <v>499211478.93038011</v>
      </c>
      <c r="P83" s="28">
        <f t="shared" si="52"/>
        <v>485344493.40453619</v>
      </c>
      <c r="Q83" s="28">
        <f t="shared" si="52"/>
        <v>471862701.92107683</v>
      </c>
      <c r="R83" s="28">
        <f t="shared" si="52"/>
        <v>458755404.64549136</v>
      </c>
      <c r="S83" s="28">
        <f t="shared" si="52"/>
        <v>446012198.96089441</v>
      </c>
      <c r="T83" s="28">
        <f t="shared" si="52"/>
        <v>433622971.2119807</v>
      </c>
      <c r="U83" s="28">
        <f t="shared" si="52"/>
        <v>421577888.67831457</v>
      </c>
      <c r="V83" s="28">
        <f t="shared" si="52"/>
        <v>409867391.77058363</v>
      </c>
      <c r="W83" s="28">
        <f t="shared" si="52"/>
        <v>398482186.44362295</v>
      </c>
      <c r="X83" s="28">
        <f t="shared" si="52"/>
        <v>387413236.820189</v>
      </c>
      <c r="Y83" s="28">
        <f t="shared" si="52"/>
        <v>376651758.01962817</v>
      </c>
      <c r="Z83" s="28">
        <f t="shared" si="52"/>
        <v>366189209.18574959</v>
      </c>
      <c r="AA83" s="28">
        <f t="shared" si="52"/>
        <v>356017286.70836765</v>
      </c>
      <c r="AB83" s="28">
        <f t="shared" si="52"/>
        <v>346127917.6331352</v>
      </c>
      <c r="AC83" s="28">
        <f t="shared" si="52"/>
        <v>336513253.25443697</v>
      </c>
      <c r="AD83" s="28">
        <f t="shared" si="52"/>
        <v>327165662.88625818</v>
      </c>
      <c r="AE83" s="28">
        <f t="shared" si="52"/>
        <v>318077727.80608433</v>
      </c>
      <c r="AF83" s="28">
        <f t="shared" si="52"/>
        <v>309242235.36702645</v>
      </c>
      <c r="AG83" s="28">
        <f t="shared" si="52"/>
        <v>300652173.27349794</v>
      </c>
      <c r="AH83" s="28">
        <f t="shared" si="52"/>
        <v>292300724.01590079</v>
      </c>
      <c r="AI83" s="28">
        <f t="shared" si="52"/>
        <v>284181259.45990354</v>
      </c>
      <c r="AJ83" s="28">
        <f t="shared" si="52"/>
        <v>276287335.58601731</v>
      </c>
      <c r="AK83" s="28">
        <f t="shared" si="52"/>
        <v>268612687.37529463</v>
      </c>
      <c r="AL83" s="28">
        <f t="shared" si="52"/>
        <v>261151223.83709198</v>
      </c>
      <c r="AM83" s="28">
        <f t="shared" si="52"/>
        <v>253897023.17495054</v>
      </c>
    </row>
    <row r="84" spans="2:39" hidden="1" outlineLevel="2" x14ac:dyDescent="0.25">
      <c r="B84" s="27" t="s">
        <v>37</v>
      </c>
      <c r="C84" s="27"/>
      <c r="D84" s="28">
        <f>-C83*$C$14</f>
        <v>-6125000.0000000251</v>
      </c>
      <c r="E84" s="28">
        <f t="shared" ref="E84:AM84" si="53">-D83*$C$14</f>
        <v>-5954861.1111111352</v>
      </c>
      <c r="F84" s="28">
        <f t="shared" si="53"/>
        <v>-5789448.3024691595</v>
      </c>
      <c r="G84" s="28">
        <f t="shared" si="53"/>
        <v>-5628630.2940672385</v>
      </c>
      <c r="H84" s="28">
        <f t="shared" si="53"/>
        <v>-5472279.4525653701</v>
      </c>
      <c r="I84" s="28">
        <f t="shared" si="53"/>
        <v>-5320271.6899941107</v>
      </c>
      <c r="J84" s="28">
        <f t="shared" si="53"/>
        <v>-5172486.3652720517</v>
      </c>
      <c r="K84" s="28">
        <f t="shared" si="53"/>
        <v>-5028806.1884589391</v>
      </c>
      <c r="L84" s="28">
        <f t="shared" si="53"/>
        <v>-4889117.1276684133</v>
      </c>
      <c r="M84" s="28">
        <f t="shared" si="53"/>
        <v>-4753308.3185665123</v>
      </c>
      <c r="N84" s="28">
        <f t="shared" si="53"/>
        <v>-4621271.9763841089</v>
      </c>
      <c r="O84" s="28">
        <f t="shared" si="53"/>
        <v>-4492903.3103734395</v>
      </c>
      <c r="P84" s="28">
        <f t="shared" si="53"/>
        <v>-4368100.4406408435</v>
      </c>
      <c r="Q84" s="28">
        <f t="shared" si="53"/>
        <v>-4246764.3172897091</v>
      </c>
      <c r="R84" s="28">
        <f t="shared" si="53"/>
        <v>-4128798.6418094393</v>
      </c>
      <c r="S84" s="28">
        <f t="shared" si="53"/>
        <v>-4014109.7906480655</v>
      </c>
      <c r="T84" s="28">
        <f t="shared" si="53"/>
        <v>-3902606.7409078418</v>
      </c>
      <c r="U84" s="28">
        <f t="shared" si="53"/>
        <v>-3794200.9981048466</v>
      </c>
      <c r="V84" s="28">
        <f t="shared" si="53"/>
        <v>-3688806.5259352676</v>
      </c>
      <c r="W84" s="28">
        <f t="shared" si="53"/>
        <v>-3586339.6779926214</v>
      </c>
      <c r="X84" s="28">
        <f t="shared" si="53"/>
        <v>-3486719.1313817147</v>
      </c>
      <c r="Y84" s="28">
        <f t="shared" si="53"/>
        <v>-3389865.8221766674</v>
      </c>
      <c r="Z84" s="28">
        <f t="shared" si="53"/>
        <v>-3295702.8826717599</v>
      </c>
      <c r="AA84" s="28">
        <f t="shared" si="53"/>
        <v>-3204155.5803753221</v>
      </c>
      <c r="AB84" s="28">
        <f t="shared" si="53"/>
        <v>-3115151.2586982297</v>
      </c>
      <c r="AC84" s="28">
        <f t="shared" si="53"/>
        <v>-3028619.2792899455</v>
      </c>
      <c r="AD84" s="28">
        <f t="shared" si="53"/>
        <v>-2944490.9659763356</v>
      </c>
      <c r="AE84" s="28">
        <f t="shared" si="53"/>
        <v>-2862699.5502547706</v>
      </c>
      <c r="AF84" s="28">
        <f t="shared" si="53"/>
        <v>-2783180.1183032491</v>
      </c>
      <c r="AG84" s="28">
        <f t="shared" si="53"/>
        <v>-2705869.5594614926</v>
      </c>
      <c r="AH84" s="28">
        <f t="shared" si="53"/>
        <v>-2630706.5161431176</v>
      </c>
      <c r="AI84" s="28">
        <f t="shared" si="53"/>
        <v>-2557631.3351391423</v>
      </c>
      <c r="AJ84" s="28">
        <f t="shared" si="53"/>
        <v>-2486586.020274166</v>
      </c>
      <c r="AK84" s="28">
        <f t="shared" si="53"/>
        <v>-2417514.1863776613</v>
      </c>
      <c r="AL84" s="28">
        <f t="shared" si="53"/>
        <v>-2350361.0145338373</v>
      </c>
      <c r="AM84" s="28">
        <f t="shared" si="53"/>
        <v>-2285073.2085745642</v>
      </c>
    </row>
    <row r="85" spans="2:39" hidden="1" outlineLevel="2" x14ac:dyDescent="0.25">
      <c r="B85" s="27" t="s">
        <v>36</v>
      </c>
      <c r="C85" s="27"/>
      <c r="D85" s="28">
        <f>-C$95/$C$6</f>
        <v>-19444444.444444444</v>
      </c>
      <c r="E85" s="28">
        <f t="shared" ref="E85:AM85" si="54">-D$95/$C$6</f>
        <v>-18904320.987654321</v>
      </c>
      <c r="F85" s="28">
        <f t="shared" si="54"/>
        <v>-18379200.96021948</v>
      </c>
      <c r="G85" s="28">
        <f t="shared" si="54"/>
        <v>-17868667.600213382</v>
      </c>
      <c r="H85" s="28">
        <f t="shared" si="54"/>
        <v>-17372315.722429678</v>
      </c>
      <c r="I85" s="28">
        <f t="shared" si="54"/>
        <v>-16889751.396806631</v>
      </c>
      <c r="J85" s="28">
        <f t="shared" si="54"/>
        <v>-16420591.635784226</v>
      </c>
      <c r="K85" s="28">
        <f t="shared" si="54"/>
        <v>-15964464.090345774</v>
      </c>
      <c r="L85" s="28">
        <f t="shared" si="54"/>
        <v>-15521006.754502837</v>
      </c>
      <c r="M85" s="28">
        <f t="shared" si="54"/>
        <v>-15089867.677988866</v>
      </c>
      <c r="N85" s="28">
        <f t="shared" si="54"/>
        <v>-14670704.68693362</v>
      </c>
      <c r="O85" s="28">
        <f t="shared" si="54"/>
        <v>-14263185.112296574</v>
      </c>
      <c r="P85" s="28">
        <f t="shared" si="54"/>
        <v>-13866985.525843892</v>
      </c>
      <c r="Q85" s="28">
        <f t="shared" si="54"/>
        <v>-13481791.483459339</v>
      </c>
      <c r="R85" s="28">
        <f t="shared" si="54"/>
        <v>-13107297.275585467</v>
      </c>
      <c r="S85" s="28">
        <f t="shared" si="54"/>
        <v>-12743205.684596982</v>
      </c>
      <c r="T85" s="28">
        <f t="shared" si="54"/>
        <v>-12389227.748913733</v>
      </c>
      <c r="U85" s="28">
        <f t="shared" si="54"/>
        <v>-12045082.53366613</v>
      </c>
      <c r="V85" s="28">
        <f t="shared" si="54"/>
        <v>-11710496.907730959</v>
      </c>
      <c r="W85" s="28">
        <f t="shared" si="54"/>
        <v>-11385205.326960657</v>
      </c>
      <c r="X85" s="28">
        <f t="shared" si="54"/>
        <v>-11068949.62343397</v>
      </c>
      <c r="Y85" s="28">
        <f t="shared" si="54"/>
        <v>-10761478.800560806</v>
      </c>
      <c r="Z85" s="28">
        <f t="shared" si="54"/>
        <v>-10462548.83387856</v>
      </c>
      <c r="AA85" s="28">
        <f t="shared" si="54"/>
        <v>-10171922.477381933</v>
      </c>
      <c r="AB85" s="28">
        <f t="shared" si="54"/>
        <v>-9889369.075232435</v>
      </c>
      <c r="AC85" s="28">
        <f t="shared" si="54"/>
        <v>-9614664.3786982</v>
      </c>
      <c r="AD85" s="28">
        <f t="shared" si="54"/>
        <v>-9347590.3681788053</v>
      </c>
      <c r="AE85" s="28">
        <f t="shared" si="54"/>
        <v>-9087935.0801738389</v>
      </c>
      <c r="AF85" s="28">
        <f t="shared" si="54"/>
        <v>-8835492.4390578978</v>
      </c>
      <c r="AG85" s="28">
        <f t="shared" si="54"/>
        <v>-8590062.0935285129</v>
      </c>
      <c r="AH85" s="28">
        <f t="shared" si="54"/>
        <v>-8351449.2575971652</v>
      </c>
      <c r="AI85" s="28">
        <f t="shared" si="54"/>
        <v>-8119464.5559972441</v>
      </c>
      <c r="AJ85" s="28">
        <f t="shared" si="54"/>
        <v>-7893923.873886209</v>
      </c>
      <c r="AK85" s="28">
        <f t="shared" si="54"/>
        <v>-7674648.2107227035</v>
      </c>
      <c r="AL85" s="28">
        <f t="shared" si="54"/>
        <v>-7461463.5382026285</v>
      </c>
      <c r="AM85" s="28">
        <f t="shared" si="54"/>
        <v>-7254200.6621414442</v>
      </c>
    </row>
    <row r="86" spans="2:39" hidden="1" outlineLevel="2" x14ac:dyDescent="0.25">
      <c r="B86" s="27" t="s">
        <v>38</v>
      </c>
      <c r="C86" s="27"/>
      <c r="D86" s="28">
        <f>+SUM(D84:D85)</f>
        <v>-25569444.44444447</v>
      </c>
      <c r="E86" s="28">
        <f>+SUM(E84:E85)</f>
        <v>-24859182.098765455</v>
      </c>
      <c r="F86" s="28">
        <f t="shared" ref="F86:AM86" si="55">+SUM(F84:F85)</f>
        <v>-24168649.262688641</v>
      </c>
      <c r="G86" s="28">
        <f t="shared" si="55"/>
        <v>-23497297.89428062</v>
      </c>
      <c r="H86" s="28">
        <f t="shared" si="55"/>
        <v>-22844595.17499505</v>
      </c>
      <c r="I86" s="28">
        <f t="shared" si="55"/>
        <v>-22210023.086800743</v>
      </c>
      <c r="J86" s="28">
        <f t="shared" si="55"/>
        <v>-21593078.001056276</v>
      </c>
      <c r="K86" s="28">
        <f t="shared" si="55"/>
        <v>-20993270.278804712</v>
      </c>
      <c r="L86" s="28">
        <f t="shared" si="55"/>
        <v>-20410123.882171251</v>
      </c>
      <c r="M86" s="28">
        <f t="shared" si="55"/>
        <v>-19843175.996555381</v>
      </c>
      <c r="N86" s="28">
        <f t="shared" si="55"/>
        <v>-19291976.663317729</v>
      </c>
      <c r="O86" s="28">
        <f t="shared" si="55"/>
        <v>-18756088.422670014</v>
      </c>
      <c r="P86" s="28">
        <f t="shared" si="55"/>
        <v>-18235085.966484737</v>
      </c>
      <c r="Q86" s="28">
        <f t="shared" si="55"/>
        <v>-17728555.800749049</v>
      </c>
      <c r="R86" s="28">
        <f t="shared" si="55"/>
        <v>-17236095.917394906</v>
      </c>
      <c r="S86" s="28">
        <f t="shared" si="55"/>
        <v>-16757315.475245047</v>
      </c>
      <c r="T86" s="28">
        <f t="shared" si="55"/>
        <v>-16291834.489821576</v>
      </c>
      <c r="U86" s="28">
        <f t="shared" si="55"/>
        <v>-15839283.531770976</v>
      </c>
      <c r="V86" s="28">
        <f t="shared" si="55"/>
        <v>-15399303.433666227</v>
      </c>
      <c r="W86" s="28">
        <f t="shared" si="55"/>
        <v>-14971545.004953278</v>
      </c>
      <c r="X86" s="28">
        <f t="shared" si="55"/>
        <v>-14555668.754815685</v>
      </c>
      <c r="Y86" s="28">
        <f t="shared" si="55"/>
        <v>-14151344.622737473</v>
      </c>
      <c r="Z86" s="28">
        <f t="shared" si="55"/>
        <v>-13758251.71655032</v>
      </c>
      <c r="AA86" s="28">
        <f t="shared" si="55"/>
        <v>-13376078.057757255</v>
      </c>
      <c r="AB86" s="28">
        <f t="shared" si="55"/>
        <v>-13004520.333930664</v>
      </c>
      <c r="AC86" s="28">
        <f t="shared" si="55"/>
        <v>-12643283.657988146</v>
      </c>
      <c r="AD86" s="28">
        <f t="shared" si="55"/>
        <v>-12292081.33415514</v>
      </c>
      <c r="AE86" s="28">
        <f t="shared" si="55"/>
        <v>-11950634.630428609</v>
      </c>
      <c r="AF86" s="28">
        <f t="shared" si="55"/>
        <v>-11618672.557361146</v>
      </c>
      <c r="AG86" s="28">
        <f t="shared" si="55"/>
        <v>-11295931.652990006</v>
      </c>
      <c r="AH86" s="28">
        <f t="shared" si="55"/>
        <v>-10982155.773740282</v>
      </c>
      <c r="AI86" s="28">
        <f t="shared" si="55"/>
        <v>-10677095.891136386</v>
      </c>
      <c r="AJ86" s="28">
        <f t="shared" si="55"/>
        <v>-10380509.894160375</v>
      </c>
      <c r="AK86" s="28">
        <f t="shared" si="55"/>
        <v>-10092162.397100365</v>
      </c>
      <c r="AL86" s="28">
        <f t="shared" si="55"/>
        <v>-9811824.5527364649</v>
      </c>
      <c r="AM86" s="28">
        <f t="shared" si="55"/>
        <v>-9539273.8707160093</v>
      </c>
    </row>
    <row r="87" spans="2:39" hidden="1" outlineLevel="2" x14ac:dyDescent="0.25">
      <c r="B87" s="55" t="s">
        <v>72</v>
      </c>
      <c r="C87" s="31"/>
      <c r="D87" s="54">
        <f>-$C$8</f>
        <v>-4.2828999999999999E-2</v>
      </c>
      <c r="E87" s="54">
        <f>+D87</f>
        <v>-4.2828999999999999E-2</v>
      </c>
      <c r="F87" s="54">
        <f t="shared" ref="F87:AM87" si="56">+E87</f>
        <v>-4.2828999999999999E-2</v>
      </c>
      <c r="G87" s="54">
        <f t="shared" si="56"/>
        <v>-4.2828999999999999E-2</v>
      </c>
      <c r="H87" s="54">
        <f t="shared" si="56"/>
        <v>-4.2828999999999999E-2</v>
      </c>
      <c r="I87" s="54">
        <f t="shared" si="56"/>
        <v>-4.2828999999999999E-2</v>
      </c>
      <c r="J87" s="54">
        <f t="shared" si="56"/>
        <v>-4.2828999999999999E-2</v>
      </c>
      <c r="K87" s="54">
        <f t="shared" si="56"/>
        <v>-4.2828999999999999E-2</v>
      </c>
      <c r="L87" s="54">
        <f t="shared" si="56"/>
        <v>-4.2828999999999999E-2</v>
      </c>
      <c r="M87" s="54">
        <f t="shared" si="56"/>
        <v>-4.2828999999999999E-2</v>
      </c>
      <c r="N87" s="54">
        <f t="shared" si="56"/>
        <v>-4.2828999999999999E-2</v>
      </c>
      <c r="O87" s="54">
        <f t="shared" si="56"/>
        <v>-4.2828999999999999E-2</v>
      </c>
      <c r="P87" s="54">
        <f t="shared" si="56"/>
        <v>-4.2828999999999999E-2</v>
      </c>
      <c r="Q87" s="54">
        <f t="shared" si="56"/>
        <v>-4.2828999999999999E-2</v>
      </c>
      <c r="R87" s="54">
        <f t="shared" si="56"/>
        <v>-4.2828999999999999E-2</v>
      </c>
      <c r="S87" s="54">
        <f t="shared" si="56"/>
        <v>-4.2828999999999999E-2</v>
      </c>
      <c r="T87" s="54">
        <f t="shared" si="56"/>
        <v>-4.2828999999999999E-2</v>
      </c>
      <c r="U87" s="54">
        <f t="shared" si="56"/>
        <v>-4.2828999999999999E-2</v>
      </c>
      <c r="V87" s="54">
        <f t="shared" si="56"/>
        <v>-4.2828999999999999E-2</v>
      </c>
      <c r="W87" s="54">
        <f t="shared" si="56"/>
        <v>-4.2828999999999999E-2</v>
      </c>
      <c r="X87" s="54">
        <f t="shared" si="56"/>
        <v>-4.2828999999999999E-2</v>
      </c>
      <c r="Y87" s="54">
        <f t="shared" si="56"/>
        <v>-4.2828999999999999E-2</v>
      </c>
      <c r="Z87" s="54">
        <f t="shared" si="56"/>
        <v>-4.2828999999999999E-2</v>
      </c>
      <c r="AA87" s="54">
        <f t="shared" si="56"/>
        <v>-4.2828999999999999E-2</v>
      </c>
      <c r="AB87" s="54">
        <f t="shared" si="56"/>
        <v>-4.2828999999999999E-2</v>
      </c>
      <c r="AC87" s="54">
        <f t="shared" si="56"/>
        <v>-4.2828999999999999E-2</v>
      </c>
      <c r="AD87" s="54">
        <f t="shared" si="56"/>
        <v>-4.2828999999999999E-2</v>
      </c>
      <c r="AE87" s="54">
        <f t="shared" si="56"/>
        <v>-4.2828999999999999E-2</v>
      </c>
      <c r="AF87" s="54">
        <f t="shared" si="56"/>
        <v>-4.2828999999999999E-2</v>
      </c>
      <c r="AG87" s="54">
        <f t="shared" si="56"/>
        <v>-4.2828999999999999E-2</v>
      </c>
      <c r="AH87" s="54">
        <f t="shared" si="56"/>
        <v>-4.2828999999999999E-2</v>
      </c>
      <c r="AI87" s="54">
        <f t="shared" si="56"/>
        <v>-4.2828999999999999E-2</v>
      </c>
      <c r="AJ87" s="54">
        <f t="shared" si="56"/>
        <v>-4.2828999999999999E-2</v>
      </c>
      <c r="AK87" s="54">
        <f t="shared" si="56"/>
        <v>-4.2828999999999999E-2</v>
      </c>
      <c r="AL87" s="54">
        <f t="shared" si="56"/>
        <v>-4.2828999999999999E-2</v>
      </c>
      <c r="AM87" s="54">
        <f t="shared" si="56"/>
        <v>-4.2828999999999999E-2</v>
      </c>
    </row>
    <row r="88" spans="2:39" hidden="1" outlineLevel="2" x14ac:dyDescent="0.25">
      <c r="B88" s="27" t="s">
        <v>39</v>
      </c>
      <c r="C88" s="27"/>
      <c r="D88" s="28">
        <f>+SUM(D84:$AM84)+SUM(D85:$AM85)+SUM(D87:$AM87)</f>
        <v>-586625416.0667845</v>
      </c>
      <c r="E88" s="28">
        <f>+SUM(E84:$AM84)+SUM(E85:$AM85)+SUM(E87:$AM87)</f>
        <v>-561055971.57951105</v>
      </c>
      <c r="F88" s="28">
        <f>+SUM(F84:$AM84)+SUM(F85:$AM85)+SUM(F87:$AM87)</f>
        <v>-536196789.43791658</v>
      </c>
      <c r="G88" s="28">
        <f>+SUM(G84:$AM84)+SUM(G85:$AM85)+SUM(G87:$AM87)</f>
        <v>-512028140.1323989</v>
      </c>
      <c r="H88" s="28">
        <f>+SUM(H84:$AM84)+SUM(H85:$AM85)+SUM(H87:$AM87)</f>
        <v>-488530842.19528925</v>
      </c>
      <c r="I88" s="28">
        <f>+SUM(I84:$AM84)+SUM(I85:$AM85)+SUM(I87:$AM87)</f>
        <v>-465686246.97746521</v>
      </c>
      <c r="J88" s="28">
        <f>+SUM(J84:$AM84)+SUM(J85:$AM85)+SUM(J87:$AM87)</f>
        <v>-443476223.84783548</v>
      </c>
      <c r="K88" s="28">
        <f>+SUM(K84:$AM84)+SUM(K85:$AM85)+SUM(K87:$AM87)</f>
        <v>-421883145.80395025</v>
      </c>
      <c r="L88" s="28">
        <f>+SUM(L84:$AM84)+SUM(L85:$AM85)+SUM(L87:$AM87)</f>
        <v>-400889875.48231655</v>
      </c>
      <c r="M88" s="28">
        <f>+SUM(M84:$AM84)+SUM(M85:$AM85)+SUM(M87:$AM87)</f>
        <v>-380479751.55731624</v>
      </c>
      <c r="N88" s="28">
        <f>+SUM(N84:$AM84)+SUM(N85:$AM85)+SUM(N87:$AM87)</f>
        <v>-360636575.51793194</v>
      </c>
      <c r="O88" s="28">
        <f>+SUM(O84:$AM84)+SUM(O85:$AM85)+SUM(O87:$AM87)</f>
        <v>-341344598.81178516</v>
      </c>
      <c r="P88" s="28">
        <f>+SUM(P84:$AM84)+SUM(P85:$AM85)+SUM(P87:$AM87)</f>
        <v>-322588510.34628612</v>
      </c>
      <c r="Q88" s="28">
        <f>+SUM(Q84:$AM84)+SUM(Q85:$AM85)+SUM(Q87:$AM87)</f>
        <v>-304353424.33697242</v>
      </c>
      <c r="R88" s="28">
        <f>+SUM(R84:$AM84)+SUM(R85:$AM85)+SUM(R87:$AM87)</f>
        <v>-286624868.49339432</v>
      </c>
      <c r="S88" s="28">
        <f>+SUM(S84:$AM84)+SUM(S85:$AM85)+SUM(S87:$AM87)</f>
        <v>-269388772.5331704</v>
      </c>
      <c r="T88" s="28">
        <f>+SUM(T84:$AM84)+SUM(T85:$AM85)+SUM(T87:$AM87)</f>
        <v>-252631457.01509634</v>
      </c>
      <c r="U88" s="28">
        <f>+SUM(U84:$AM84)+SUM(U85:$AM85)+SUM(U87:$AM87)</f>
        <v>-236339622.48244581</v>
      </c>
      <c r="V88" s="28">
        <f>+SUM(V84:$AM84)+SUM(V85:$AM85)+SUM(V87:$AM87)</f>
        <v>-220500338.90784582</v>
      </c>
      <c r="W88" s="28">
        <f>+SUM(W84:$AM84)+SUM(W85:$AM85)+SUM(W87:$AM87)</f>
        <v>-205101035.43135056</v>
      </c>
      <c r="X88" s="28">
        <f>+SUM(X84:$AM84)+SUM(X85:$AM85)+SUM(X87:$AM87)</f>
        <v>-190129490.38356832</v>
      </c>
      <c r="Y88" s="28">
        <f>+SUM(Y84:$AM84)+SUM(Y85:$AM85)+SUM(Y87:$AM87)</f>
        <v>-175573821.58592364</v>
      </c>
      <c r="Z88" s="28">
        <f>+SUM(Z84:$AM84)+SUM(Z85:$AM85)+SUM(Z87:$AM87)</f>
        <v>-161422476.92035717</v>
      </c>
      <c r="AA88" s="28">
        <f>+SUM(AA84:$AM84)+SUM(AA85:$AM85)+SUM(AA87:$AM87)</f>
        <v>-147664225.16097784</v>
      </c>
      <c r="AB88" s="28">
        <f>+SUM(AB84:$AM84)+SUM(AB85:$AM85)+SUM(AB87:$AM87)</f>
        <v>-134288147.06039158</v>
      </c>
      <c r="AC88" s="28">
        <f>+SUM(AC84:$AM84)+SUM(AC85:$AM85)+SUM(AC87:$AM87)</f>
        <v>-121283626.68363193</v>
      </c>
      <c r="AD88" s="28">
        <f>+SUM(AD84:$AM84)+SUM(AD85:$AM85)+SUM(AD87:$AM87)</f>
        <v>-108640342.98281477</v>
      </c>
      <c r="AE88" s="28">
        <f>+SUM(AE84:$AM84)+SUM(AE85:$AM85)+SUM(AE87:$AM87)</f>
        <v>-96348261.60583064</v>
      </c>
      <c r="AF88" s="28">
        <f>+SUM(AF84:$AM84)+SUM(AF85:$AM85)+SUM(AF87:$AM87)</f>
        <v>-84397626.93257302</v>
      </c>
      <c r="AG88" s="28">
        <f>+SUM(AG84:$AM84)+SUM(AG85:$AM85)+SUM(AG87:$AM87)</f>
        <v>-72778954.332382888</v>
      </c>
      <c r="AH88" s="28">
        <f>+SUM(AH84:$AM84)+SUM(AH85:$AM85)+SUM(AH87:$AM87)</f>
        <v>-61483022.636563875</v>
      </c>
      <c r="AI88" s="28">
        <f>+SUM(AI84:$AM84)+SUM(AI85:$AM85)+SUM(AI87:$AM87)</f>
        <v>-50500866.819994591</v>
      </c>
      <c r="AJ88" s="28">
        <f>+SUM(AJ84:$AM84)+SUM(AJ85:$AM85)+SUM(AJ87:$AM87)</f>
        <v>-39823770.886029214</v>
      </c>
      <c r="AK88" s="28">
        <f>+SUM(AK84:$AM84)+SUM(AK85:$AM85)+SUM(AK87:$AM87)</f>
        <v>-29443260.949039839</v>
      </c>
      <c r="AL88" s="28">
        <f>+SUM(AL84:$AM84)+SUM(AL85:$AM85)+SUM(AL87:$AM87)</f>
        <v>-19351098.509110473</v>
      </c>
      <c r="AM88" s="28">
        <f>+SUM(AM84:$AM84)+SUM(AM85:$AM85)+SUM(AM87:$AM87)</f>
        <v>-9539273.9135450087</v>
      </c>
    </row>
    <row r="89" spans="2:39" hidden="1" outlineLevel="2" x14ac:dyDescent="0.25">
      <c r="B89" s="27" t="s">
        <v>40</v>
      </c>
      <c r="C89" s="28"/>
      <c r="D89" s="28">
        <f t="shared" ref="D89:AM89" si="57">+D88*$C$7/1000000</f>
        <v>-703950.49928014132</v>
      </c>
      <c r="E89" s="28">
        <f t="shared" si="57"/>
        <v>-673267.16589541326</v>
      </c>
      <c r="F89" s="28">
        <f t="shared" si="57"/>
        <v>-643436.14732549991</v>
      </c>
      <c r="G89" s="28">
        <f t="shared" si="57"/>
        <v>-614433.76815887867</v>
      </c>
      <c r="H89" s="28">
        <f t="shared" si="57"/>
        <v>-586237.0106343471</v>
      </c>
      <c r="I89" s="28">
        <f t="shared" si="57"/>
        <v>-558823.4963729583</v>
      </c>
      <c r="J89" s="28">
        <f t="shared" si="57"/>
        <v>-532171.4686174026</v>
      </c>
      <c r="K89" s="28">
        <f t="shared" si="57"/>
        <v>-506259.77496474027</v>
      </c>
      <c r="L89" s="28">
        <f t="shared" si="57"/>
        <v>-481067.85057877982</v>
      </c>
      <c r="M89" s="28">
        <f t="shared" si="57"/>
        <v>-456575.70186877949</v>
      </c>
      <c r="N89" s="28">
        <f t="shared" si="57"/>
        <v>-432763.89062151831</v>
      </c>
      <c r="O89" s="28">
        <f t="shared" si="57"/>
        <v>-409613.51857414219</v>
      </c>
      <c r="P89" s="28">
        <f t="shared" si="57"/>
        <v>-387106.21241554333</v>
      </c>
      <c r="Q89" s="28">
        <f t="shared" si="57"/>
        <v>-365224.10920436686</v>
      </c>
      <c r="R89" s="28">
        <f t="shared" si="57"/>
        <v>-343949.84219207318</v>
      </c>
      <c r="S89" s="28">
        <f t="shared" si="57"/>
        <v>-323266.5270398045</v>
      </c>
      <c r="T89" s="28">
        <f t="shared" si="57"/>
        <v>-303157.7484181156</v>
      </c>
      <c r="U89" s="28">
        <f t="shared" si="57"/>
        <v>-283607.54697893502</v>
      </c>
      <c r="V89" s="28">
        <f t="shared" si="57"/>
        <v>-264600.40668941499</v>
      </c>
      <c r="W89" s="28">
        <f t="shared" si="57"/>
        <v>-246121.24251762067</v>
      </c>
      <c r="X89" s="28">
        <f t="shared" si="57"/>
        <v>-228155.38846028197</v>
      </c>
      <c r="Y89" s="28">
        <f t="shared" si="57"/>
        <v>-210688.58590310838</v>
      </c>
      <c r="Z89" s="28">
        <f t="shared" si="57"/>
        <v>-193706.97230442858</v>
      </c>
      <c r="AA89" s="28">
        <f t="shared" si="57"/>
        <v>-177197.07019317339</v>
      </c>
      <c r="AB89" s="28">
        <f t="shared" si="57"/>
        <v>-161145.77647246988</v>
      </c>
      <c r="AC89" s="28">
        <f t="shared" si="57"/>
        <v>-145540.35202035832</v>
      </c>
      <c r="AD89" s="28">
        <f t="shared" si="57"/>
        <v>-130368.41157937773</v>
      </c>
      <c r="AE89" s="28">
        <f t="shared" si="57"/>
        <v>-115617.91392699677</v>
      </c>
      <c r="AF89" s="28">
        <f t="shared" si="57"/>
        <v>-101277.15231908763</v>
      </c>
      <c r="AG89" s="28">
        <f t="shared" si="57"/>
        <v>-87334.745198859469</v>
      </c>
      <c r="AH89" s="28">
        <f t="shared" si="57"/>
        <v>-73779.627163876648</v>
      </c>
      <c r="AI89" s="28">
        <f t="shared" si="57"/>
        <v>-60601.040183993508</v>
      </c>
      <c r="AJ89" s="28">
        <f t="shared" si="57"/>
        <v>-47788.525063235051</v>
      </c>
      <c r="AK89" s="28">
        <f t="shared" si="57"/>
        <v>-35331.913138847805</v>
      </c>
      <c r="AL89" s="28">
        <f t="shared" si="57"/>
        <v>-23221.318210932568</v>
      </c>
      <c r="AM89" s="28">
        <f t="shared" si="57"/>
        <v>-11447.128696254011</v>
      </c>
    </row>
    <row r="90" spans="2:39" hidden="1" outlineLevel="2" x14ac:dyDescent="0.25">
      <c r="B90" s="27" t="s">
        <v>41</v>
      </c>
      <c r="C90" s="28">
        <f>+C83</f>
        <v>700000000</v>
      </c>
      <c r="D90" s="28">
        <f>+D89+D86+D87</f>
        <v>-26273394.986553609</v>
      </c>
      <c r="E90" s="28">
        <f t="shared" ref="E90:AL90" si="58">+E89+E86+E87</f>
        <v>-25532449.307489868</v>
      </c>
      <c r="F90" s="28">
        <f t="shared" si="58"/>
        <v>-24812085.452843141</v>
      </c>
      <c r="G90" s="28">
        <f t="shared" si="58"/>
        <v>-24111731.705268499</v>
      </c>
      <c r="H90" s="28">
        <f t="shared" si="58"/>
        <v>-23430832.228458397</v>
      </c>
      <c r="I90" s="28">
        <f t="shared" si="58"/>
        <v>-22768846.626002699</v>
      </c>
      <c r="J90" s="28">
        <f t="shared" si="58"/>
        <v>-22125249.512502678</v>
      </c>
      <c r="K90" s="28">
        <f t="shared" si="58"/>
        <v>-21499530.09659845</v>
      </c>
      <c r="L90" s="28">
        <f t="shared" si="58"/>
        <v>-20891191.775579032</v>
      </c>
      <c r="M90" s="28">
        <f t="shared" si="58"/>
        <v>-20299751.74125316</v>
      </c>
      <c r="N90" s="28">
        <f t="shared" si="58"/>
        <v>-19724740.596768245</v>
      </c>
      <c r="O90" s="28">
        <f t="shared" si="58"/>
        <v>-19165701.984073155</v>
      </c>
      <c r="P90" s="28">
        <f t="shared" si="58"/>
        <v>-18622192.221729279</v>
      </c>
      <c r="Q90" s="28">
        <f t="shared" si="58"/>
        <v>-18093779.952782415</v>
      </c>
      <c r="R90" s="28">
        <f t="shared" si="58"/>
        <v>-17580045.802415978</v>
      </c>
      <c r="S90" s="28">
        <f t="shared" si="58"/>
        <v>-17080582.04511385</v>
      </c>
      <c r="T90" s="28">
        <f t="shared" si="58"/>
        <v>-16594992.28106869</v>
      </c>
      <c r="U90" s="28">
        <f t="shared" si="58"/>
        <v>-16122891.121578911</v>
      </c>
      <c r="V90" s="28">
        <f t="shared" si="58"/>
        <v>-15663903.883184642</v>
      </c>
      <c r="W90" s="28">
        <f t="shared" si="58"/>
        <v>-15217666.290299898</v>
      </c>
      <c r="X90" s="28">
        <f t="shared" si="58"/>
        <v>-14783824.186104966</v>
      </c>
      <c r="Y90" s="28">
        <f t="shared" si="58"/>
        <v>-14362033.25146958</v>
      </c>
      <c r="Z90" s="28">
        <f t="shared" si="58"/>
        <v>-13951958.731683748</v>
      </c>
      <c r="AA90" s="28">
        <f t="shared" si="58"/>
        <v>-13553275.170779428</v>
      </c>
      <c r="AB90" s="28">
        <f t="shared" si="58"/>
        <v>-13165666.153232133</v>
      </c>
      <c r="AC90" s="28">
        <f t="shared" si="58"/>
        <v>-12788824.052837504</v>
      </c>
      <c r="AD90" s="28">
        <f t="shared" si="58"/>
        <v>-12422449.788563518</v>
      </c>
      <c r="AE90" s="28">
        <f t="shared" si="58"/>
        <v>-12066252.587184604</v>
      </c>
      <c r="AF90" s="28">
        <f t="shared" si="58"/>
        <v>-11719949.752509233</v>
      </c>
      <c r="AG90" s="28">
        <f t="shared" si="58"/>
        <v>-11383266.441017864</v>
      </c>
      <c r="AH90" s="28">
        <f t="shared" si="58"/>
        <v>-11055935.443733158</v>
      </c>
      <c r="AI90" s="28">
        <f t="shared" si="58"/>
        <v>-10737696.974149378</v>
      </c>
      <c r="AJ90" s="28">
        <f t="shared" si="58"/>
        <v>-10428298.46205261</v>
      </c>
      <c r="AK90" s="28">
        <f t="shared" si="58"/>
        <v>-10127494.353068212</v>
      </c>
      <c r="AL90" s="28">
        <f t="shared" si="58"/>
        <v>-9835045.9137763977</v>
      </c>
      <c r="AM90" s="57">
        <f>+AM89+AM86+AM87-AM83</f>
        <v>-263447744.21719182</v>
      </c>
    </row>
    <row r="91" spans="2:39" ht="15.75" hidden="1" outlineLevel="2" thickBot="1" x14ac:dyDescent="0.3">
      <c r="B91" s="53">
        <f>+(C91+1)^12-1</f>
        <v>0.11954420605933813</v>
      </c>
      <c r="C91" s="50">
        <f>+IRR(C90:AM90)</f>
        <v>9.4545515119657253E-3</v>
      </c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</row>
    <row r="92" spans="2:39" hidden="1" outlineLevel="2" x14ac:dyDescent="0.25">
      <c r="C92" s="6"/>
    </row>
    <row r="93" spans="2:39" ht="18.75" hidden="1" outlineLevel="1" x14ac:dyDescent="0.3">
      <c r="B93" s="30" t="s">
        <v>67</v>
      </c>
      <c r="C93" s="29">
        <v>0</v>
      </c>
      <c r="D93" s="29">
        <v>1</v>
      </c>
      <c r="E93" s="29">
        <f>+D93+1</f>
        <v>2</v>
      </c>
      <c r="F93" s="29">
        <f t="shared" ref="F93:AM93" si="59">+E93+1</f>
        <v>3</v>
      </c>
      <c r="G93" s="29">
        <f t="shared" si="59"/>
        <v>4</v>
      </c>
      <c r="H93" s="29">
        <f t="shared" si="59"/>
        <v>5</v>
      </c>
      <c r="I93" s="29">
        <f t="shared" si="59"/>
        <v>6</v>
      </c>
      <c r="J93" s="29">
        <f t="shared" si="59"/>
        <v>7</v>
      </c>
      <c r="K93" s="29">
        <f t="shared" si="59"/>
        <v>8</v>
      </c>
      <c r="L93" s="29">
        <f t="shared" si="59"/>
        <v>9</v>
      </c>
      <c r="M93" s="29">
        <f t="shared" si="59"/>
        <v>10</v>
      </c>
      <c r="N93" s="29">
        <f t="shared" si="59"/>
        <v>11</v>
      </c>
      <c r="O93" s="29">
        <f t="shared" si="59"/>
        <v>12</v>
      </c>
      <c r="P93" s="29">
        <f t="shared" si="59"/>
        <v>13</v>
      </c>
      <c r="Q93" s="29">
        <f t="shared" si="59"/>
        <v>14</v>
      </c>
      <c r="R93" s="29">
        <f t="shared" si="59"/>
        <v>15</v>
      </c>
      <c r="S93" s="29">
        <f t="shared" si="59"/>
        <v>16</v>
      </c>
      <c r="T93" s="29">
        <f t="shared" si="59"/>
        <v>17</v>
      </c>
      <c r="U93" s="29">
        <f t="shared" si="59"/>
        <v>18</v>
      </c>
      <c r="V93" s="29">
        <f t="shared" si="59"/>
        <v>19</v>
      </c>
      <c r="W93" s="29">
        <f t="shared" si="59"/>
        <v>20</v>
      </c>
      <c r="X93" s="29">
        <f t="shared" si="59"/>
        <v>21</v>
      </c>
      <c r="Y93" s="29">
        <f t="shared" si="59"/>
        <v>22</v>
      </c>
      <c r="Z93" s="29">
        <f t="shared" si="59"/>
        <v>23</v>
      </c>
      <c r="AA93" s="29">
        <f t="shared" si="59"/>
        <v>24</v>
      </c>
      <c r="AB93" s="29">
        <f t="shared" si="59"/>
        <v>25</v>
      </c>
      <c r="AC93" s="29">
        <f t="shared" si="59"/>
        <v>26</v>
      </c>
      <c r="AD93" s="29">
        <f t="shared" si="59"/>
        <v>27</v>
      </c>
      <c r="AE93" s="29">
        <f t="shared" si="59"/>
        <v>28</v>
      </c>
      <c r="AF93" s="29">
        <f t="shared" si="59"/>
        <v>29</v>
      </c>
      <c r="AG93" s="29">
        <f t="shared" si="59"/>
        <v>30</v>
      </c>
      <c r="AH93" s="29">
        <f t="shared" si="59"/>
        <v>31</v>
      </c>
      <c r="AI93" s="29">
        <f t="shared" si="59"/>
        <v>32</v>
      </c>
      <c r="AJ93" s="29">
        <f t="shared" si="59"/>
        <v>33</v>
      </c>
      <c r="AK93" s="29">
        <f t="shared" si="59"/>
        <v>34</v>
      </c>
      <c r="AL93" s="29">
        <f t="shared" si="59"/>
        <v>35</v>
      </c>
      <c r="AM93" s="29">
        <f t="shared" si="59"/>
        <v>36</v>
      </c>
    </row>
    <row r="94" spans="2:39" ht="18.75" hidden="1" outlineLevel="1" x14ac:dyDescent="0.3">
      <c r="B94" s="30" t="s">
        <v>71</v>
      </c>
      <c r="C94" s="29" t="s">
        <v>34</v>
      </c>
      <c r="D94" s="29" t="s">
        <v>10</v>
      </c>
      <c r="E94" s="29" t="s">
        <v>11</v>
      </c>
      <c r="F94" s="29" t="s">
        <v>12</v>
      </c>
      <c r="G94" s="29" t="s">
        <v>13</v>
      </c>
      <c r="H94" s="29" t="s">
        <v>14</v>
      </c>
      <c r="I94" s="29" t="s">
        <v>15</v>
      </c>
      <c r="J94" s="29" t="s">
        <v>16</v>
      </c>
      <c r="K94" s="29" t="s">
        <v>17</v>
      </c>
      <c r="L94" s="29" t="s">
        <v>18</v>
      </c>
      <c r="M94" s="29" t="s">
        <v>19</v>
      </c>
      <c r="N94" s="29" t="s">
        <v>20</v>
      </c>
      <c r="O94" s="29" t="s">
        <v>21</v>
      </c>
      <c r="P94" s="29" t="s">
        <v>22</v>
      </c>
      <c r="Q94" s="29" t="s">
        <v>23</v>
      </c>
      <c r="R94" s="29" t="s">
        <v>24</v>
      </c>
      <c r="S94" s="29" t="s">
        <v>25</v>
      </c>
      <c r="T94" s="29" t="s">
        <v>26</v>
      </c>
      <c r="U94" s="29" t="s">
        <v>27</v>
      </c>
      <c r="V94" s="29" t="s">
        <v>28</v>
      </c>
      <c r="W94" s="29" t="s">
        <v>29</v>
      </c>
      <c r="X94" s="29" t="s">
        <v>30</v>
      </c>
      <c r="Y94" s="29" t="s">
        <v>31</v>
      </c>
      <c r="Z94" s="29" t="s">
        <v>32</v>
      </c>
      <c r="AA94" s="29" t="s">
        <v>33</v>
      </c>
      <c r="AB94" s="29" t="s">
        <v>42</v>
      </c>
      <c r="AC94" s="29" t="s">
        <v>43</v>
      </c>
      <c r="AD94" s="29" t="s">
        <v>44</v>
      </c>
      <c r="AE94" s="29" t="s">
        <v>45</v>
      </c>
      <c r="AF94" s="29" t="s">
        <v>46</v>
      </c>
      <c r="AG94" s="29" t="s">
        <v>47</v>
      </c>
      <c r="AH94" s="29" t="s">
        <v>48</v>
      </c>
      <c r="AI94" s="29" t="s">
        <v>49</v>
      </c>
      <c r="AJ94" s="29" t="s">
        <v>50</v>
      </c>
      <c r="AK94" s="29" t="s">
        <v>51</v>
      </c>
      <c r="AL94" s="29" t="s">
        <v>52</v>
      </c>
      <c r="AM94" s="29" t="s">
        <v>53</v>
      </c>
    </row>
    <row r="95" spans="2:39" hidden="1" outlineLevel="2" x14ac:dyDescent="0.25">
      <c r="B95" s="27" t="s">
        <v>54</v>
      </c>
      <c r="C95" s="28">
        <f>+C90</f>
        <v>700000000</v>
      </c>
      <c r="D95" s="28">
        <f>+C95+D97</f>
        <v>680555555.55555558</v>
      </c>
      <c r="E95" s="28">
        <f t="shared" ref="E95:AM95" si="60">+D95+E97</f>
        <v>661651234.56790125</v>
      </c>
      <c r="F95" s="28">
        <f t="shared" si="60"/>
        <v>643272033.60768175</v>
      </c>
      <c r="G95" s="28">
        <f t="shared" si="60"/>
        <v>625403366.00746834</v>
      </c>
      <c r="H95" s="28">
        <f t="shared" si="60"/>
        <v>608031050.28503871</v>
      </c>
      <c r="I95" s="28">
        <f t="shared" si="60"/>
        <v>591141298.88823211</v>
      </c>
      <c r="J95" s="28">
        <f t="shared" si="60"/>
        <v>574720707.25244784</v>
      </c>
      <c r="K95" s="28">
        <f t="shared" si="60"/>
        <v>558756243.1621021</v>
      </c>
      <c r="L95" s="28">
        <f t="shared" si="60"/>
        <v>543235236.40759921</v>
      </c>
      <c r="M95" s="28">
        <f t="shared" si="60"/>
        <v>528145368.72961032</v>
      </c>
      <c r="N95" s="28">
        <f t="shared" si="60"/>
        <v>513474664.04267669</v>
      </c>
      <c r="O95" s="28">
        <f t="shared" si="60"/>
        <v>499211478.93038011</v>
      </c>
      <c r="P95" s="28">
        <f t="shared" si="60"/>
        <v>485344493.40453619</v>
      </c>
      <c r="Q95" s="28">
        <f t="shared" si="60"/>
        <v>471862701.92107683</v>
      </c>
      <c r="R95" s="28">
        <f t="shared" si="60"/>
        <v>458755404.64549136</v>
      </c>
      <c r="S95" s="28">
        <f t="shared" si="60"/>
        <v>446012198.96089441</v>
      </c>
      <c r="T95" s="28">
        <f t="shared" si="60"/>
        <v>433622971.2119807</v>
      </c>
      <c r="U95" s="28">
        <f t="shared" si="60"/>
        <v>421577888.67831457</v>
      </c>
      <c r="V95" s="28">
        <f t="shared" si="60"/>
        <v>409867391.77058363</v>
      </c>
      <c r="W95" s="28">
        <f t="shared" si="60"/>
        <v>398482186.44362295</v>
      </c>
      <c r="X95" s="28">
        <f t="shared" si="60"/>
        <v>387413236.820189</v>
      </c>
      <c r="Y95" s="28">
        <f t="shared" si="60"/>
        <v>376651758.01962817</v>
      </c>
      <c r="Z95" s="28">
        <f t="shared" si="60"/>
        <v>366189209.18574959</v>
      </c>
      <c r="AA95" s="28">
        <f t="shared" si="60"/>
        <v>356017286.70836765</v>
      </c>
      <c r="AB95" s="28">
        <f t="shared" si="60"/>
        <v>346127917.6331352</v>
      </c>
      <c r="AC95" s="28">
        <f t="shared" si="60"/>
        <v>336513253.25443697</v>
      </c>
      <c r="AD95" s="28">
        <f t="shared" si="60"/>
        <v>327165662.88625818</v>
      </c>
      <c r="AE95" s="28">
        <f t="shared" si="60"/>
        <v>318077727.80608433</v>
      </c>
      <c r="AF95" s="28">
        <f t="shared" si="60"/>
        <v>309242235.36702645</v>
      </c>
      <c r="AG95" s="28">
        <f t="shared" si="60"/>
        <v>300652173.27349794</v>
      </c>
      <c r="AH95" s="28">
        <f t="shared" si="60"/>
        <v>292300724.01590079</v>
      </c>
      <c r="AI95" s="28">
        <f t="shared" si="60"/>
        <v>284181259.45990354</v>
      </c>
      <c r="AJ95" s="28">
        <f t="shared" si="60"/>
        <v>276287335.58601731</v>
      </c>
      <c r="AK95" s="28">
        <f t="shared" si="60"/>
        <v>268612687.37529463</v>
      </c>
      <c r="AL95" s="28">
        <f t="shared" si="60"/>
        <v>261151223.83709198</v>
      </c>
      <c r="AM95" s="28">
        <f t="shared" si="60"/>
        <v>253897023.17495054</v>
      </c>
    </row>
    <row r="96" spans="2:39" hidden="1" outlineLevel="2" x14ac:dyDescent="0.25">
      <c r="B96" s="27" t="s">
        <v>37</v>
      </c>
      <c r="C96" s="27"/>
      <c r="D96" s="28">
        <f>-C95*$D$14</f>
        <v>-6416666.6666667368</v>
      </c>
      <c r="E96" s="28">
        <f t="shared" ref="E96:AM96" si="61">-D95*$D$14</f>
        <v>-6238425.9259259943</v>
      </c>
      <c r="F96" s="28">
        <f t="shared" si="61"/>
        <v>-6065136.3168724943</v>
      </c>
      <c r="G96" s="28">
        <f t="shared" si="61"/>
        <v>-5896660.3080704808</v>
      </c>
      <c r="H96" s="28">
        <f t="shared" si="61"/>
        <v>-5732864.1884018565</v>
      </c>
      <c r="I96" s="28">
        <f t="shared" si="61"/>
        <v>-5573617.9609462498</v>
      </c>
      <c r="J96" s="28">
        <f t="shared" si="61"/>
        <v>-5418795.2398088537</v>
      </c>
      <c r="K96" s="28">
        <f t="shared" si="61"/>
        <v>-5268273.1498141633</v>
      </c>
      <c r="L96" s="28">
        <f t="shared" si="61"/>
        <v>-5121932.2289859923</v>
      </c>
      <c r="M96" s="28">
        <f t="shared" si="61"/>
        <v>-4979656.3337363806</v>
      </c>
      <c r="N96" s="28">
        <f t="shared" si="61"/>
        <v>-4841332.5466881478</v>
      </c>
      <c r="O96" s="28">
        <f t="shared" si="61"/>
        <v>-4706851.0870579211</v>
      </c>
      <c r="P96" s="28">
        <f t="shared" si="61"/>
        <v>-4576105.2235285342</v>
      </c>
      <c r="Q96" s="28">
        <f t="shared" si="61"/>
        <v>-4448991.1895416304</v>
      </c>
      <c r="R96" s="28">
        <f t="shared" si="61"/>
        <v>-4325408.1009432515</v>
      </c>
      <c r="S96" s="28">
        <f t="shared" si="61"/>
        <v>-4205257.8759170501</v>
      </c>
      <c r="T96" s="28">
        <f t="shared" si="61"/>
        <v>-4088445.157141577</v>
      </c>
      <c r="U96" s="28">
        <f t="shared" si="61"/>
        <v>-3974877.2361098668</v>
      </c>
      <c r="V96" s="28">
        <f t="shared" si="61"/>
        <v>-3864463.9795512594</v>
      </c>
      <c r="W96" s="28">
        <f t="shared" si="61"/>
        <v>-3757117.757897058</v>
      </c>
      <c r="X96" s="28">
        <f t="shared" si="61"/>
        <v>-3652753.3757332503</v>
      </c>
      <c r="Y96" s="28">
        <f t="shared" si="61"/>
        <v>-3551288.0041851047</v>
      </c>
      <c r="Z96" s="28">
        <f t="shared" si="61"/>
        <v>-3452641.1151799629</v>
      </c>
      <c r="AA96" s="28">
        <f t="shared" si="61"/>
        <v>-3356734.4175360748</v>
      </c>
      <c r="AB96" s="28">
        <f t="shared" si="61"/>
        <v>-3263491.7948267395</v>
      </c>
      <c r="AC96" s="28">
        <f t="shared" si="61"/>
        <v>-3172839.2449704409</v>
      </c>
      <c r="AD96" s="28">
        <f t="shared" si="61"/>
        <v>-3084704.8214990394</v>
      </c>
      <c r="AE96" s="28">
        <f t="shared" si="61"/>
        <v>-2999018.5764573994</v>
      </c>
      <c r="AF96" s="28">
        <f t="shared" si="61"/>
        <v>-2915712.5048891385</v>
      </c>
      <c r="AG96" s="28">
        <f t="shared" si="61"/>
        <v>-2834720.4908644403</v>
      </c>
      <c r="AH96" s="28">
        <f t="shared" si="61"/>
        <v>-2755978.2550070947</v>
      </c>
      <c r="AI96" s="28">
        <f t="shared" si="61"/>
        <v>-2679423.3034791201</v>
      </c>
      <c r="AJ96" s="28">
        <f t="shared" si="61"/>
        <v>-2604994.8783824779</v>
      </c>
      <c r="AK96" s="28">
        <f t="shared" si="61"/>
        <v>-2532633.90953852</v>
      </c>
      <c r="AL96" s="28">
        <f t="shared" si="61"/>
        <v>-2462282.9676068947</v>
      </c>
      <c r="AM96" s="28">
        <f t="shared" si="61"/>
        <v>-2393886.2185067027</v>
      </c>
    </row>
    <row r="97" spans="1:39" hidden="1" outlineLevel="2" x14ac:dyDescent="0.25">
      <c r="B97" s="27" t="s">
        <v>36</v>
      </c>
      <c r="C97" s="27"/>
      <c r="D97" s="28">
        <f>-C$95/$C$6</f>
        <v>-19444444.444444444</v>
      </c>
      <c r="E97" s="28">
        <f t="shared" ref="E97:AM97" si="62">-D$95/$C$6</f>
        <v>-18904320.987654321</v>
      </c>
      <c r="F97" s="28">
        <f t="shared" si="62"/>
        <v>-18379200.96021948</v>
      </c>
      <c r="G97" s="28">
        <f t="shared" si="62"/>
        <v>-17868667.600213382</v>
      </c>
      <c r="H97" s="28">
        <f t="shared" si="62"/>
        <v>-17372315.722429678</v>
      </c>
      <c r="I97" s="28">
        <f t="shared" si="62"/>
        <v>-16889751.396806631</v>
      </c>
      <c r="J97" s="28">
        <f t="shared" si="62"/>
        <v>-16420591.635784226</v>
      </c>
      <c r="K97" s="28">
        <f t="shared" si="62"/>
        <v>-15964464.090345774</v>
      </c>
      <c r="L97" s="28">
        <f t="shared" si="62"/>
        <v>-15521006.754502837</v>
      </c>
      <c r="M97" s="28">
        <f t="shared" si="62"/>
        <v>-15089867.677988866</v>
      </c>
      <c r="N97" s="28">
        <f t="shared" si="62"/>
        <v>-14670704.68693362</v>
      </c>
      <c r="O97" s="28">
        <f t="shared" si="62"/>
        <v>-14263185.112296574</v>
      </c>
      <c r="P97" s="28">
        <f t="shared" si="62"/>
        <v>-13866985.525843892</v>
      </c>
      <c r="Q97" s="28">
        <f t="shared" si="62"/>
        <v>-13481791.483459339</v>
      </c>
      <c r="R97" s="28">
        <f t="shared" si="62"/>
        <v>-13107297.275585467</v>
      </c>
      <c r="S97" s="28">
        <f t="shared" si="62"/>
        <v>-12743205.684596982</v>
      </c>
      <c r="T97" s="28">
        <f t="shared" si="62"/>
        <v>-12389227.748913733</v>
      </c>
      <c r="U97" s="28">
        <f t="shared" si="62"/>
        <v>-12045082.53366613</v>
      </c>
      <c r="V97" s="28">
        <f t="shared" si="62"/>
        <v>-11710496.907730959</v>
      </c>
      <c r="W97" s="28">
        <f t="shared" si="62"/>
        <v>-11385205.326960657</v>
      </c>
      <c r="X97" s="28">
        <f t="shared" si="62"/>
        <v>-11068949.62343397</v>
      </c>
      <c r="Y97" s="28">
        <f t="shared" si="62"/>
        <v>-10761478.800560806</v>
      </c>
      <c r="Z97" s="28">
        <f t="shared" si="62"/>
        <v>-10462548.83387856</v>
      </c>
      <c r="AA97" s="28">
        <f t="shared" si="62"/>
        <v>-10171922.477381933</v>
      </c>
      <c r="AB97" s="28">
        <f t="shared" si="62"/>
        <v>-9889369.075232435</v>
      </c>
      <c r="AC97" s="28">
        <f t="shared" si="62"/>
        <v>-9614664.3786982</v>
      </c>
      <c r="AD97" s="28">
        <f t="shared" si="62"/>
        <v>-9347590.3681788053</v>
      </c>
      <c r="AE97" s="28">
        <f t="shared" si="62"/>
        <v>-9087935.0801738389</v>
      </c>
      <c r="AF97" s="28">
        <f t="shared" si="62"/>
        <v>-8835492.4390578978</v>
      </c>
      <c r="AG97" s="28">
        <f t="shared" si="62"/>
        <v>-8590062.0935285129</v>
      </c>
      <c r="AH97" s="28">
        <f t="shared" si="62"/>
        <v>-8351449.2575971652</v>
      </c>
      <c r="AI97" s="28">
        <f t="shared" si="62"/>
        <v>-8119464.5559972441</v>
      </c>
      <c r="AJ97" s="28">
        <f t="shared" si="62"/>
        <v>-7893923.873886209</v>
      </c>
      <c r="AK97" s="28">
        <f t="shared" si="62"/>
        <v>-7674648.2107227035</v>
      </c>
      <c r="AL97" s="28">
        <f t="shared" si="62"/>
        <v>-7461463.5382026285</v>
      </c>
      <c r="AM97" s="28">
        <f t="shared" si="62"/>
        <v>-7254200.6621414442</v>
      </c>
    </row>
    <row r="98" spans="1:39" hidden="1" outlineLevel="2" x14ac:dyDescent="0.25">
      <c r="B98" s="27" t="s">
        <v>38</v>
      </c>
      <c r="C98" s="27"/>
      <c r="D98" s="28">
        <f>+SUM(D96:D97)</f>
        <v>-25861111.111111179</v>
      </c>
      <c r="E98" s="28">
        <f>+SUM(E96:E97)</f>
        <v>-25142746.913580313</v>
      </c>
      <c r="F98" s="28">
        <f t="shared" ref="F98:AM98" si="63">+SUM(F96:F97)</f>
        <v>-24444337.277091973</v>
      </c>
      <c r="G98" s="28">
        <f t="shared" si="63"/>
        <v>-23765327.908283863</v>
      </c>
      <c r="H98" s="28">
        <f t="shared" si="63"/>
        <v>-23105179.910831533</v>
      </c>
      <c r="I98" s="28">
        <f t="shared" si="63"/>
        <v>-22463369.357752882</v>
      </c>
      <c r="J98" s="28">
        <f t="shared" si="63"/>
        <v>-21839386.875593081</v>
      </c>
      <c r="K98" s="28">
        <f t="shared" si="63"/>
        <v>-21232737.240159936</v>
      </c>
      <c r="L98" s="28">
        <f t="shared" si="63"/>
        <v>-20642938.983488828</v>
      </c>
      <c r="M98" s="28">
        <f t="shared" si="63"/>
        <v>-20069524.011725247</v>
      </c>
      <c r="N98" s="28">
        <f t="shared" si="63"/>
        <v>-19512037.233621769</v>
      </c>
      <c r="O98" s="28">
        <f t="shared" si="63"/>
        <v>-18970036.199354496</v>
      </c>
      <c r="P98" s="28">
        <f t="shared" si="63"/>
        <v>-18443090.749372426</v>
      </c>
      <c r="Q98" s="28">
        <f t="shared" si="63"/>
        <v>-17930782.673000969</v>
      </c>
      <c r="R98" s="28">
        <f t="shared" si="63"/>
        <v>-17432705.376528718</v>
      </c>
      <c r="S98" s="28">
        <f t="shared" si="63"/>
        <v>-16948463.560514033</v>
      </c>
      <c r="T98" s="28">
        <f t="shared" si="63"/>
        <v>-16477672.906055311</v>
      </c>
      <c r="U98" s="28">
        <f t="shared" si="63"/>
        <v>-16019959.769775998</v>
      </c>
      <c r="V98" s="28">
        <f t="shared" si="63"/>
        <v>-15574960.887282219</v>
      </c>
      <c r="W98" s="28">
        <f t="shared" si="63"/>
        <v>-15142323.084857715</v>
      </c>
      <c r="X98" s="28">
        <f t="shared" si="63"/>
        <v>-14721702.999167221</v>
      </c>
      <c r="Y98" s="28">
        <f t="shared" si="63"/>
        <v>-14312766.804745911</v>
      </c>
      <c r="Z98" s="28">
        <f t="shared" si="63"/>
        <v>-13915189.949058523</v>
      </c>
      <c r="AA98" s="28">
        <f t="shared" si="63"/>
        <v>-13528656.894918008</v>
      </c>
      <c r="AB98" s="28">
        <f t="shared" si="63"/>
        <v>-13152860.870059174</v>
      </c>
      <c r="AC98" s="28">
        <f t="shared" si="63"/>
        <v>-12787503.623668641</v>
      </c>
      <c r="AD98" s="28">
        <f t="shared" si="63"/>
        <v>-12432295.189677846</v>
      </c>
      <c r="AE98" s="28">
        <f t="shared" si="63"/>
        <v>-12086953.656631239</v>
      </c>
      <c r="AF98" s="28">
        <f t="shared" si="63"/>
        <v>-11751204.943947036</v>
      </c>
      <c r="AG98" s="28">
        <f t="shared" si="63"/>
        <v>-11424782.584392954</v>
      </c>
      <c r="AH98" s="28">
        <f t="shared" si="63"/>
        <v>-11107427.512604259</v>
      </c>
      <c r="AI98" s="28">
        <f t="shared" si="63"/>
        <v>-10798887.859476365</v>
      </c>
      <c r="AJ98" s="28">
        <f t="shared" si="63"/>
        <v>-10498918.752268687</v>
      </c>
      <c r="AK98" s="28">
        <f t="shared" si="63"/>
        <v>-10207282.120261224</v>
      </c>
      <c r="AL98" s="28">
        <f t="shared" si="63"/>
        <v>-9923746.5058095232</v>
      </c>
      <c r="AM98" s="28">
        <f t="shared" si="63"/>
        <v>-9648086.8806481473</v>
      </c>
    </row>
    <row r="99" spans="1:39" hidden="1" outlineLevel="2" x14ac:dyDescent="0.25">
      <c r="B99" s="55" t="s">
        <v>72</v>
      </c>
      <c r="C99" s="31"/>
      <c r="D99" s="54">
        <f>+D87</f>
        <v>-4.2828999999999999E-2</v>
      </c>
      <c r="E99" s="54">
        <f>+D99</f>
        <v>-4.2828999999999999E-2</v>
      </c>
      <c r="F99" s="54">
        <f t="shared" ref="F99:AM99" si="64">+E99</f>
        <v>-4.2828999999999999E-2</v>
      </c>
      <c r="G99" s="54">
        <f t="shared" si="64"/>
        <v>-4.2828999999999999E-2</v>
      </c>
      <c r="H99" s="54">
        <f t="shared" si="64"/>
        <v>-4.2828999999999999E-2</v>
      </c>
      <c r="I99" s="54">
        <f t="shared" si="64"/>
        <v>-4.2828999999999999E-2</v>
      </c>
      <c r="J99" s="54">
        <f t="shared" si="64"/>
        <v>-4.2828999999999999E-2</v>
      </c>
      <c r="K99" s="54">
        <f t="shared" si="64"/>
        <v>-4.2828999999999999E-2</v>
      </c>
      <c r="L99" s="54">
        <f t="shared" si="64"/>
        <v>-4.2828999999999999E-2</v>
      </c>
      <c r="M99" s="54">
        <f t="shared" si="64"/>
        <v>-4.2828999999999999E-2</v>
      </c>
      <c r="N99" s="54">
        <f t="shared" si="64"/>
        <v>-4.2828999999999999E-2</v>
      </c>
      <c r="O99" s="54">
        <f t="shared" si="64"/>
        <v>-4.2828999999999999E-2</v>
      </c>
      <c r="P99" s="54">
        <f t="shared" si="64"/>
        <v>-4.2828999999999999E-2</v>
      </c>
      <c r="Q99" s="54">
        <f t="shared" si="64"/>
        <v>-4.2828999999999999E-2</v>
      </c>
      <c r="R99" s="54">
        <f t="shared" si="64"/>
        <v>-4.2828999999999999E-2</v>
      </c>
      <c r="S99" s="54">
        <f t="shared" si="64"/>
        <v>-4.2828999999999999E-2</v>
      </c>
      <c r="T99" s="54">
        <f t="shared" si="64"/>
        <v>-4.2828999999999999E-2</v>
      </c>
      <c r="U99" s="54">
        <f t="shared" si="64"/>
        <v>-4.2828999999999999E-2</v>
      </c>
      <c r="V99" s="54">
        <f t="shared" si="64"/>
        <v>-4.2828999999999999E-2</v>
      </c>
      <c r="W99" s="54">
        <f t="shared" si="64"/>
        <v>-4.2828999999999999E-2</v>
      </c>
      <c r="X99" s="54">
        <f t="shared" si="64"/>
        <v>-4.2828999999999999E-2</v>
      </c>
      <c r="Y99" s="54">
        <f t="shared" si="64"/>
        <v>-4.2828999999999999E-2</v>
      </c>
      <c r="Z99" s="54">
        <f t="shared" si="64"/>
        <v>-4.2828999999999999E-2</v>
      </c>
      <c r="AA99" s="54">
        <f t="shared" si="64"/>
        <v>-4.2828999999999999E-2</v>
      </c>
      <c r="AB99" s="54">
        <f t="shared" si="64"/>
        <v>-4.2828999999999999E-2</v>
      </c>
      <c r="AC99" s="54">
        <f t="shared" si="64"/>
        <v>-4.2828999999999999E-2</v>
      </c>
      <c r="AD99" s="54">
        <f t="shared" si="64"/>
        <v>-4.2828999999999999E-2</v>
      </c>
      <c r="AE99" s="54">
        <f t="shared" si="64"/>
        <v>-4.2828999999999999E-2</v>
      </c>
      <c r="AF99" s="54">
        <f t="shared" si="64"/>
        <v>-4.2828999999999999E-2</v>
      </c>
      <c r="AG99" s="54">
        <f t="shared" si="64"/>
        <v>-4.2828999999999999E-2</v>
      </c>
      <c r="AH99" s="54">
        <f t="shared" si="64"/>
        <v>-4.2828999999999999E-2</v>
      </c>
      <c r="AI99" s="54">
        <f t="shared" si="64"/>
        <v>-4.2828999999999999E-2</v>
      </c>
      <c r="AJ99" s="54">
        <f t="shared" si="64"/>
        <v>-4.2828999999999999E-2</v>
      </c>
      <c r="AK99" s="54">
        <f t="shared" si="64"/>
        <v>-4.2828999999999999E-2</v>
      </c>
      <c r="AL99" s="54">
        <f t="shared" si="64"/>
        <v>-4.2828999999999999E-2</v>
      </c>
      <c r="AM99" s="54">
        <f t="shared" si="64"/>
        <v>-4.2828999999999999E-2</v>
      </c>
    </row>
    <row r="100" spans="1:39" hidden="1" outlineLevel="2" x14ac:dyDescent="0.25">
      <c r="B100" s="27" t="s">
        <v>39</v>
      </c>
      <c r="C100" s="27"/>
      <c r="D100" s="28">
        <f>+SUM(D96:$AM96)+SUM(D97:$AM97)+SUM(D99:$AM99)</f>
        <v>-593316960.71916127</v>
      </c>
      <c r="E100" s="28">
        <f>+SUM(E96:$AM96)+SUM(E97:$AM97)+SUM(E99:$AM99)</f>
        <v>-567455849.56522107</v>
      </c>
      <c r="F100" s="28">
        <f>+SUM(F96:$AM96)+SUM(F97:$AM97)+SUM(F99:$AM99)</f>
        <v>-542313102.60881186</v>
      </c>
      <c r="G100" s="28">
        <f>+SUM(G96:$AM96)+SUM(G97:$AM97)+SUM(G99:$AM99)</f>
        <v>-517868765.28889078</v>
      </c>
      <c r="H100" s="28">
        <f>+SUM(H96:$AM96)+SUM(H97:$AM97)+SUM(H99:$AM99)</f>
        <v>-494103437.33777785</v>
      </c>
      <c r="I100" s="28">
        <f>+SUM(I96:$AM96)+SUM(I97:$AM97)+SUM(I99:$AM99)</f>
        <v>-470998257.38411742</v>
      </c>
      <c r="J100" s="28">
        <f>+SUM(J96:$AM96)+SUM(J97:$AM97)+SUM(J99:$AM99)</f>
        <v>-448534887.98353553</v>
      </c>
      <c r="K100" s="28">
        <f>+SUM(K96:$AM96)+SUM(K97:$AM97)+SUM(K99:$AM99)</f>
        <v>-426695501.06511348</v>
      </c>
      <c r="L100" s="28">
        <f>+SUM(L96:$AM96)+SUM(L97:$AM97)+SUM(L99:$AM99)</f>
        <v>-405462763.78212452</v>
      </c>
      <c r="M100" s="28">
        <f>+SUM(M96:$AM96)+SUM(M97:$AM97)+SUM(M99:$AM99)</f>
        <v>-384819824.75580668</v>
      </c>
      <c r="N100" s="28">
        <f>+SUM(N96:$AM96)+SUM(N97:$AM97)+SUM(N99:$AM99)</f>
        <v>-364750300.70125246</v>
      </c>
      <c r="O100" s="28">
        <f>+SUM(O96:$AM96)+SUM(O97:$AM97)+SUM(O99:$AM99)</f>
        <v>-345238263.42480171</v>
      </c>
      <c r="P100" s="28">
        <f>+SUM(P96:$AM96)+SUM(P97:$AM97)+SUM(P99:$AM99)</f>
        <v>-326268227.1826182</v>
      </c>
      <c r="Q100" s="28">
        <f>+SUM(Q96:$AM96)+SUM(Q97:$AM97)+SUM(Q99:$AM99)</f>
        <v>-307825136.39041674</v>
      </c>
      <c r="R100" s="28">
        <f>+SUM(R96:$AM96)+SUM(R97:$AM97)+SUM(R99:$AM99)</f>
        <v>-289894353.67458671</v>
      </c>
      <c r="S100" s="28">
        <f>+SUM(S96:$AM96)+SUM(S97:$AM97)+SUM(S99:$AM99)</f>
        <v>-272461648.25522906</v>
      </c>
      <c r="T100" s="28">
        <f>+SUM(T96:$AM96)+SUM(T97:$AM97)+SUM(T99:$AM99)</f>
        <v>-255513184.65188596</v>
      </c>
      <c r="U100" s="28">
        <f>+SUM(U96:$AM96)+SUM(U97:$AM97)+SUM(U99:$AM99)</f>
        <v>-239035511.70300171</v>
      </c>
      <c r="V100" s="28">
        <f>+SUM(V96:$AM96)+SUM(V97:$AM97)+SUM(V99:$AM99)</f>
        <v>-223015551.89039668</v>
      </c>
      <c r="W100" s="28">
        <f>+SUM(W96:$AM96)+SUM(W97:$AM97)+SUM(W99:$AM99)</f>
        <v>-207440590.96028543</v>
      </c>
      <c r="X100" s="28">
        <f>+SUM(X96:$AM96)+SUM(X97:$AM97)+SUM(X99:$AM99)</f>
        <v>-192298267.83259875</v>
      </c>
      <c r="Y100" s="28">
        <f>+SUM(Y96:$AM96)+SUM(Y97:$AM97)+SUM(Y99:$AM99)</f>
        <v>-177576564.79060254</v>
      </c>
      <c r="Z100" s="28">
        <f>+SUM(Z96:$AM96)+SUM(Z97:$AM97)+SUM(Z99:$AM99)</f>
        <v>-163263797.94302762</v>
      </c>
      <c r="AA100" s="28">
        <f>+SUM(AA96:$AM96)+SUM(AA97:$AM97)+SUM(AA99:$AM99)</f>
        <v>-149348607.95114008</v>
      </c>
      <c r="AB100" s="28">
        <f>+SUM(AB96:$AM96)+SUM(AB97:$AM97)+SUM(AB99:$AM99)</f>
        <v>-135819951.01339307</v>
      </c>
      <c r="AC100" s="28">
        <f>+SUM(AC96:$AM96)+SUM(AC97:$AM97)+SUM(AC99:$AM99)</f>
        <v>-122667090.10050492</v>
      </c>
      <c r="AD100" s="28">
        <f>+SUM(AD96:$AM96)+SUM(AD97:$AM97)+SUM(AD99:$AM99)</f>
        <v>-109879586.43400727</v>
      </c>
      <c r="AE100" s="28">
        <f>+SUM(AE96:$AM96)+SUM(AE97:$AM97)+SUM(AE99:$AM99)</f>
        <v>-97447291.201500431</v>
      </c>
      <c r="AF100" s="28">
        <f>+SUM(AF96:$AM96)+SUM(AF97:$AM97)+SUM(AF99:$AM99)</f>
        <v>-85360337.502040178</v>
      </c>
      <c r="AG100" s="28">
        <f>+SUM(AG96:$AM96)+SUM(AG97:$AM97)+SUM(AG99:$AM99)</f>
        <v>-73609132.515264168</v>
      </c>
      <c r="AH100" s="28">
        <f>+SUM(AH96:$AM96)+SUM(AH97:$AM97)+SUM(AH99:$AM99)</f>
        <v>-62184349.888042197</v>
      </c>
      <c r="AI100" s="28">
        <f>+SUM(AI96:$AM96)+SUM(AI97:$AM97)+SUM(AI99:$AM99)</f>
        <v>-51076922.332608946</v>
      </c>
      <c r="AJ100" s="28">
        <f>+SUM(AJ96:$AM96)+SUM(AJ97:$AM97)+SUM(AJ99:$AM99)</f>
        <v>-40278034.430303574</v>
      </c>
      <c r="AK100" s="28">
        <f>+SUM(AK96:$AM96)+SUM(AK97:$AM97)+SUM(AK99:$AM99)</f>
        <v>-29779115.635205895</v>
      </c>
      <c r="AL100" s="28">
        <f>+SUM(AL96:$AM96)+SUM(AL97:$AM97)+SUM(AL99:$AM99)</f>
        <v>-19571833.472115669</v>
      </c>
      <c r="AM100" s="28">
        <f>+SUM(AM96:$AM96)+SUM(AM97:$AM97)+SUM(AM99:$AM99)</f>
        <v>-9648086.9234771468</v>
      </c>
    </row>
    <row r="101" spans="1:39" hidden="1" outlineLevel="2" x14ac:dyDescent="0.25">
      <c r="B101" s="27" t="s">
        <v>40</v>
      </c>
      <c r="C101" s="28"/>
      <c r="D101" s="28">
        <f t="shared" ref="D101:AM101" si="65">+D100*$C$7/1000000</f>
        <v>-711980.35286299349</v>
      </c>
      <c r="E101" s="28">
        <f t="shared" si="65"/>
        <v>-680947.01947826531</v>
      </c>
      <c r="F101" s="28">
        <f t="shared" si="65"/>
        <v>-650775.72313057422</v>
      </c>
      <c r="G101" s="28">
        <f t="shared" si="65"/>
        <v>-621442.51834666892</v>
      </c>
      <c r="H101" s="28">
        <f t="shared" si="65"/>
        <v>-592924.12480533333</v>
      </c>
      <c r="I101" s="28">
        <f t="shared" si="65"/>
        <v>-565197.90886094095</v>
      </c>
      <c r="J101" s="28">
        <f t="shared" si="65"/>
        <v>-538241.86558024259</v>
      </c>
      <c r="K101" s="28">
        <f t="shared" si="65"/>
        <v>-512034.60127813619</v>
      </c>
      <c r="L101" s="28">
        <f t="shared" si="65"/>
        <v>-486555.31653854944</v>
      </c>
      <c r="M101" s="28">
        <f t="shared" si="65"/>
        <v>-461783.789706968</v>
      </c>
      <c r="N101" s="28">
        <f t="shared" si="65"/>
        <v>-437700.3608415029</v>
      </c>
      <c r="O101" s="28">
        <f t="shared" si="65"/>
        <v>-414285.91610976204</v>
      </c>
      <c r="P101" s="28">
        <f t="shared" si="65"/>
        <v>-391521.87261914182</v>
      </c>
      <c r="Q101" s="28">
        <f t="shared" si="65"/>
        <v>-369390.16366850008</v>
      </c>
      <c r="R101" s="28">
        <f t="shared" si="65"/>
        <v>-347873.22440950404</v>
      </c>
      <c r="S101" s="28">
        <f t="shared" si="65"/>
        <v>-326953.97790627484</v>
      </c>
      <c r="T101" s="28">
        <f t="shared" si="65"/>
        <v>-306615.8215822631</v>
      </c>
      <c r="U101" s="28">
        <f t="shared" si="65"/>
        <v>-286842.61404360208</v>
      </c>
      <c r="V101" s="28">
        <f t="shared" si="65"/>
        <v>-267618.66226847604</v>
      </c>
      <c r="W101" s="28">
        <f t="shared" si="65"/>
        <v>-248928.70915234249</v>
      </c>
      <c r="X101" s="28">
        <f t="shared" si="65"/>
        <v>-230757.9213991185</v>
      </c>
      <c r="Y101" s="28">
        <f t="shared" si="65"/>
        <v>-213091.87774872305</v>
      </c>
      <c r="Z101" s="28">
        <f t="shared" si="65"/>
        <v>-195916.55753163315</v>
      </c>
      <c r="AA101" s="28">
        <f t="shared" si="65"/>
        <v>-179218.32954136809</v>
      </c>
      <c r="AB101" s="28">
        <f t="shared" si="65"/>
        <v>-162983.94121607169</v>
      </c>
      <c r="AC101" s="28">
        <f t="shared" si="65"/>
        <v>-147200.5081206059</v>
      </c>
      <c r="AD101" s="28">
        <f t="shared" si="65"/>
        <v>-131855.50372080875</v>
      </c>
      <c r="AE101" s="28">
        <f t="shared" si="65"/>
        <v>-116936.74944180052</v>
      </c>
      <c r="AF101" s="28">
        <f t="shared" si="65"/>
        <v>-102432.40500244821</v>
      </c>
      <c r="AG101" s="28">
        <f t="shared" si="65"/>
        <v>-88330.959018317008</v>
      </c>
      <c r="AH101" s="28">
        <f t="shared" si="65"/>
        <v>-74621.219865650637</v>
      </c>
      <c r="AI101" s="28">
        <f t="shared" si="65"/>
        <v>-61292.30679913074</v>
      </c>
      <c r="AJ101" s="28">
        <f t="shared" si="65"/>
        <v>-48333.641316364286</v>
      </c>
      <c r="AK101" s="28">
        <f t="shared" si="65"/>
        <v>-35734.938762247068</v>
      </c>
      <c r="AL101" s="28">
        <f t="shared" si="65"/>
        <v>-23486.200166538802</v>
      </c>
      <c r="AM101" s="28">
        <f t="shared" si="65"/>
        <v>-11577.704308172577</v>
      </c>
    </row>
    <row r="102" spans="1:39" hidden="1" outlineLevel="2" x14ac:dyDescent="0.25">
      <c r="B102" s="27" t="s">
        <v>41</v>
      </c>
      <c r="C102" s="28">
        <f>+C95</f>
        <v>700000000</v>
      </c>
      <c r="D102" s="28">
        <f>+D101+D98+D99</f>
        <v>-26573091.506803174</v>
      </c>
      <c r="E102" s="28">
        <f t="shared" ref="E102:AL102" si="66">+E101+E98+E99</f>
        <v>-25823693.975887578</v>
      </c>
      <c r="F102" s="28">
        <f t="shared" si="66"/>
        <v>-25095113.043051545</v>
      </c>
      <c r="G102" s="28">
        <f t="shared" si="66"/>
        <v>-24386770.46945953</v>
      </c>
      <c r="H102" s="28">
        <f t="shared" si="66"/>
        <v>-23698104.078465868</v>
      </c>
      <c r="I102" s="28">
        <f t="shared" si="66"/>
        <v>-23028567.309442822</v>
      </c>
      <c r="J102" s="28">
        <f t="shared" si="66"/>
        <v>-22377628.784002323</v>
      </c>
      <c r="K102" s="28">
        <f t="shared" si="66"/>
        <v>-21744771.884267073</v>
      </c>
      <c r="L102" s="28">
        <f t="shared" si="66"/>
        <v>-21129494.342856377</v>
      </c>
      <c r="M102" s="28">
        <f t="shared" si="66"/>
        <v>-20531307.844261214</v>
      </c>
      <c r="N102" s="28">
        <f t="shared" si="66"/>
        <v>-19949737.63729227</v>
      </c>
      <c r="O102" s="28">
        <f t="shared" si="66"/>
        <v>-19384322.158293258</v>
      </c>
      <c r="P102" s="28">
        <f t="shared" si="66"/>
        <v>-18834612.664820567</v>
      </c>
      <c r="Q102" s="28">
        <f t="shared" si="66"/>
        <v>-18300172.879498467</v>
      </c>
      <c r="R102" s="28">
        <f t="shared" si="66"/>
        <v>-17780578.643767223</v>
      </c>
      <c r="S102" s="28">
        <f t="shared" si="66"/>
        <v>-17275417.581249308</v>
      </c>
      <c r="T102" s="28">
        <f t="shared" si="66"/>
        <v>-16784288.770466574</v>
      </c>
      <c r="U102" s="28">
        <f t="shared" si="66"/>
        <v>-16306802.4266486</v>
      </c>
      <c r="V102" s="28">
        <f t="shared" si="66"/>
        <v>-15842579.592379695</v>
      </c>
      <c r="W102" s="28">
        <f t="shared" si="66"/>
        <v>-15391251.836839058</v>
      </c>
      <c r="X102" s="28">
        <f t="shared" si="66"/>
        <v>-14952460.963395339</v>
      </c>
      <c r="Y102" s="28">
        <f t="shared" si="66"/>
        <v>-14525858.725323632</v>
      </c>
      <c r="Z102" s="28">
        <f t="shared" si="66"/>
        <v>-14111106.549419155</v>
      </c>
      <c r="AA102" s="28">
        <f t="shared" si="66"/>
        <v>-13707875.267288376</v>
      </c>
      <c r="AB102" s="28">
        <f t="shared" si="66"/>
        <v>-13315844.854104245</v>
      </c>
      <c r="AC102" s="28">
        <f t="shared" si="66"/>
        <v>-12934704.174618246</v>
      </c>
      <c r="AD102" s="28">
        <f t="shared" si="66"/>
        <v>-12564150.736227654</v>
      </c>
      <c r="AE102" s="28">
        <f t="shared" si="66"/>
        <v>-12203890.448902039</v>
      </c>
      <c r="AF102" s="28">
        <f t="shared" si="66"/>
        <v>-11853637.391778484</v>
      </c>
      <c r="AG102" s="28">
        <f t="shared" si="66"/>
        <v>-11513113.586240269</v>
      </c>
      <c r="AH102" s="28">
        <f t="shared" si="66"/>
        <v>-11182048.775298908</v>
      </c>
      <c r="AI102" s="28">
        <f t="shared" si="66"/>
        <v>-10860180.209104495</v>
      </c>
      <c r="AJ102" s="28">
        <f t="shared" si="66"/>
        <v>-10547252.43641405</v>
      </c>
      <c r="AK102" s="28">
        <f t="shared" si="66"/>
        <v>-10243017.101852471</v>
      </c>
      <c r="AL102" s="28">
        <f t="shared" si="66"/>
        <v>-9947232.748805061</v>
      </c>
      <c r="AM102" s="57">
        <f>+AM101+AM98+AM99-AM95</f>
        <v>-263556687.80273587</v>
      </c>
    </row>
    <row r="103" spans="1:39" ht="15.75" hidden="1" outlineLevel="1" thickBot="1" x14ac:dyDescent="0.3">
      <c r="B103" s="53">
        <f>+(C103+1)^12-1</f>
        <v>0.12522409839641568</v>
      </c>
      <c r="C103" s="50">
        <f>+IRR(C102:AM102)</f>
        <v>9.8803426383806681E-3</v>
      </c>
    </row>
    <row r="104" spans="1:39" hidden="1" collapsed="1" x14ac:dyDescent="0.25"/>
    <row r="105" spans="1:39" hidden="1" x14ac:dyDescent="0.25"/>
    <row r="106" spans="1:39" hidden="1" x14ac:dyDescent="0.25"/>
    <row r="107" spans="1:39" hidden="1" x14ac:dyDescent="0.25"/>
    <row r="108" spans="1:39" hidden="1" x14ac:dyDescent="0.25"/>
    <row r="109" spans="1:39" hidden="1" x14ac:dyDescent="0.25"/>
    <row r="111" spans="1:39" ht="18.75" x14ac:dyDescent="0.3">
      <c r="A111">
        <v>12</v>
      </c>
      <c r="B111" s="30" t="s">
        <v>66</v>
      </c>
      <c r="C111" s="29">
        <v>0</v>
      </c>
      <c r="D111" s="29">
        <v>1</v>
      </c>
      <c r="E111" s="29">
        <f>+D111+1</f>
        <v>2</v>
      </c>
      <c r="F111" s="29">
        <f t="shared" ref="F111:O111" si="67">+E111+1</f>
        <v>3</v>
      </c>
      <c r="G111" s="29">
        <f t="shared" si="67"/>
        <v>4</v>
      </c>
      <c r="H111" s="29">
        <f t="shared" si="67"/>
        <v>5</v>
      </c>
      <c r="I111" s="29">
        <f t="shared" si="67"/>
        <v>6</v>
      </c>
      <c r="J111" s="29">
        <f t="shared" si="67"/>
        <v>7</v>
      </c>
      <c r="K111" s="29">
        <f t="shared" si="67"/>
        <v>8</v>
      </c>
      <c r="L111" s="29">
        <f t="shared" si="67"/>
        <v>9</v>
      </c>
      <c r="M111" s="29">
        <f t="shared" si="67"/>
        <v>10</v>
      </c>
      <c r="N111" s="29">
        <f t="shared" si="67"/>
        <v>11</v>
      </c>
      <c r="O111" s="29">
        <f t="shared" si="67"/>
        <v>12</v>
      </c>
    </row>
    <row r="112" spans="1:39" x14ac:dyDescent="0.25">
      <c r="B112" s="27" t="s">
        <v>60</v>
      </c>
      <c r="C112" s="5">
        <f>+$C$5</f>
        <v>700000000</v>
      </c>
      <c r="D112" s="28">
        <f>+C112+D114</f>
        <v>641666666.66666663</v>
      </c>
      <c r="E112" s="28">
        <f>+D112+E114</f>
        <v>583333333.33333325</v>
      </c>
      <c r="F112" s="28">
        <f t="shared" ref="F112:O112" si="68">+E112+F114</f>
        <v>524999999.99999994</v>
      </c>
      <c r="G112" s="28">
        <f t="shared" si="68"/>
        <v>466666666.66666663</v>
      </c>
      <c r="H112" s="28">
        <f t="shared" si="68"/>
        <v>408333333.33333331</v>
      </c>
      <c r="I112" s="28">
        <f t="shared" si="68"/>
        <v>350000000</v>
      </c>
      <c r="J112" s="28">
        <f t="shared" si="68"/>
        <v>291666666.66666669</v>
      </c>
      <c r="K112" s="28">
        <f t="shared" si="68"/>
        <v>233333333.33333334</v>
      </c>
      <c r="L112" s="28">
        <f t="shared" si="68"/>
        <v>175000000</v>
      </c>
      <c r="M112" s="28">
        <f t="shared" si="68"/>
        <v>116666666.66666666</v>
      </c>
      <c r="N112" s="28">
        <f t="shared" si="68"/>
        <v>58333333.333333321</v>
      </c>
      <c r="O112" s="28">
        <f t="shared" si="68"/>
        <v>0</v>
      </c>
    </row>
    <row r="113" spans="1:27" x14ac:dyDescent="0.25">
      <c r="B113" s="27" t="s">
        <v>37</v>
      </c>
      <c r="D113" s="28">
        <f>-C$112*$C$14</f>
        <v>-6125000.0000000251</v>
      </c>
      <c r="E113" s="28">
        <f>-D$112*$C$14</f>
        <v>-5614583.3333333554</v>
      </c>
      <c r="F113" s="28">
        <f>-E$112*$C$14</f>
        <v>-5104166.6666666865</v>
      </c>
      <c r="G113" s="28">
        <f>-F$112*$C$14</f>
        <v>-4593750.0000000177</v>
      </c>
      <c r="H113" s="28">
        <f t="shared" ref="H113:N113" si="69">-G$112*$C$14</f>
        <v>-4083333.3333333498</v>
      </c>
      <c r="I113" s="28">
        <f t="shared" si="69"/>
        <v>-3572916.6666666809</v>
      </c>
      <c r="J113" s="28">
        <f t="shared" si="69"/>
        <v>-3062500.0000000126</v>
      </c>
      <c r="K113" s="28">
        <f t="shared" si="69"/>
        <v>-2552083.3333333437</v>
      </c>
      <c r="L113" s="28">
        <f t="shared" si="69"/>
        <v>-2041666.6666666751</v>
      </c>
      <c r="M113" s="28">
        <f t="shared" si="69"/>
        <v>-1531250.0000000063</v>
      </c>
      <c r="N113" s="28">
        <f t="shared" si="69"/>
        <v>-1020833.3333333374</v>
      </c>
      <c r="O113" s="28">
        <f>-N$112*$C$14</f>
        <v>-510416.66666666861</v>
      </c>
    </row>
    <row r="114" spans="1:27" x14ac:dyDescent="0.25">
      <c r="B114" s="27" t="s">
        <v>36</v>
      </c>
      <c r="D114" s="28">
        <f>-$C$112/$A111</f>
        <v>-58333333.333333336</v>
      </c>
      <c r="E114" s="28">
        <f>-$C$62/$A111</f>
        <v>-58333333.333333336</v>
      </c>
      <c r="F114" s="28">
        <f t="shared" ref="F114:O114" si="70">-$C$62/$A111</f>
        <v>-58333333.333333336</v>
      </c>
      <c r="G114" s="28">
        <f t="shared" si="70"/>
        <v>-58333333.333333336</v>
      </c>
      <c r="H114" s="28">
        <f t="shared" si="70"/>
        <v>-58333333.333333336</v>
      </c>
      <c r="I114" s="28">
        <f t="shared" si="70"/>
        <v>-58333333.333333336</v>
      </c>
      <c r="J114" s="28">
        <f t="shared" si="70"/>
        <v>-58333333.333333336</v>
      </c>
      <c r="K114" s="28">
        <f t="shared" si="70"/>
        <v>-58333333.333333336</v>
      </c>
      <c r="L114" s="28">
        <f t="shared" si="70"/>
        <v>-58333333.333333336</v>
      </c>
      <c r="M114" s="28">
        <f t="shared" si="70"/>
        <v>-58333333.333333336</v>
      </c>
      <c r="N114" s="28">
        <f t="shared" si="70"/>
        <v>-58333333.333333336</v>
      </c>
      <c r="O114" s="28">
        <f t="shared" si="70"/>
        <v>-58333333.333333336</v>
      </c>
    </row>
    <row r="115" spans="1:27" x14ac:dyDescent="0.25">
      <c r="B115" s="27" t="s">
        <v>38</v>
      </c>
      <c r="D115" s="28">
        <f>+D114+D113</f>
        <v>-64458333.333333358</v>
      </c>
      <c r="E115" s="28">
        <f t="shared" ref="E115:O115" si="71">+E114+E113</f>
        <v>-63947916.666666694</v>
      </c>
      <c r="F115" s="28">
        <f t="shared" si="71"/>
        <v>-63437500.000000022</v>
      </c>
      <c r="G115" s="28">
        <f t="shared" si="71"/>
        <v>-62927083.333333351</v>
      </c>
      <c r="H115" s="28">
        <f t="shared" si="71"/>
        <v>-62416666.666666687</v>
      </c>
      <c r="I115" s="28">
        <f t="shared" si="71"/>
        <v>-61906250.000000015</v>
      </c>
      <c r="J115" s="28">
        <f t="shared" si="71"/>
        <v>-61395833.333333351</v>
      </c>
      <c r="K115" s="28">
        <f t="shared" si="71"/>
        <v>-60885416.666666679</v>
      </c>
      <c r="L115" s="28">
        <f t="shared" si="71"/>
        <v>-60375000.000000007</v>
      </c>
      <c r="M115" s="28">
        <f t="shared" si="71"/>
        <v>-59864583.333333343</v>
      </c>
      <c r="N115" s="28">
        <f t="shared" si="71"/>
        <v>-59354166.666666672</v>
      </c>
      <c r="O115" s="28">
        <f t="shared" si="71"/>
        <v>-58843750.000000007</v>
      </c>
    </row>
    <row r="116" spans="1:27" x14ac:dyDescent="0.25">
      <c r="B116" s="27" t="s">
        <v>39</v>
      </c>
      <c r="D116" s="28">
        <f>+SUM(D113:$O113)+SUM(D114:$O114)</f>
        <v>-739812500.00000012</v>
      </c>
      <c r="E116" s="28">
        <f>+SUM(E113:$O113)+SUM(E114:$O114)</f>
        <v>-675354166.66666675</v>
      </c>
      <c r="F116" s="28">
        <f>+SUM(F113:$O113)+SUM(F114:$O114)</f>
        <v>-611406250</v>
      </c>
      <c r="G116" s="28">
        <f>+SUM(G113:$O113)+SUM(G114:$O114)</f>
        <v>-547968750</v>
      </c>
      <c r="H116" s="28">
        <f>+SUM(H113:$O113)+SUM(H114:$O114)</f>
        <v>-485041666.66666669</v>
      </c>
      <c r="I116" s="28">
        <f>+SUM(I113:$O113)+SUM(I114:$O114)</f>
        <v>-422625000.00000006</v>
      </c>
      <c r="J116" s="28">
        <f>+SUM(J113:$O113)+SUM(J114:$O114)</f>
        <v>-360718750.00000006</v>
      </c>
      <c r="K116" s="28">
        <f>+SUM(K113:$O113)+SUM(K114:$O114)</f>
        <v>-299322916.66666675</v>
      </c>
      <c r="L116" s="28">
        <f>+SUM(L113:$O113)+SUM(L114:$O114)</f>
        <v>-238437500.00000003</v>
      </c>
      <c r="M116" s="28">
        <f>+SUM(M113:$O113)+SUM(M114:$O114)</f>
        <v>-178062500</v>
      </c>
      <c r="N116" s="28">
        <f>+SUM(N113:$O113)+SUM(N114:$O114)</f>
        <v>-118197916.66666667</v>
      </c>
      <c r="O116" s="28">
        <f>+SUM(O113:$O113)+SUM(O114:$O114)</f>
        <v>-58843750.000000007</v>
      </c>
    </row>
    <row r="117" spans="1:27" x14ac:dyDescent="0.25">
      <c r="B117" s="27" t="s">
        <v>40</v>
      </c>
      <c r="D117" s="28">
        <f>+D116*$C$7/1000000</f>
        <v>-887775.00000000012</v>
      </c>
      <c r="E117" s="28">
        <f t="shared" ref="E117:O117" si="72">+E116*$C$7/1000000</f>
        <v>-810425.00000000012</v>
      </c>
      <c r="F117" s="28">
        <f t="shared" si="72"/>
        <v>-733687.5</v>
      </c>
      <c r="G117" s="28">
        <f t="shared" si="72"/>
        <v>-657562.5</v>
      </c>
      <c r="H117" s="28">
        <f t="shared" si="72"/>
        <v>-582050</v>
      </c>
      <c r="I117" s="28">
        <f t="shared" si="72"/>
        <v>-507150.00000000006</v>
      </c>
      <c r="J117" s="28">
        <f t="shared" si="72"/>
        <v>-432862.50000000006</v>
      </c>
      <c r="K117" s="28">
        <f t="shared" si="72"/>
        <v>-359187.50000000012</v>
      </c>
      <c r="L117" s="28">
        <f t="shared" si="72"/>
        <v>-286125.00000000006</v>
      </c>
      <c r="M117" s="28">
        <f t="shared" si="72"/>
        <v>-213675</v>
      </c>
      <c r="N117" s="28">
        <f t="shared" si="72"/>
        <v>-141837.5</v>
      </c>
      <c r="O117" s="28">
        <f t="shared" si="72"/>
        <v>-70612.500000000015</v>
      </c>
    </row>
    <row r="118" spans="1:27" ht="15.75" thickBot="1" x14ac:dyDescent="0.3">
      <c r="B118" s="48" t="s">
        <v>41</v>
      </c>
      <c r="C118" s="5">
        <f>+$C$5</f>
        <v>700000000</v>
      </c>
      <c r="D118" s="28">
        <f>+D117+D115</f>
        <v>-65346108.333333358</v>
      </c>
      <c r="E118" s="28">
        <f t="shared" ref="E118:O118" si="73">+E117+E115</f>
        <v>-64758341.666666694</v>
      </c>
      <c r="F118" s="28">
        <f t="shared" si="73"/>
        <v>-64171187.500000022</v>
      </c>
      <c r="G118" s="28">
        <f t="shared" si="73"/>
        <v>-63584645.833333351</v>
      </c>
      <c r="H118" s="28">
        <f t="shared" si="73"/>
        <v>-62998716.666666687</v>
      </c>
      <c r="I118" s="28">
        <f t="shared" si="73"/>
        <v>-62413400.000000015</v>
      </c>
      <c r="J118" s="28">
        <f t="shared" si="73"/>
        <v>-61828695.833333351</v>
      </c>
      <c r="K118" s="28">
        <f t="shared" si="73"/>
        <v>-61244604.166666679</v>
      </c>
      <c r="L118" s="28">
        <f t="shared" si="73"/>
        <v>-60661125.000000007</v>
      </c>
      <c r="M118" s="28">
        <f t="shared" si="73"/>
        <v>-60078258.333333343</v>
      </c>
      <c r="N118" s="28">
        <f t="shared" si="73"/>
        <v>-59496004.166666672</v>
      </c>
      <c r="O118" s="28">
        <f t="shared" si="73"/>
        <v>-58914362.500000007</v>
      </c>
    </row>
    <row r="119" spans="1:27" ht="15.75" thickBot="1" x14ac:dyDescent="0.3">
      <c r="B119" s="51">
        <f>+(C119+1)^12-1</f>
        <v>0.12681757526569704</v>
      </c>
      <c r="C119" s="50">
        <f>+IRR(C118:O118)</f>
        <v>9.9994431671905915E-3</v>
      </c>
    </row>
    <row r="120" spans="1:27" x14ac:dyDescent="0.25">
      <c r="B120" s="1" t="s">
        <v>104</v>
      </c>
      <c r="C120" s="1" t="s">
        <v>105</v>
      </c>
    </row>
    <row r="121" spans="1:27" ht="18.75" x14ac:dyDescent="0.3">
      <c r="A121">
        <v>24</v>
      </c>
      <c r="B121" s="30" t="s">
        <v>66</v>
      </c>
      <c r="C121" s="29">
        <v>0</v>
      </c>
      <c r="D121" s="29">
        <v>1</v>
      </c>
      <c r="E121" s="29">
        <f>+D121+1</f>
        <v>2</v>
      </c>
      <c r="F121" s="29">
        <f t="shared" ref="F121:AA121" si="74">+E121+1</f>
        <v>3</v>
      </c>
      <c r="G121" s="29">
        <f t="shared" si="74"/>
        <v>4</v>
      </c>
      <c r="H121" s="29">
        <f t="shared" si="74"/>
        <v>5</v>
      </c>
      <c r="I121" s="29">
        <f t="shared" si="74"/>
        <v>6</v>
      </c>
      <c r="J121" s="29">
        <f t="shared" si="74"/>
        <v>7</v>
      </c>
      <c r="K121" s="29">
        <f t="shared" si="74"/>
        <v>8</v>
      </c>
      <c r="L121" s="29">
        <f t="shared" si="74"/>
        <v>9</v>
      </c>
      <c r="M121" s="29">
        <f t="shared" si="74"/>
        <v>10</v>
      </c>
      <c r="N121" s="29">
        <f t="shared" si="74"/>
        <v>11</v>
      </c>
      <c r="O121" s="29">
        <f t="shared" si="74"/>
        <v>12</v>
      </c>
      <c r="P121" s="29">
        <f t="shared" si="74"/>
        <v>13</v>
      </c>
      <c r="Q121" s="29">
        <f t="shared" si="74"/>
        <v>14</v>
      </c>
      <c r="R121" s="29">
        <f t="shared" si="74"/>
        <v>15</v>
      </c>
      <c r="S121" s="29">
        <f t="shared" si="74"/>
        <v>16</v>
      </c>
      <c r="T121" s="29">
        <f t="shared" si="74"/>
        <v>17</v>
      </c>
      <c r="U121" s="29">
        <f t="shared" si="74"/>
        <v>18</v>
      </c>
      <c r="V121" s="29">
        <f t="shared" si="74"/>
        <v>19</v>
      </c>
      <c r="W121" s="29">
        <f t="shared" si="74"/>
        <v>20</v>
      </c>
      <c r="X121" s="29">
        <f t="shared" si="74"/>
        <v>21</v>
      </c>
      <c r="Y121" s="29">
        <f t="shared" si="74"/>
        <v>22</v>
      </c>
      <c r="Z121" s="29">
        <f t="shared" si="74"/>
        <v>23</v>
      </c>
      <c r="AA121" s="29">
        <f t="shared" si="74"/>
        <v>24</v>
      </c>
    </row>
    <row r="122" spans="1:27" x14ac:dyDescent="0.25">
      <c r="B122" s="27" t="s">
        <v>60</v>
      </c>
      <c r="C122" s="5">
        <f>+$C$5</f>
        <v>700000000</v>
      </c>
      <c r="D122" s="28">
        <f>+C122+D124</f>
        <v>670833333.33333337</v>
      </c>
      <c r="E122" s="28">
        <f>+D122+E124</f>
        <v>641666666.66666675</v>
      </c>
      <c r="F122" s="28">
        <f>+E122+F124</f>
        <v>612500000.00000012</v>
      </c>
      <c r="G122" s="28">
        <f>+F122+G124</f>
        <v>583333333.33333349</v>
      </c>
      <c r="H122" s="28">
        <f t="shared" ref="H122:Z122" si="75">+G122+H124</f>
        <v>554166666.66666687</v>
      </c>
      <c r="I122" s="28">
        <f t="shared" si="75"/>
        <v>525000000.00000018</v>
      </c>
      <c r="J122" s="28">
        <f t="shared" si="75"/>
        <v>495833333.33333349</v>
      </c>
      <c r="K122" s="28">
        <f t="shared" si="75"/>
        <v>466666666.66666681</v>
      </c>
      <c r="L122" s="28">
        <f t="shared" si="75"/>
        <v>437500000.00000012</v>
      </c>
      <c r="M122" s="28">
        <f t="shared" si="75"/>
        <v>408333333.33333343</v>
      </c>
      <c r="N122" s="28">
        <f t="shared" si="75"/>
        <v>379166666.66666675</v>
      </c>
      <c r="O122" s="28">
        <f t="shared" si="75"/>
        <v>350000000.00000006</v>
      </c>
      <c r="P122" s="28">
        <f t="shared" si="75"/>
        <v>320833333.33333337</v>
      </c>
      <c r="Q122" s="28">
        <f t="shared" si="75"/>
        <v>291666666.66666669</v>
      </c>
      <c r="R122" s="28">
        <f t="shared" si="75"/>
        <v>262500000.00000003</v>
      </c>
      <c r="S122" s="28">
        <f t="shared" si="75"/>
        <v>233333333.33333337</v>
      </c>
      <c r="T122" s="28">
        <f t="shared" si="75"/>
        <v>204166666.66666672</v>
      </c>
      <c r="U122" s="28">
        <f t="shared" si="75"/>
        <v>175000000.00000006</v>
      </c>
      <c r="V122" s="28">
        <f t="shared" si="75"/>
        <v>145833333.3333334</v>
      </c>
      <c r="W122" s="28">
        <f t="shared" si="75"/>
        <v>116666666.66666673</v>
      </c>
      <c r="X122" s="28">
        <f t="shared" si="75"/>
        <v>87500000.00000006</v>
      </c>
      <c r="Y122" s="28">
        <f t="shared" si="75"/>
        <v>58333333.333333388</v>
      </c>
      <c r="Z122" s="28">
        <f t="shared" si="75"/>
        <v>29166666.66666672</v>
      </c>
      <c r="AA122" s="28">
        <f>+Z122+AA124</f>
        <v>5.2154064178466797E-8</v>
      </c>
    </row>
    <row r="123" spans="1:27" x14ac:dyDescent="0.25">
      <c r="B123" s="27" t="s">
        <v>37</v>
      </c>
      <c r="D123" s="28">
        <f>-C$122*$C$14</f>
        <v>-6125000.0000000251</v>
      </c>
      <c r="E123" s="28">
        <f t="shared" ref="E123:AA123" si="76">-D$122*$C$14</f>
        <v>-5869791.6666666912</v>
      </c>
      <c r="F123" s="28">
        <f t="shared" si="76"/>
        <v>-5614583.3333333572</v>
      </c>
      <c r="G123" s="28">
        <f t="shared" si="76"/>
        <v>-5359375.0000000224</v>
      </c>
      <c r="H123" s="28">
        <f t="shared" si="76"/>
        <v>-5104166.6666666884</v>
      </c>
      <c r="I123" s="28">
        <f t="shared" si="76"/>
        <v>-4848958.3333333544</v>
      </c>
      <c r="J123" s="28">
        <f t="shared" si="76"/>
        <v>-4593750.0000000205</v>
      </c>
      <c r="K123" s="28">
        <f t="shared" si="76"/>
        <v>-4338541.6666666856</v>
      </c>
      <c r="L123" s="28">
        <f t="shared" si="76"/>
        <v>-4083333.3333333512</v>
      </c>
      <c r="M123" s="28">
        <f t="shared" si="76"/>
        <v>-3828125.0000000168</v>
      </c>
      <c r="N123" s="28">
        <f t="shared" si="76"/>
        <v>-3572916.6666666819</v>
      </c>
      <c r="O123" s="28">
        <f t="shared" si="76"/>
        <v>-3317708.3333333475</v>
      </c>
      <c r="P123" s="28">
        <f t="shared" si="76"/>
        <v>-3062500.000000013</v>
      </c>
      <c r="Q123" s="28">
        <f t="shared" si="76"/>
        <v>-2807291.6666666786</v>
      </c>
      <c r="R123" s="28">
        <f t="shared" si="76"/>
        <v>-2552083.3333333437</v>
      </c>
      <c r="S123" s="28">
        <f t="shared" si="76"/>
        <v>-2296875.0000000098</v>
      </c>
      <c r="T123" s="28">
        <f t="shared" si="76"/>
        <v>-2041666.6666666754</v>
      </c>
      <c r="U123" s="28">
        <f t="shared" si="76"/>
        <v>-1786458.3333333409</v>
      </c>
      <c r="V123" s="28">
        <f t="shared" si="76"/>
        <v>-1531250.0000000068</v>
      </c>
      <c r="W123" s="28">
        <f t="shared" si="76"/>
        <v>-1276041.6666666726</v>
      </c>
      <c r="X123" s="28">
        <f t="shared" si="76"/>
        <v>-1020833.333333338</v>
      </c>
      <c r="Y123" s="28">
        <f t="shared" si="76"/>
        <v>-765625.00000000361</v>
      </c>
      <c r="Z123" s="28">
        <f t="shared" si="76"/>
        <v>-510416.66666666919</v>
      </c>
      <c r="AA123" s="28">
        <f t="shared" si="76"/>
        <v>-255208.33333333483</v>
      </c>
    </row>
    <row r="124" spans="1:27" x14ac:dyDescent="0.25">
      <c r="B124" s="27" t="s">
        <v>36</v>
      </c>
      <c r="D124" s="28">
        <f>-$C$122/$A121</f>
        <v>-29166666.666666668</v>
      </c>
      <c r="E124" s="28">
        <f>-$C$122/$A121</f>
        <v>-29166666.666666668</v>
      </c>
      <c r="F124" s="28">
        <f t="shared" ref="F124:AA124" si="77">-$C$122/$A121</f>
        <v>-29166666.666666668</v>
      </c>
      <c r="G124" s="28">
        <f t="shared" si="77"/>
        <v>-29166666.666666668</v>
      </c>
      <c r="H124" s="28">
        <f t="shared" si="77"/>
        <v>-29166666.666666668</v>
      </c>
      <c r="I124" s="28">
        <f t="shared" si="77"/>
        <v>-29166666.666666668</v>
      </c>
      <c r="J124" s="28">
        <f t="shared" si="77"/>
        <v>-29166666.666666668</v>
      </c>
      <c r="K124" s="28">
        <f t="shared" si="77"/>
        <v>-29166666.666666668</v>
      </c>
      <c r="L124" s="28">
        <f t="shared" si="77"/>
        <v>-29166666.666666668</v>
      </c>
      <c r="M124" s="28">
        <f t="shared" si="77"/>
        <v>-29166666.666666668</v>
      </c>
      <c r="N124" s="28">
        <f t="shared" si="77"/>
        <v>-29166666.666666668</v>
      </c>
      <c r="O124" s="28">
        <f t="shared" si="77"/>
        <v>-29166666.666666668</v>
      </c>
      <c r="P124" s="28">
        <f t="shared" si="77"/>
        <v>-29166666.666666668</v>
      </c>
      <c r="Q124" s="28">
        <f t="shared" si="77"/>
        <v>-29166666.666666668</v>
      </c>
      <c r="R124" s="28">
        <f t="shared" si="77"/>
        <v>-29166666.666666668</v>
      </c>
      <c r="S124" s="28">
        <f t="shared" si="77"/>
        <v>-29166666.666666668</v>
      </c>
      <c r="T124" s="28">
        <f t="shared" si="77"/>
        <v>-29166666.666666668</v>
      </c>
      <c r="U124" s="28">
        <f t="shared" si="77"/>
        <v>-29166666.666666668</v>
      </c>
      <c r="V124" s="28">
        <f t="shared" si="77"/>
        <v>-29166666.666666668</v>
      </c>
      <c r="W124" s="28">
        <f t="shared" si="77"/>
        <v>-29166666.666666668</v>
      </c>
      <c r="X124" s="28">
        <f t="shared" si="77"/>
        <v>-29166666.666666668</v>
      </c>
      <c r="Y124" s="28">
        <f t="shared" si="77"/>
        <v>-29166666.666666668</v>
      </c>
      <c r="Z124" s="28">
        <f t="shared" si="77"/>
        <v>-29166666.666666668</v>
      </c>
      <c r="AA124" s="28">
        <f t="shared" si="77"/>
        <v>-29166666.666666668</v>
      </c>
    </row>
    <row r="125" spans="1:27" x14ac:dyDescent="0.25">
      <c r="B125" s="27" t="s">
        <v>38</v>
      </c>
      <c r="D125" s="28">
        <f>+D124+D123</f>
        <v>-35291666.666666694</v>
      </c>
      <c r="E125" s="28">
        <f t="shared" ref="E125:AA125" si="78">+E124+E123</f>
        <v>-35036458.333333358</v>
      </c>
      <c r="F125" s="28">
        <f t="shared" si="78"/>
        <v>-34781250.000000022</v>
      </c>
      <c r="G125" s="28">
        <f t="shared" si="78"/>
        <v>-34526041.666666687</v>
      </c>
      <c r="H125" s="28">
        <f t="shared" si="78"/>
        <v>-34270833.333333358</v>
      </c>
      <c r="I125" s="28">
        <f t="shared" si="78"/>
        <v>-34015625.000000022</v>
      </c>
      <c r="J125" s="28">
        <f t="shared" si="78"/>
        <v>-33760416.666666687</v>
      </c>
      <c r="K125" s="28">
        <f t="shared" si="78"/>
        <v>-33505208.333333354</v>
      </c>
      <c r="L125" s="28">
        <f t="shared" si="78"/>
        <v>-33250000.000000019</v>
      </c>
      <c r="M125" s="28">
        <f t="shared" si="78"/>
        <v>-32994791.666666687</v>
      </c>
      <c r="N125" s="28">
        <f t="shared" si="78"/>
        <v>-32739583.333333351</v>
      </c>
      <c r="O125" s="28">
        <f t="shared" si="78"/>
        <v>-32484375.000000015</v>
      </c>
      <c r="P125" s="28">
        <f t="shared" si="78"/>
        <v>-32229166.666666679</v>
      </c>
      <c r="Q125" s="28">
        <f t="shared" si="78"/>
        <v>-31973958.333333347</v>
      </c>
      <c r="R125" s="28">
        <f t="shared" si="78"/>
        <v>-31718750.000000011</v>
      </c>
      <c r="S125" s="28">
        <f t="shared" si="78"/>
        <v>-31463541.666666679</v>
      </c>
      <c r="T125" s="28">
        <f t="shared" si="78"/>
        <v>-31208333.333333343</v>
      </c>
      <c r="U125" s="28">
        <f t="shared" si="78"/>
        <v>-30953125.000000007</v>
      </c>
      <c r="V125" s="28">
        <f t="shared" si="78"/>
        <v>-30697916.666666675</v>
      </c>
      <c r="W125" s="28">
        <f t="shared" si="78"/>
        <v>-30442708.33333334</v>
      </c>
      <c r="X125" s="28">
        <f t="shared" si="78"/>
        <v>-30187500.000000007</v>
      </c>
      <c r="Y125" s="28">
        <f t="shared" si="78"/>
        <v>-29932291.666666672</v>
      </c>
      <c r="Z125" s="28">
        <f t="shared" si="78"/>
        <v>-29677083.333333336</v>
      </c>
      <c r="AA125" s="28">
        <f t="shared" si="78"/>
        <v>-29421875.000000004</v>
      </c>
    </row>
    <row r="126" spans="1:27" x14ac:dyDescent="0.25">
      <c r="B126" s="27" t="s">
        <v>39</v>
      </c>
      <c r="D126" s="28">
        <f>+SUM(D123:$AA123)+SUM(D124:$AA124)</f>
        <v>-776562500.00000024</v>
      </c>
      <c r="E126" s="28">
        <f>+SUM(E123:$AA123)+SUM(E124:$AA124)</f>
        <v>-741270833.33333361</v>
      </c>
      <c r="F126" s="28">
        <f>+SUM(F123:$AA123)+SUM(F124:$AA124)</f>
        <v>-706234375.00000024</v>
      </c>
      <c r="G126" s="28">
        <f>+SUM(G123:$AA123)+SUM(G124:$AA124)</f>
        <v>-671453125.00000024</v>
      </c>
      <c r="H126" s="28">
        <f>+SUM(H123:$AA123)+SUM(H124:$AA124)</f>
        <v>-636927083.33333361</v>
      </c>
      <c r="I126" s="28">
        <f>+SUM(I123:$AA123)+SUM(I124:$AA124)</f>
        <v>-602656250.00000024</v>
      </c>
      <c r="J126" s="28">
        <f>+SUM(J123:$AA123)+SUM(J124:$AA124)</f>
        <v>-568640625.00000036</v>
      </c>
      <c r="K126" s="28">
        <f>+SUM(K123:$AA123)+SUM(K124:$AA124)</f>
        <v>-534880208.33333361</v>
      </c>
      <c r="L126" s="28">
        <f>+SUM(L123:$AA123)+SUM(L124:$AA124)</f>
        <v>-501375000.00000024</v>
      </c>
      <c r="M126" s="28">
        <f>+SUM(M123:$AA123)+SUM(M124:$AA124)</f>
        <v>-468125000.00000018</v>
      </c>
      <c r="N126" s="28">
        <f>+SUM(N123:$AA123)+SUM(N124:$AA124)</f>
        <v>-435130208.33333349</v>
      </c>
      <c r="O126" s="28">
        <f>+SUM(O123:$AA123)+SUM(O124:$AA124)</f>
        <v>-402390625.00000012</v>
      </c>
      <c r="P126" s="28">
        <f>+SUM(P123:$AA123)+SUM(P124:$AA124)</f>
        <v>-369906250.00000012</v>
      </c>
      <c r="Q126" s="28">
        <f>+SUM(Q123:$AA123)+SUM(Q124:$AA124)</f>
        <v>-337677083.33333337</v>
      </c>
      <c r="R126" s="28">
        <f>+SUM(R123:$AA123)+SUM(R124:$AA124)</f>
        <v>-305703125</v>
      </c>
      <c r="S126" s="28">
        <f>+SUM(S123:$AA123)+SUM(S124:$AA124)</f>
        <v>-273984375</v>
      </c>
      <c r="T126" s="28">
        <f>+SUM(T123:$AA123)+SUM(T124:$AA124)</f>
        <v>-242520833.33333334</v>
      </c>
      <c r="U126" s="28">
        <f>+SUM(U123:$AA123)+SUM(U124:$AA124)</f>
        <v>-211312500.00000003</v>
      </c>
      <c r="V126" s="28">
        <f>+SUM(V123:$AA123)+SUM(V124:$AA124)</f>
        <v>-180359375.00000003</v>
      </c>
      <c r="W126" s="28">
        <f>+SUM(W123:$AA123)+SUM(W124:$AA124)</f>
        <v>-149661458.33333337</v>
      </c>
      <c r="X126" s="28">
        <f>+SUM(X123:$AA123)+SUM(X124:$AA124)</f>
        <v>-119218750.00000001</v>
      </c>
      <c r="Y126" s="28">
        <f>+SUM(Y123:$AA123)+SUM(Y124:$AA124)</f>
        <v>-89031250.000000015</v>
      </c>
      <c r="Z126" s="28">
        <f>+SUM(Z123:$AA123)+SUM(Z124:$AA124)</f>
        <v>-59098958.333333343</v>
      </c>
      <c r="AA126" s="28">
        <f>+SUM(AA123:$AA123)+SUM(AA124:$AA124)</f>
        <v>-29421875.000000004</v>
      </c>
    </row>
    <row r="127" spans="1:27" x14ac:dyDescent="0.25">
      <c r="B127" s="27" t="s">
        <v>40</v>
      </c>
      <c r="D127" s="28">
        <f>+D126*$C$7/1000000</f>
        <v>-931875.00000000023</v>
      </c>
      <c r="E127" s="28">
        <f t="shared" ref="E127:AA127" si="79">+E126*$C$7/1000000</f>
        <v>-889525.00000000035</v>
      </c>
      <c r="F127" s="28">
        <f t="shared" si="79"/>
        <v>-847481.25000000023</v>
      </c>
      <c r="G127" s="28">
        <f t="shared" si="79"/>
        <v>-805743.75000000023</v>
      </c>
      <c r="H127" s="28">
        <f t="shared" si="79"/>
        <v>-764312.50000000035</v>
      </c>
      <c r="I127" s="28">
        <f t="shared" si="79"/>
        <v>-723187.50000000023</v>
      </c>
      <c r="J127" s="28">
        <f t="shared" si="79"/>
        <v>-682368.75000000047</v>
      </c>
      <c r="K127" s="28">
        <f t="shared" si="79"/>
        <v>-641856.25000000035</v>
      </c>
      <c r="L127" s="28">
        <f t="shared" si="79"/>
        <v>-601650.00000000023</v>
      </c>
      <c r="M127" s="28">
        <f t="shared" si="79"/>
        <v>-561750.00000000023</v>
      </c>
      <c r="N127" s="28">
        <f t="shared" si="79"/>
        <v>-522156.25000000017</v>
      </c>
      <c r="O127" s="28">
        <f t="shared" si="79"/>
        <v>-482868.75000000012</v>
      </c>
      <c r="P127" s="28">
        <f t="shared" si="79"/>
        <v>-443887.50000000012</v>
      </c>
      <c r="Q127" s="28">
        <f t="shared" si="79"/>
        <v>-405212.50000000006</v>
      </c>
      <c r="R127" s="28">
        <f t="shared" si="79"/>
        <v>-366843.75</v>
      </c>
      <c r="S127" s="28">
        <f t="shared" si="79"/>
        <v>-328781.25</v>
      </c>
      <c r="T127" s="28">
        <f t="shared" si="79"/>
        <v>-291025</v>
      </c>
      <c r="U127" s="28">
        <f t="shared" si="79"/>
        <v>-253575.00000000003</v>
      </c>
      <c r="V127" s="28">
        <f t="shared" si="79"/>
        <v>-216431.25000000003</v>
      </c>
      <c r="W127" s="28">
        <f t="shared" si="79"/>
        <v>-179593.75000000006</v>
      </c>
      <c r="X127" s="28">
        <f t="shared" si="79"/>
        <v>-143062.50000000003</v>
      </c>
      <c r="Y127" s="28">
        <f t="shared" si="79"/>
        <v>-106837.50000000001</v>
      </c>
      <c r="Z127" s="28">
        <f t="shared" si="79"/>
        <v>-70918.750000000015</v>
      </c>
      <c r="AA127" s="28">
        <f t="shared" si="79"/>
        <v>-35306.250000000007</v>
      </c>
    </row>
    <row r="128" spans="1:27" ht="15.75" thickBot="1" x14ac:dyDescent="0.3">
      <c r="B128" s="48" t="s">
        <v>41</v>
      </c>
      <c r="C128" s="5">
        <f>+$C$5</f>
        <v>700000000</v>
      </c>
      <c r="D128" s="28">
        <f>+D127+D125</f>
        <v>-36223541.666666694</v>
      </c>
      <c r="E128" s="28">
        <f>+E127+E125</f>
        <v>-35925983.333333358</v>
      </c>
      <c r="F128" s="28">
        <f t="shared" ref="F128:AA128" si="80">+F127+F125</f>
        <v>-35628731.250000022</v>
      </c>
      <c r="G128" s="28">
        <f t="shared" si="80"/>
        <v>-35331785.416666687</v>
      </c>
      <c r="H128" s="28">
        <f t="shared" si="80"/>
        <v>-35035145.833333358</v>
      </c>
      <c r="I128" s="28">
        <f t="shared" si="80"/>
        <v>-34738812.500000022</v>
      </c>
      <c r="J128" s="28">
        <f t="shared" si="80"/>
        <v>-34442785.416666687</v>
      </c>
      <c r="K128" s="28">
        <f t="shared" si="80"/>
        <v>-34147064.583333358</v>
      </c>
      <c r="L128" s="28">
        <f t="shared" si="80"/>
        <v>-33851650.000000022</v>
      </c>
      <c r="M128" s="28">
        <f t="shared" si="80"/>
        <v>-33556541.666666687</v>
      </c>
      <c r="N128" s="28">
        <f t="shared" si="80"/>
        <v>-33261739.583333351</v>
      </c>
      <c r="O128" s="28">
        <f t="shared" si="80"/>
        <v>-32967243.750000015</v>
      </c>
      <c r="P128" s="28">
        <f t="shared" si="80"/>
        <v>-32673054.166666679</v>
      </c>
      <c r="Q128" s="28">
        <f t="shared" si="80"/>
        <v>-32379170.833333347</v>
      </c>
      <c r="R128" s="28">
        <f t="shared" si="80"/>
        <v>-32085593.750000011</v>
      </c>
      <c r="S128" s="28">
        <f t="shared" si="80"/>
        <v>-31792322.916666679</v>
      </c>
      <c r="T128" s="28">
        <f t="shared" si="80"/>
        <v>-31499358.333333343</v>
      </c>
      <c r="U128" s="28">
        <f t="shared" si="80"/>
        <v>-31206700.000000007</v>
      </c>
      <c r="V128" s="28">
        <f t="shared" si="80"/>
        <v>-30914347.916666675</v>
      </c>
      <c r="W128" s="28">
        <f t="shared" si="80"/>
        <v>-30622302.08333334</v>
      </c>
      <c r="X128" s="28">
        <f t="shared" si="80"/>
        <v>-30330562.500000007</v>
      </c>
      <c r="Y128" s="28">
        <f t="shared" si="80"/>
        <v>-30039129.166666672</v>
      </c>
      <c r="Z128" s="28">
        <f t="shared" si="80"/>
        <v>-29748002.083333336</v>
      </c>
      <c r="AA128" s="28">
        <f t="shared" si="80"/>
        <v>-29457181.250000004</v>
      </c>
    </row>
    <row r="129" spans="1:87" ht="15.75" thickBot="1" x14ac:dyDescent="0.3">
      <c r="B129" s="51">
        <f>+(C129+1)^12-1</f>
        <v>0.12739701749663546</v>
      </c>
      <c r="C129" s="50">
        <f>+IRR(C128:AA128)</f>
        <v>1.0042713883424037E-2</v>
      </c>
    </row>
    <row r="131" spans="1:87" ht="18.75" x14ac:dyDescent="0.3">
      <c r="A131">
        <v>36</v>
      </c>
      <c r="B131" s="30" t="s">
        <v>66</v>
      </c>
      <c r="C131" s="29">
        <v>0</v>
      </c>
      <c r="D131" s="29">
        <v>1</v>
      </c>
      <c r="E131" s="29">
        <f>+D131+1</f>
        <v>2</v>
      </c>
      <c r="F131" s="29">
        <f t="shared" ref="F131:AM131" si="81">+E131+1</f>
        <v>3</v>
      </c>
      <c r="G131" s="29">
        <f t="shared" si="81"/>
        <v>4</v>
      </c>
      <c r="H131" s="29">
        <f t="shared" si="81"/>
        <v>5</v>
      </c>
      <c r="I131" s="29">
        <f t="shared" si="81"/>
        <v>6</v>
      </c>
      <c r="J131" s="29">
        <f t="shared" si="81"/>
        <v>7</v>
      </c>
      <c r="K131" s="29">
        <f t="shared" si="81"/>
        <v>8</v>
      </c>
      <c r="L131" s="29">
        <f t="shared" si="81"/>
        <v>9</v>
      </c>
      <c r="M131" s="29">
        <f t="shared" si="81"/>
        <v>10</v>
      </c>
      <c r="N131" s="29">
        <f t="shared" si="81"/>
        <v>11</v>
      </c>
      <c r="O131" s="29">
        <f t="shared" si="81"/>
        <v>12</v>
      </c>
      <c r="P131" s="29">
        <f t="shared" si="81"/>
        <v>13</v>
      </c>
      <c r="Q131" s="29">
        <f t="shared" si="81"/>
        <v>14</v>
      </c>
      <c r="R131" s="29">
        <f t="shared" si="81"/>
        <v>15</v>
      </c>
      <c r="S131" s="29">
        <f t="shared" si="81"/>
        <v>16</v>
      </c>
      <c r="T131" s="29">
        <f t="shared" si="81"/>
        <v>17</v>
      </c>
      <c r="U131" s="29">
        <f t="shared" si="81"/>
        <v>18</v>
      </c>
      <c r="V131" s="29">
        <f t="shared" si="81"/>
        <v>19</v>
      </c>
      <c r="W131" s="29">
        <f t="shared" si="81"/>
        <v>20</v>
      </c>
      <c r="X131" s="29">
        <f t="shared" si="81"/>
        <v>21</v>
      </c>
      <c r="Y131" s="29">
        <f t="shared" si="81"/>
        <v>22</v>
      </c>
      <c r="Z131" s="29">
        <f t="shared" si="81"/>
        <v>23</v>
      </c>
      <c r="AA131" s="29">
        <f t="shared" si="81"/>
        <v>24</v>
      </c>
      <c r="AB131" s="29">
        <f t="shared" si="81"/>
        <v>25</v>
      </c>
      <c r="AC131" s="29">
        <f t="shared" si="81"/>
        <v>26</v>
      </c>
      <c r="AD131" s="29">
        <f t="shared" si="81"/>
        <v>27</v>
      </c>
      <c r="AE131" s="29">
        <f t="shared" si="81"/>
        <v>28</v>
      </c>
      <c r="AF131" s="29">
        <f t="shared" si="81"/>
        <v>29</v>
      </c>
      <c r="AG131" s="29">
        <f t="shared" si="81"/>
        <v>30</v>
      </c>
      <c r="AH131" s="29">
        <f t="shared" si="81"/>
        <v>31</v>
      </c>
      <c r="AI131" s="29">
        <f t="shared" si="81"/>
        <v>32</v>
      </c>
      <c r="AJ131" s="29">
        <f t="shared" si="81"/>
        <v>33</v>
      </c>
      <c r="AK131" s="29">
        <f t="shared" si="81"/>
        <v>34</v>
      </c>
      <c r="AL131" s="29">
        <f t="shared" si="81"/>
        <v>35</v>
      </c>
      <c r="AM131" s="29">
        <f t="shared" si="81"/>
        <v>36</v>
      </c>
    </row>
    <row r="132" spans="1:87" x14ac:dyDescent="0.25">
      <c r="B132" s="27" t="s">
        <v>60</v>
      </c>
      <c r="C132" s="5">
        <f>+$C$5</f>
        <v>700000000</v>
      </c>
      <c r="D132" s="28">
        <f>+C132+D134</f>
        <v>680555555.55555558</v>
      </c>
      <c r="E132" s="28">
        <f>+D132+E134</f>
        <v>661111111.11111116</v>
      </c>
      <c r="F132" s="28">
        <f t="shared" ref="F132:AM132" si="82">+E132+F134</f>
        <v>641666666.66666675</v>
      </c>
      <c r="G132" s="28">
        <f t="shared" si="82"/>
        <v>622222222.22222233</v>
      </c>
      <c r="H132" s="28">
        <f t="shared" si="82"/>
        <v>602777777.77777791</v>
      </c>
      <c r="I132" s="28">
        <f t="shared" si="82"/>
        <v>583333333.33333349</v>
      </c>
      <c r="J132" s="28">
        <f t="shared" si="82"/>
        <v>563888888.88888907</v>
      </c>
      <c r="K132" s="28">
        <f t="shared" si="82"/>
        <v>544444444.44444466</v>
      </c>
      <c r="L132" s="28">
        <f t="shared" si="82"/>
        <v>525000000.00000024</v>
      </c>
      <c r="M132" s="28">
        <f t="shared" si="82"/>
        <v>505555555.55555582</v>
      </c>
      <c r="N132" s="28">
        <f t="shared" si="82"/>
        <v>486111111.1111114</v>
      </c>
      <c r="O132" s="28">
        <f t="shared" si="82"/>
        <v>466666666.66666698</v>
      </c>
      <c r="P132" s="28">
        <f t="shared" si="82"/>
        <v>447222222.22222257</v>
      </c>
      <c r="Q132" s="28">
        <f t="shared" si="82"/>
        <v>427777777.77777815</v>
      </c>
      <c r="R132" s="28">
        <f t="shared" si="82"/>
        <v>408333333.33333373</v>
      </c>
      <c r="S132" s="28">
        <f t="shared" si="82"/>
        <v>388888888.88888931</v>
      </c>
      <c r="T132" s="28">
        <f t="shared" si="82"/>
        <v>369444444.44444489</v>
      </c>
      <c r="U132" s="28">
        <f t="shared" si="82"/>
        <v>350000000.00000048</v>
      </c>
      <c r="V132" s="28">
        <f t="shared" si="82"/>
        <v>330555555.55555606</v>
      </c>
      <c r="W132" s="28">
        <f t="shared" si="82"/>
        <v>311111111.11111164</v>
      </c>
      <c r="X132" s="28">
        <f t="shared" si="82"/>
        <v>291666666.66666722</v>
      </c>
      <c r="Y132" s="28">
        <f t="shared" si="82"/>
        <v>272222222.22222281</v>
      </c>
      <c r="Z132" s="28">
        <f t="shared" si="82"/>
        <v>252777777.77777836</v>
      </c>
      <c r="AA132" s="28">
        <f t="shared" si="82"/>
        <v>233333333.33333391</v>
      </c>
      <c r="AB132" s="28">
        <f t="shared" si="82"/>
        <v>213888888.88888946</v>
      </c>
      <c r="AC132" s="28">
        <f t="shared" si="82"/>
        <v>194444444.44444501</v>
      </c>
      <c r="AD132" s="28">
        <f t="shared" si="82"/>
        <v>175000000.00000057</v>
      </c>
      <c r="AE132" s="28">
        <f t="shared" si="82"/>
        <v>155555555.55555612</v>
      </c>
      <c r="AF132" s="28">
        <f t="shared" si="82"/>
        <v>136111111.11111167</v>
      </c>
      <c r="AG132" s="28">
        <f t="shared" si="82"/>
        <v>116666666.66666722</v>
      </c>
      <c r="AH132" s="28">
        <f t="shared" si="82"/>
        <v>97222222.222222775</v>
      </c>
      <c r="AI132" s="28">
        <f t="shared" si="82"/>
        <v>77777777.777778327</v>
      </c>
      <c r="AJ132" s="28">
        <f t="shared" si="82"/>
        <v>58333333.33333388</v>
      </c>
      <c r="AK132" s="28">
        <f t="shared" si="82"/>
        <v>38888888.888889432</v>
      </c>
      <c r="AL132" s="28">
        <f t="shared" si="82"/>
        <v>19444444.444444988</v>
      </c>
      <c r="AM132" s="28">
        <f t="shared" si="82"/>
        <v>5.4389238357543945E-7</v>
      </c>
    </row>
    <row r="133" spans="1:87" x14ac:dyDescent="0.25">
      <c r="B133" s="27" t="s">
        <v>37</v>
      </c>
      <c r="D133" s="28">
        <f t="shared" ref="D133:I133" si="83">-C$132*$C$14</f>
        <v>-6125000.0000000251</v>
      </c>
      <c r="E133" s="28">
        <f t="shared" si="83"/>
        <v>-5954861.1111111352</v>
      </c>
      <c r="F133" s="28">
        <f t="shared" si="83"/>
        <v>-5784722.2222222462</v>
      </c>
      <c r="G133" s="28">
        <f t="shared" si="83"/>
        <v>-5614583.3333333572</v>
      </c>
      <c r="H133" s="28">
        <f t="shared" si="83"/>
        <v>-5444444.4444444673</v>
      </c>
      <c r="I133" s="28">
        <f t="shared" si="83"/>
        <v>-5274305.5555555783</v>
      </c>
      <c r="J133" s="28">
        <f t="shared" ref="J133:AL133" si="84">-I$132*$C$14</f>
        <v>-5104166.6666666884</v>
      </c>
      <c r="K133" s="28">
        <f t="shared" si="84"/>
        <v>-4934027.7777777994</v>
      </c>
      <c r="L133" s="28">
        <f t="shared" si="84"/>
        <v>-4763888.8888889104</v>
      </c>
      <c r="M133" s="28">
        <f t="shared" si="84"/>
        <v>-4593750.0000000205</v>
      </c>
      <c r="N133" s="28">
        <f t="shared" si="84"/>
        <v>-4423611.1111111315</v>
      </c>
      <c r="O133" s="28">
        <f t="shared" si="84"/>
        <v>-4253472.2222222425</v>
      </c>
      <c r="P133" s="28">
        <f t="shared" si="84"/>
        <v>-4083333.3333333526</v>
      </c>
      <c r="Q133" s="28">
        <f t="shared" si="84"/>
        <v>-3913194.4444444631</v>
      </c>
      <c r="R133" s="28">
        <f t="shared" si="84"/>
        <v>-3743055.5555555741</v>
      </c>
      <c r="S133" s="28">
        <f t="shared" si="84"/>
        <v>-3572916.6666666847</v>
      </c>
      <c r="T133" s="28">
        <f t="shared" si="84"/>
        <v>-3402777.7777777952</v>
      </c>
      <c r="U133" s="28">
        <f t="shared" si="84"/>
        <v>-3232638.8888889058</v>
      </c>
      <c r="V133" s="28">
        <f t="shared" si="84"/>
        <v>-3062500.0000000168</v>
      </c>
      <c r="W133" s="28">
        <f t="shared" si="84"/>
        <v>-2892361.1111111273</v>
      </c>
      <c r="X133" s="28">
        <f t="shared" si="84"/>
        <v>-2722222.2222222378</v>
      </c>
      <c r="Y133" s="28">
        <f t="shared" si="84"/>
        <v>-2552083.3333333484</v>
      </c>
      <c r="Z133" s="28">
        <f t="shared" si="84"/>
        <v>-2381944.4444444594</v>
      </c>
      <c r="AA133" s="28">
        <f t="shared" si="84"/>
        <v>-2211805.5555555695</v>
      </c>
      <c r="AB133" s="28">
        <f t="shared" si="84"/>
        <v>-2041666.66666668</v>
      </c>
      <c r="AC133" s="28">
        <f t="shared" si="84"/>
        <v>-1871527.7777777903</v>
      </c>
      <c r="AD133" s="28">
        <f t="shared" si="84"/>
        <v>-1701388.8888889009</v>
      </c>
      <c r="AE133" s="28">
        <f t="shared" si="84"/>
        <v>-1531250.0000000112</v>
      </c>
      <c r="AF133" s="28">
        <f t="shared" si="84"/>
        <v>-1361111.1111111215</v>
      </c>
      <c r="AG133" s="28">
        <f t="shared" si="84"/>
        <v>-1190972.222222232</v>
      </c>
      <c r="AH133" s="28">
        <f t="shared" si="84"/>
        <v>-1020833.3333333423</v>
      </c>
      <c r="AI133" s="28">
        <f t="shared" si="84"/>
        <v>-850694.44444445276</v>
      </c>
      <c r="AJ133" s="28">
        <f t="shared" si="84"/>
        <v>-680555.55555556307</v>
      </c>
      <c r="AK133" s="28">
        <f t="shared" si="84"/>
        <v>-510416.6666666735</v>
      </c>
      <c r="AL133" s="28">
        <f t="shared" si="84"/>
        <v>-340277.77777778392</v>
      </c>
      <c r="AM133" s="28">
        <f>-AL$132*$C$14</f>
        <v>-170138.88888889435</v>
      </c>
    </row>
    <row r="134" spans="1:87" x14ac:dyDescent="0.25">
      <c r="B134" s="27" t="s">
        <v>36</v>
      </c>
      <c r="D134" s="28">
        <f>-$C$132/$A131</f>
        <v>-19444444.444444444</v>
      </c>
      <c r="E134" s="28">
        <f>-$C$132/$A131</f>
        <v>-19444444.444444444</v>
      </c>
      <c r="F134" s="28">
        <f t="shared" ref="F134:AL134" si="85">-$C$132/$A131</f>
        <v>-19444444.444444444</v>
      </c>
      <c r="G134" s="28">
        <f t="shared" si="85"/>
        <v>-19444444.444444444</v>
      </c>
      <c r="H134" s="28">
        <f t="shared" si="85"/>
        <v>-19444444.444444444</v>
      </c>
      <c r="I134" s="28">
        <f t="shared" si="85"/>
        <v>-19444444.444444444</v>
      </c>
      <c r="J134" s="28">
        <f t="shared" si="85"/>
        <v>-19444444.444444444</v>
      </c>
      <c r="K134" s="28">
        <f t="shared" si="85"/>
        <v>-19444444.444444444</v>
      </c>
      <c r="L134" s="28">
        <f t="shared" si="85"/>
        <v>-19444444.444444444</v>
      </c>
      <c r="M134" s="28">
        <f t="shared" si="85"/>
        <v>-19444444.444444444</v>
      </c>
      <c r="N134" s="28">
        <f t="shared" si="85"/>
        <v>-19444444.444444444</v>
      </c>
      <c r="O134" s="28">
        <f t="shared" si="85"/>
        <v>-19444444.444444444</v>
      </c>
      <c r="P134" s="28">
        <f t="shared" si="85"/>
        <v>-19444444.444444444</v>
      </c>
      <c r="Q134" s="28">
        <f t="shared" si="85"/>
        <v>-19444444.444444444</v>
      </c>
      <c r="R134" s="28">
        <f t="shared" si="85"/>
        <v>-19444444.444444444</v>
      </c>
      <c r="S134" s="28">
        <f t="shared" si="85"/>
        <v>-19444444.444444444</v>
      </c>
      <c r="T134" s="28">
        <f t="shared" si="85"/>
        <v>-19444444.444444444</v>
      </c>
      <c r="U134" s="28">
        <f t="shared" si="85"/>
        <v>-19444444.444444444</v>
      </c>
      <c r="V134" s="28">
        <f t="shared" si="85"/>
        <v>-19444444.444444444</v>
      </c>
      <c r="W134" s="28">
        <f t="shared" si="85"/>
        <v>-19444444.444444444</v>
      </c>
      <c r="X134" s="28">
        <f t="shared" si="85"/>
        <v>-19444444.444444444</v>
      </c>
      <c r="Y134" s="28">
        <f t="shared" si="85"/>
        <v>-19444444.444444444</v>
      </c>
      <c r="Z134" s="28">
        <f t="shared" si="85"/>
        <v>-19444444.444444444</v>
      </c>
      <c r="AA134" s="28">
        <f t="shared" si="85"/>
        <v>-19444444.444444444</v>
      </c>
      <c r="AB134" s="28">
        <f t="shared" si="85"/>
        <v>-19444444.444444444</v>
      </c>
      <c r="AC134" s="28">
        <f t="shared" si="85"/>
        <v>-19444444.444444444</v>
      </c>
      <c r="AD134" s="28">
        <f t="shared" si="85"/>
        <v>-19444444.444444444</v>
      </c>
      <c r="AE134" s="28">
        <f t="shared" si="85"/>
        <v>-19444444.444444444</v>
      </c>
      <c r="AF134" s="28">
        <f t="shared" si="85"/>
        <v>-19444444.444444444</v>
      </c>
      <c r="AG134" s="28">
        <f t="shared" si="85"/>
        <v>-19444444.444444444</v>
      </c>
      <c r="AH134" s="28">
        <f t="shared" si="85"/>
        <v>-19444444.444444444</v>
      </c>
      <c r="AI134" s="28">
        <f t="shared" si="85"/>
        <v>-19444444.444444444</v>
      </c>
      <c r="AJ134" s="28">
        <f t="shared" si="85"/>
        <v>-19444444.444444444</v>
      </c>
      <c r="AK134" s="28">
        <f t="shared" si="85"/>
        <v>-19444444.444444444</v>
      </c>
      <c r="AL134" s="28">
        <f t="shared" si="85"/>
        <v>-19444444.444444444</v>
      </c>
      <c r="AM134" s="28">
        <f>-$C$132/$A131</f>
        <v>-19444444.444444444</v>
      </c>
    </row>
    <row r="135" spans="1:87" x14ac:dyDescent="0.25">
      <c r="B135" s="27" t="s">
        <v>38</v>
      </c>
      <c r="D135" s="28">
        <f>+D134+D133</f>
        <v>-25569444.44444447</v>
      </c>
      <c r="E135" s="28">
        <f t="shared" ref="E135:AL135" si="86">+E134+E133</f>
        <v>-25399305.555555578</v>
      </c>
      <c r="F135" s="28">
        <f t="shared" si="86"/>
        <v>-25229166.66666669</v>
      </c>
      <c r="G135" s="28">
        <f t="shared" si="86"/>
        <v>-25059027.777777802</v>
      </c>
      <c r="H135" s="28">
        <f t="shared" si="86"/>
        <v>-24888888.88888891</v>
      </c>
      <c r="I135" s="28">
        <f t="shared" si="86"/>
        <v>-24718750.000000022</v>
      </c>
      <c r="J135" s="28">
        <f t="shared" si="86"/>
        <v>-24548611.111111134</v>
      </c>
      <c r="K135" s="28">
        <f t="shared" si="86"/>
        <v>-24378472.222222243</v>
      </c>
      <c r="L135" s="28">
        <f t="shared" si="86"/>
        <v>-24208333.333333354</v>
      </c>
      <c r="M135" s="28">
        <f t="shared" si="86"/>
        <v>-24038194.444444463</v>
      </c>
      <c r="N135" s="28">
        <f t="shared" si="86"/>
        <v>-23868055.555555575</v>
      </c>
      <c r="O135" s="28">
        <f t="shared" si="86"/>
        <v>-23697916.666666687</v>
      </c>
      <c r="P135" s="28">
        <f t="shared" si="86"/>
        <v>-23527777.777777798</v>
      </c>
      <c r="Q135" s="28">
        <f t="shared" si="86"/>
        <v>-23357638.888888907</v>
      </c>
      <c r="R135" s="28">
        <f t="shared" si="86"/>
        <v>-23187500.000000019</v>
      </c>
      <c r="S135" s="28">
        <f t="shared" si="86"/>
        <v>-23017361.111111127</v>
      </c>
      <c r="T135" s="28">
        <f t="shared" si="86"/>
        <v>-22847222.222222239</v>
      </c>
      <c r="U135" s="28">
        <f t="shared" si="86"/>
        <v>-22677083.333333351</v>
      </c>
      <c r="V135" s="28">
        <f t="shared" si="86"/>
        <v>-22506944.444444463</v>
      </c>
      <c r="W135" s="28">
        <f t="shared" si="86"/>
        <v>-22336805.555555571</v>
      </c>
      <c r="X135" s="28">
        <f t="shared" si="86"/>
        <v>-22166666.666666683</v>
      </c>
      <c r="Y135" s="28">
        <f t="shared" si="86"/>
        <v>-21996527.777777791</v>
      </c>
      <c r="Z135" s="28">
        <f t="shared" si="86"/>
        <v>-21826388.888888903</v>
      </c>
      <c r="AA135" s="28">
        <f t="shared" si="86"/>
        <v>-21656250.000000015</v>
      </c>
      <c r="AB135" s="28">
        <f t="shared" si="86"/>
        <v>-21486111.111111123</v>
      </c>
      <c r="AC135" s="28">
        <f t="shared" si="86"/>
        <v>-21315972.222222235</v>
      </c>
      <c r="AD135" s="28">
        <f t="shared" si="86"/>
        <v>-21145833.333333343</v>
      </c>
      <c r="AE135" s="28">
        <f t="shared" si="86"/>
        <v>-20975694.444444455</v>
      </c>
      <c r="AF135" s="28">
        <f t="shared" si="86"/>
        <v>-20805555.555555567</v>
      </c>
      <c r="AG135" s="28">
        <f t="shared" si="86"/>
        <v>-20635416.666666675</v>
      </c>
      <c r="AH135" s="28">
        <f t="shared" si="86"/>
        <v>-20465277.777777787</v>
      </c>
      <c r="AI135" s="28">
        <f t="shared" si="86"/>
        <v>-20295138.888888896</v>
      </c>
      <c r="AJ135" s="28">
        <f t="shared" si="86"/>
        <v>-20125000.000000007</v>
      </c>
      <c r="AK135" s="28">
        <f t="shared" si="86"/>
        <v>-19954861.111111119</v>
      </c>
      <c r="AL135" s="28">
        <f t="shared" si="86"/>
        <v>-19784722.222222228</v>
      </c>
      <c r="AM135" s="28">
        <f>+AM134+AM133</f>
        <v>-19614583.33333334</v>
      </c>
    </row>
    <row r="136" spans="1:87" x14ac:dyDescent="0.25">
      <c r="B136" s="27" t="s">
        <v>39</v>
      </c>
      <c r="D136" s="28">
        <f>+SUM(D133:$AM133)+SUM(D134:$AM134)</f>
        <v>-813312500</v>
      </c>
      <c r="E136" s="28">
        <f>+SUM(E133:$AM133)+SUM(E134:$AM134)</f>
        <v>-787743055.55555558</v>
      </c>
      <c r="F136" s="28">
        <f>+SUM(F133:$AM133)+SUM(F134:$AM134)</f>
        <v>-762343750</v>
      </c>
      <c r="G136" s="28">
        <f>+SUM(G133:$AM133)+SUM(G134:$AM134)</f>
        <v>-737114583.33333337</v>
      </c>
      <c r="H136" s="28">
        <f>+SUM(H133:$AM133)+SUM(H134:$AM134)</f>
        <v>-712055555.55555558</v>
      </c>
      <c r="I136" s="28">
        <f>+SUM(I133:$AM133)+SUM(I134:$AM134)</f>
        <v>-687166666.66666675</v>
      </c>
      <c r="J136" s="28">
        <f>+SUM(J133:$AM133)+SUM(J134:$AM134)</f>
        <v>-662447916.66666675</v>
      </c>
      <c r="K136" s="28">
        <f>+SUM(K133:$AM133)+SUM(K134:$AM134)</f>
        <v>-637899305.55555558</v>
      </c>
      <c r="L136" s="28">
        <f>+SUM(L133:$AM133)+SUM(L134:$AM134)</f>
        <v>-613520833.33333337</v>
      </c>
      <c r="M136" s="28">
        <f>+SUM(M133:$AM133)+SUM(M134:$AM134)</f>
        <v>-589312500</v>
      </c>
      <c r="N136" s="28">
        <f>+SUM(N133:$AM133)+SUM(N134:$AM134)</f>
        <v>-565274305.55555558</v>
      </c>
      <c r="O136" s="28">
        <f>+SUM(O133:$AM133)+SUM(O134:$AM134)</f>
        <v>-541406250</v>
      </c>
      <c r="P136" s="28">
        <f>+SUM(P133:$AM133)+SUM(P134:$AM134)</f>
        <v>-517708333.33333337</v>
      </c>
      <c r="Q136" s="28">
        <f>+SUM(Q133:$AM133)+SUM(Q134:$AM134)</f>
        <v>-494180555.55555558</v>
      </c>
      <c r="R136" s="28">
        <f>+SUM(R133:$AM133)+SUM(R134:$AM134)</f>
        <v>-470822916.66666675</v>
      </c>
      <c r="S136" s="28">
        <f>+SUM(S133:$AM133)+SUM(S134:$AM134)</f>
        <v>-447635416.66666675</v>
      </c>
      <c r="T136" s="28">
        <f>+SUM(T133:$AM133)+SUM(T134:$AM134)</f>
        <v>-424618055.55555564</v>
      </c>
      <c r="U136" s="28">
        <f>+SUM(U133:$AM133)+SUM(U134:$AM134)</f>
        <v>-401770833.33333343</v>
      </c>
      <c r="V136" s="28">
        <f>+SUM(V133:$AM133)+SUM(V134:$AM134)</f>
        <v>-379093750.00000006</v>
      </c>
      <c r="W136" s="28">
        <f>+SUM(W133:$AM133)+SUM(W134:$AM134)</f>
        <v>-356586805.55555564</v>
      </c>
      <c r="X136" s="28">
        <f>+SUM(X133:$AM133)+SUM(X134:$AM134)</f>
        <v>-334250000.00000012</v>
      </c>
      <c r="Y136" s="28">
        <f>+SUM(Y133:$AM133)+SUM(Y134:$AM134)</f>
        <v>-312083333.33333343</v>
      </c>
      <c r="Z136" s="28">
        <f>+SUM(Z133:$AM133)+SUM(Z134:$AM134)</f>
        <v>-290086805.5555557</v>
      </c>
      <c r="AA136" s="28">
        <f>+SUM(AA133:$AM133)+SUM(AA134:$AM134)</f>
        <v>-268260416.66666681</v>
      </c>
      <c r="AB136" s="28">
        <f>+SUM(AB133:$AM133)+SUM(AB134:$AM134)</f>
        <v>-246604166.66666678</v>
      </c>
      <c r="AC136" s="28">
        <f>+SUM(AC133:$AM133)+SUM(AC134:$AM134)</f>
        <v>-225118055.55555567</v>
      </c>
      <c r="AD136" s="28">
        <f>+SUM(AD133:$AM133)+SUM(AD134:$AM134)</f>
        <v>-203802083.33333343</v>
      </c>
      <c r="AE136" s="28">
        <f>+SUM(AE133:$AM133)+SUM(AE134:$AM134)</f>
        <v>-182656250.00000006</v>
      </c>
      <c r="AF136" s="28">
        <f>+SUM(AF133:$AM133)+SUM(AF134:$AM134)</f>
        <v>-161680555.55555561</v>
      </c>
      <c r="AG136" s="28">
        <f>+SUM(AG133:$AM133)+SUM(AG134:$AM134)</f>
        <v>-140875000.00000006</v>
      </c>
      <c r="AH136" s="28">
        <f>+SUM(AH133:$AM133)+SUM(AH134:$AM134)</f>
        <v>-120239583.33333339</v>
      </c>
      <c r="AI136" s="28">
        <f>+SUM(AI133:$AM133)+SUM(AI134:$AM134)</f>
        <v>-99774305.555555597</v>
      </c>
      <c r="AJ136" s="28">
        <f>+SUM(AJ133:$AM133)+SUM(AJ134:$AM134)</f>
        <v>-79479166.666666687</v>
      </c>
      <c r="AK136" s="28">
        <f>+SUM(AK133:$AM133)+SUM(AK134:$AM134)</f>
        <v>-59354166.666666679</v>
      </c>
      <c r="AL136" s="28">
        <f>+SUM(AL133:$AM133)+SUM(AL134:$AM134)</f>
        <v>-39399305.555555567</v>
      </c>
      <c r="AM136" s="28">
        <f>+SUM(AM133:$AM133)+SUM(AM134:$AM134)</f>
        <v>-19614583.33333334</v>
      </c>
    </row>
    <row r="137" spans="1:87" x14ac:dyDescent="0.25">
      <c r="B137" s="27" t="s">
        <v>40</v>
      </c>
      <c r="D137" s="28">
        <f>+D136*$C$7/1000000</f>
        <v>-975975</v>
      </c>
      <c r="E137" s="28">
        <f t="shared" ref="E137:AL137" si="87">+E136*$C$7/1000000</f>
        <v>-945291.66666666674</v>
      </c>
      <c r="F137" s="28">
        <f t="shared" si="87"/>
        <v>-914812.5</v>
      </c>
      <c r="G137" s="28">
        <f t="shared" si="87"/>
        <v>-884537.5</v>
      </c>
      <c r="H137" s="28">
        <f>+H136*$C$7/1000000</f>
        <v>-854466.66666666674</v>
      </c>
      <c r="I137" s="28">
        <f t="shared" si="87"/>
        <v>-824600.00000000012</v>
      </c>
      <c r="J137" s="28">
        <f t="shared" si="87"/>
        <v>-794937.50000000012</v>
      </c>
      <c r="K137" s="28">
        <f t="shared" si="87"/>
        <v>-765479.16666666674</v>
      </c>
      <c r="L137" s="28">
        <f t="shared" si="87"/>
        <v>-736225</v>
      </c>
      <c r="M137" s="28">
        <f t="shared" si="87"/>
        <v>-707175</v>
      </c>
      <c r="N137" s="28">
        <f t="shared" si="87"/>
        <v>-678329.16666666674</v>
      </c>
      <c r="O137" s="28">
        <f t="shared" si="87"/>
        <v>-649687.5</v>
      </c>
      <c r="P137" s="28">
        <f t="shared" si="87"/>
        <v>-621250</v>
      </c>
      <c r="Q137" s="28">
        <f t="shared" si="87"/>
        <v>-593016.66666666674</v>
      </c>
      <c r="R137" s="28">
        <f t="shared" si="87"/>
        <v>-564987.50000000012</v>
      </c>
      <c r="S137" s="28">
        <f t="shared" si="87"/>
        <v>-537162.50000000012</v>
      </c>
      <c r="T137" s="28">
        <f t="shared" si="87"/>
        <v>-509541.66666666674</v>
      </c>
      <c r="U137" s="28">
        <f t="shared" si="87"/>
        <v>-482125.00000000012</v>
      </c>
      <c r="V137" s="28">
        <f t="shared" si="87"/>
        <v>-454912.50000000006</v>
      </c>
      <c r="W137" s="28">
        <f t="shared" si="87"/>
        <v>-427904.16666666674</v>
      </c>
      <c r="X137" s="28">
        <f t="shared" si="87"/>
        <v>-401100.00000000012</v>
      </c>
      <c r="Y137" s="28">
        <f t="shared" si="87"/>
        <v>-374500.00000000012</v>
      </c>
      <c r="Z137" s="28">
        <f t="shared" si="87"/>
        <v>-348104.16666666686</v>
      </c>
      <c r="AA137" s="28">
        <f t="shared" si="87"/>
        <v>-321912.50000000017</v>
      </c>
      <c r="AB137" s="28">
        <f t="shared" si="87"/>
        <v>-295925.00000000012</v>
      </c>
      <c r="AC137" s="28">
        <f t="shared" si="87"/>
        <v>-270141.6666666668</v>
      </c>
      <c r="AD137" s="28">
        <f t="shared" si="87"/>
        <v>-244562.50000000012</v>
      </c>
      <c r="AE137" s="28">
        <f t="shared" si="87"/>
        <v>-219187.50000000006</v>
      </c>
      <c r="AF137" s="28">
        <f t="shared" si="87"/>
        <v>-194016.66666666674</v>
      </c>
      <c r="AG137" s="28">
        <f t="shared" si="87"/>
        <v>-169050.00000000006</v>
      </c>
      <c r="AH137" s="28">
        <f t="shared" si="87"/>
        <v>-144287.50000000006</v>
      </c>
      <c r="AI137" s="28">
        <f t="shared" si="87"/>
        <v>-119729.16666666672</v>
      </c>
      <c r="AJ137" s="28">
        <f t="shared" si="87"/>
        <v>-95375.000000000029</v>
      </c>
      <c r="AK137" s="28">
        <f t="shared" si="87"/>
        <v>-71225.000000000015</v>
      </c>
      <c r="AL137" s="28">
        <f t="shared" si="87"/>
        <v>-47279.166666666679</v>
      </c>
      <c r="AM137" s="28">
        <f>+AM136*$C$7/1000000</f>
        <v>-23537.500000000007</v>
      </c>
    </row>
    <row r="138" spans="1:87" ht="15.75" thickBot="1" x14ac:dyDescent="0.3">
      <c r="B138" s="48" t="s">
        <v>41</v>
      </c>
      <c r="C138" s="5">
        <f>+$C$5</f>
        <v>700000000</v>
      </c>
      <c r="D138" s="28">
        <f>+D137+D135</f>
        <v>-26545419.44444447</v>
      </c>
      <c r="E138" s="28">
        <f t="shared" ref="E138:AM138" si="88">+E137+E135</f>
        <v>-26344597.222222246</v>
      </c>
      <c r="F138" s="28">
        <f t="shared" si="88"/>
        <v>-26143979.16666669</v>
      </c>
      <c r="G138" s="28">
        <f t="shared" si="88"/>
        <v>-25943565.277777802</v>
      </c>
      <c r="H138" s="28">
        <f t="shared" si="88"/>
        <v>-25743355.555555578</v>
      </c>
      <c r="I138" s="28">
        <f t="shared" si="88"/>
        <v>-25543350.000000022</v>
      </c>
      <c r="J138" s="28">
        <f t="shared" si="88"/>
        <v>-25343548.611111134</v>
      </c>
      <c r="K138" s="28">
        <f t="shared" si="88"/>
        <v>-25143951.38888891</v>
      </c>
      <c r="L138" s="28">
        <f t="shared" si="88"/>
        <v>-24944558.333333354</v>
      </c>
      <c r="M138" s="28">
        <f t="shared" si="88"/>
        <v>-24745369.444444463</v>
      </c>
      <c r="N138" s="28">
        <f t="shared" si="88"/>
        <v>-24546384.722222243</v>
      </c>
      <c r="O138" s="28">
        <f t="shared" si="88"/>
        <v>-24347604.166666687</v>
      </c>
      <c r="P138" s="28">
        <f t="shared" si="88"/>
        <v>-24149027.777777798</v>
      </c>
      <c r="Q138" s="28">
        <f t="shared" si="88"/>
        <v>-23950655.555555575</v>
      </c>
      <c r="R138" s="28">
        <f t="shared" si="88"/>
        <v>-23752487.500000019</v>
      </c>
      <c r="S138" s="28">
        <f t="shared" si="88"/>
        <v>-23554523.611111127</v>
      </c>
      <c r="T138" s="28">
        <f t="shared" si="88"/>
        <v>-23356763.888888907</v>
      </c>
      <c r="U138" s="28">
        <f t="shared" si="88"/>
        <v>-23159208.333333351</v>
      </c>
      <c r="V138" s="28">
        <f t="shared" si="88"/>
        <v>-22961856.944444463</v>
      </c>
      <c r="W138" s="28">
        <f t="shared" si="88"/>
        <v>-22764709.722222239</v>
      </c>
      <c r="X138" s="28">
        <f t="shared" si="88"/>
        <v>-22567766.666666683</v>
      </c>
      <c r="Y138" s="28">
        <f t="shared" si="88"/>
        <v>-22371027.777777791</v>
      </c>
      <c r="Z138" s="28">
        <f t="shared" si="88"/>
        <v>-22174493.055555571</v>
      </c>
      <c r="AA138" s="28">
        <f t="shared" si="88"/>
        <v>-21978162.500000015</v>
      </c>
      <c r="AB138" s="28">
        <f t="shared" si="88"/>
        <v>-21782036.111111123</v>
      </c>
      <c r="AC138" s="28">
        <f t="shared" si="88"/>
        <v>-21586113.888888903</v>
      </c>
      <c r="AD138" s="28">
        <f t="shared" si="88"/>
        <v>-21390395.833333343</v>
      </c>
      <c r="AE138" s="28">
        <f t="shared" si="88"/>
        <v>-21194881.944444455</v>
      </c>
      <c r="AF138" s="28">
        <f t="shared" si="88"/>
        <v>-20999572.222222235</v>
      </c>
      <c r="AG138" s="28">
        <f t="shared" si="88"/>
        <v>-20804466.666666675</v>
      </c>
      <c r="AH138" s="28">
        <f t="shared" si="88"/>
        <v>-20609565.277777787</v>
      </c>
      <c r="AI138" s="28">
        <f t="shared" si="88"/>
        <v>-20414868.055555563</v>
      </c>
      <c r="AJ138" s="28">
        <f t="shared" si="88"/>
        <v>-20220375.000000007</v>
      </c>
      <c r="AK138" s="28">
        <f t="shared" si="88"/>
        <v>-20026086.111111119</v>
      </c>
      <c r="AL138" s="28">
        <f t="shared" si="88"/>
        <v>-19832001.388888896</v>
      </c>
      <c r="AM138" s="28">
        <f t="shared" si="88"/>
        <v>-19638120.83333334</v>
      </c>
    </row>
    <row r="139" spans="1:87" ht="15.75" thickBot="1" x14ac:dyDescent="0.3">
      <c r="B139" s="51">
        <f>+(C139+1)^12-1</f>
        <v>0.12798759937277504</v>
      </c>
      <c r="C139" s="50">
        <f>IRR(C138:AM138)</f>
        <v>1.0086795496446532E-2</v>
      </c>
    </row>
    <row r="141" spans="1:87" ht="18.75" x14ac:dyDescent="0.3">
      <c r="A141">
        <v>84</v>
      </c>
      <c r="B141" s="30" t="s">
        <v>66</v>
      </c>
      <c r="C141" s="29">
        <v>0</v>
      </c>
      <c r="D141" s="29">
        <v>1</v>
      </c>
      <c r="E141" s="29">
        <f>+D141+1</f>
        <v>2</v>
      </c>
      <c r="F141" s="29">
        <f t="shared" ref="F141:BQ141" si="89">+E141+1</f>
        <v>3</v>
      </c>
      <c r="G141" s="29">
        <f t="shared" si="89"/>
        <v>4</v>
      </c>
      <c r="H141" s="29">
        <f t="shared" si="89"/>
        <v>5</v>
      </c>
      <c r="I141" s="29">
        <f t="shared" si="89"/>
        <v>6</v>
      </c>
      <c r="J141" s="29">
        <f t="shared" si="89"/>
        <v>7</v>
      </c>
      <c r="K141" s="29">
        <f t="shared" si="89"/>
        <v>8</v>
      </c>
      <c r="L141" s="29">
        <f t="shared" si="89"/>
        <v>9</v>
      </c>
      <c r="M141" s="29">
        <f t="shared" si="89"/>
        <v>10</v>
      </c>
      <c r="N141" s="29">
        <f t="shared" si="89"/>
        <v>11</v>
      </c>
      <c r="O141" s="29">
        <f t="shared" si="89"/>
        <v>12</v>
      </c>
      <c r="P141" s="29">
        <f t="shared" si="89"/>
        <v>13</v>
      </c>
      <c r="Q141" s="29">
        <f t="shared" si="89"/>
        <v>14</v>
      </c>
      <c r="R141" s="29">
        <f t="shared" si="89"/>
        <v>15</v>
      </c>
      <c r="S141" s="29">
        <f t="shared" si="89"/>
        <v>16</v>
      </c>
      <c r="T141" s="29">
        <f t="shared" si="89"/>
        <v>17</v>
      </c>
      <c r="U141" s="29">
        <f t="shared" si="89"/>
        <v>18</v>
      </c>
      <c r="V141" s="29">
        <f t="shared" si="89"/>
        <v>19</v>
      </c>
      <c r="W141" s="29">
        <f t="shared" si="89"/>
        <v>20</v>
      </c>
      <c r="X141" s="29">
        <f t="shared" si="89"/>
        <v>21</v>
      </c>
      <c r="Y141" s="29">
        <f t="shared" si="89"/>
        <v>22</v>
      </c>
      <c r="Z141" s="29">
        <f t="shared" si="89"/>
        <v>23</v>
      </c>
      <c r="AA141" s="29">
        <f t="shared" si="89"/>
        <v>24</v>
      </c>
      <c r="AB141" s="29">
        <f t="shared" si="89"/>
        <v>25</v>
      </c>
      <c r="AC141" s="29">
        <f t="shared" si="89"/>
        <v>26</v>
      </c>
      <c r="AD141" s="29">
        <f t="shared" si="89"/>
        <v>27</v>
      </c>
      <c r="AE141" s="29">
        <f t="shared" si="89"/>
        <v>28</v>
      </c>
      <c r="AF141" s="29">
        <f t="shared" si="89"/>
        <v>29</v>
      </c>
      <c r="AG141" s="29">
        <f t="shared" si="89"/>
        <v>30</v>
      </c>
      <c r="AH141" s="29">
        <f t="shared" si="89"/>
        <v>31</v>
      </c>
      <c r="AI141" s="29">
        <f t="shared" si="89"/>
        <v>32</v>
      </c>
      <c r="AJ141" s="29">
        <f t="shared" si="89"/>
        <v>33</v>
      </c>
      <c r="AK141" s="29">
        <f t="shared" si="89"/>
        <v>34</v>
      </c>
      <c r="AL141" s="29">
        <f t="shared" si="89"/>
        <v>35</v>
      </c>
      <c r="AM141" s="29">
        <f t="shared" si="89"/>
        <v>36</v>
      </c>
      <c r="AN141" s="29">
        <f t="shared" si="89"/>
        <v>37</v>
      </c>
      <c r="AO141" s="29">
        <f t="shared" si="89"/>
        <v>38</v>
      </c>
      <c r="AP141" s="29">
        <f t="shared" si="89"/>
        <v>39</v>
      </c>
      <c r="AQ141" s="29">
        <f t="shared" si="89"/>
        <v>40</v>
      </c>
      <c r="AR141" s="29">
        <f t="shared" si="89"/>
        <v>41</v>
      </c>
      <c r="AS141" s="29">
        <f t="shared" si="89"/>
        <v>42</v>
      </c>
      <c r="AT141" s="29">
        <f t="shared" si="89"/>
        <v>43</v>
      </c>
      <c r="AU141" s="29">
        <f t="shared" si="89"/>
        <v>44</v>
      </c>
      <c r="AV141" s="29">
        <f t="shared" si="89"/>
        <v>45</v>
      </c>
      <c r="AW141" s="29">
        <f t="shared" si="89"/>
        <v>46</v>
      </c>
      <c r="AX141" s="29">
        <f t="shared" si="89"/>
        <v>47</v>
      </c>
      <c r="AY141" s="29">
        <f t="shared" si="89"/>
        <v>48</v>
      </c>
      <c r="AZ141" s="29">
        <f t="shared" si="89"/>
        <v>49</v>
      </c>
      <c r="BA141" s="29">
        <f t="shared" si="89"/>
        <v>50</v>
      </c>
      <c r="BB141" s="29">
        <f t="shared" si="89"/>
        <v>51</v>
      </c>
      <c r="BC141" s="29">
        <f t="shared" si="89"/>
        <v>52</v>
      </c>
      <c r="BD141" s="29">
        <f t="shared" si="89"/>
        <v>53</v>
      </c>
      <c r="BE141" s="29">
        <f t="shared" si="89"/>
        <v>54</v>
      </c>
      <c r="BF141" s="29">
        <f t="shared" si="89"/>
        <v>55</v>
      </c>
      <c r="BG141" s="29">
        <f t="shared" si="89"/>
        <v>56</v>
      </c>
      <c r="BH141" s="29">
        <f t="shared" si="89"/>
        <v>57</v>
      </c>
      <c r="BI141" s="29">
        <f t="shared" si="89"/>
        <v>58</v>
      </c>
      <c r="BJ141" s="29">
        <f t="shared" si="89"/>
        <v>59</v>
      </c>
      <c r="BK141" s="29">
        <f t="shared" si="89"/>
        <v>60</v>
      </c>
      <c r="BL141" s="29">
        <f t="shared" si="89"/>
        <v>61</v>
      </c>
      <c r="BM141" s="29">
        <f t="shared" si="89"/>
        <v>62</v>
      </c>
      <c r="BN141" s="29">
        <f t="shared" si="89"/>
        <v>63</v>
      </c>
      <c r="BO141" s="29">
        <f t="shared" si="89"/>
        <v>64</v>
      </c>
      <c r="BP141" s="29">
        <f t="shared" si="89"/>
        <v>65</v>
      </c>
      <c r="BQ141" s="29">
        <f t="shared" si="89"/>
        <v>66</v>
      </c>
      <c r="BR141" s="29">
        <f t="shared" ref="BR141:CI141" si="90">+BQ141+1</f>
        <v>67</v>
      </c>
      <c r="BS141" s="29">
        <f t="shared" si="90"/>
        <v>68</v>
      </c>
      <c r="BT141" s="29">
        <f t="shared" si="90"/>
        <v>69</v>
      </c>
      <c r="BU141" s="29">
        <f t="shared" si="90"/>
        <v>70</v>
      </c>
      <c r="BV141" s="29">
        <f t="shared" si="90"/>
        <v>71</v>
      </c>
      <c r="BW141" s="29">
        <f t="shared" si="90"/>
        <v>72</v>
      </c>
      <c r="BX141" s="29">
        <f t="shared" si="90"/>
        <v>73</v>
      </c>
      <c r="BY141" s="29">
        <f t="shared" si="90"/>
        <v>74</v>
      </c>
      <c r="BZ141" s="29">
        <f t="shared" si="90"/>
        <v>75</v>
      </c>
      <c r="CA141" s="29">
        <f t="shared" si="90"/>
        <v>76</v>
      </c>
      <c r="CB141" s="29">
        <f t="shared" si="90"/>
        <v>77</v>
      </c>
      <c r="CC141" s="29">
        <f t="shared" si="90"/>
        <v>78</v>
      </c>
      <c r="CD141" s="29">
        <f t="shared" si="90"/>
        <v>79</v>
      </c>
      <c r="CE141" s="29">
        <f t="shared" si="90"/>
        <v>80</v>
      </c>
      <c r="CF141" s="29">
        <f t="shared" si="90"/>
        <v>81</v>
      </c>
      <c r="CG141" s="29">
        <f t="shared" si="90"/>
        <v>82</v>
      </c>
      <c r="CH141" s="29">
        <f t="shared" si="90"/>
        <v>83</v>
      </c>
      <c r="CI141" s="29">
        <f t="shared" si="90"/>
        <v>84</v>
      </c>
    </row>
    <row r="142" spans="1:87" x14ac:dyDescent="0.25">
      <c r="B142" s="27" t="s">
        <v>60</v>
      </c>
      <c r="C142" s="5">
        <f>+$C$5</f>
        <v>700000000</v>
      </c>
      <c r="D142" s="28">
        <f>+C142+D144</f>
        <v>691666666.66666663</v>
      </c>
      <c r="E142" s="28">
        <f t="shared" ref="E142:BP142" si="91">+D142+E144</f>
        <v>683333333.33333325</v>
      </c>
      <c r="F142" s="28">
        <f t="shared" si="91"/>
        <v>674999999.99999988</v>
      </c>
      <c r="G142" s="28">
        <f t="shared" si="91"/>
        <v>666666666.66666651</v>
      </c>
      <c r="H142" s="28">
        <f t="shared" si="91"/>
        <v>658333333.33333313</v>
      </c>
      <c r="I142" s="28">
        <f t="shared" si="91"/>
        <v>649999999.99999976</v>
      </c>
      <c r="J142" s="28">
        <f t="shared" si="91"/>
        <v>641666666.66666639</v>
      </c>
      <c r="K142" s="28">
        <f t="shared" si="91"/>
        <v>633333333.33333302</v>
      </c>
      <c r="L142" s="28">
        <f t="shared" si="91"/>
        <v>624999999.99999964</v>
      </c>
      <c r="M142" s="28">
        <f t="shared" si="91"/>
        <v>616666666.66666627</v>
      </c>
      <c r="N142" s="28">
        <f t="shared" si="91"/>
        <v>608333333.3333329</v>
      </c>
      <c r="O142" s="28">
        <f t="shared" si="91"/>
        <v>599999999.99999952</v>
      </c>
      <c r="P142" s="28">
        <f t="shared" si="91"/>
        <v>591666666.66666615</v>
      </c>
      <c r="Q142" s="28">
        <f t="shared" si="91"/>
        <v>583333333.33333278</v>
      </c>
      <c r="R142" s="28">
        <f t="shared" si="91"/>
        <v>574999999.9999994</v>
      </c>
      <c r="S142" s="28">
        <f t="shared" si="91"/>
        <v>566666666.66666603</v>
      </c>
      <c r="T142" s="28">
        <f t="shared" si="91"/>
        <v>558333333.33333266</v>
      </c>
      <c r="U142" s="28">
        <f t="shared" si="91"/>
        <v>549999999.99999928</v>
      </c>
      <c r="V142" s="28">
        <f t="shared" si="91"/>
        <v>541666666.66666591</v>
      </c>
      <c r="W142" s="28">
        <f t="shared" si="91"/>
        <v>533333333.3333326</v>
      </c>
      <c r="X142" s="28">
        <f t="shared" si="91"/>
        <v>524999999.99999928</v>
      </c>
      <c r="Y142" s="28">
        <f t="shared" si="91"/>
        <v>516666666.66666597</v>
      </c>
      <c r="Z142" s="28">
        <f t="shared" si="91"/>
        <v>508333333.33333266</v>
      </c>
      <c r="AA142" s="28">
        <f t="shared" si="91"/>
        <v>499999999.99999934</v>
      </c>
      <c r="AB142" s="28">
        <f t="shared" si="91"/>
        <v>491666666.66666603</v>
      </c>
      <c r="AC142" s="28">
        <f t="shared" si="91"/>
        <v>483333333.33333272</v>
      </c>
      <c r="AD142" s="28">
        <f t="shared" si="91"/>
        <v>474999999.9999994</v>
      </c>
      <c r="AE142" s="28">
        <f t="shared" si="91"/>
        <v>466666666.66666609</v>
      </c>
      <c r="AF142" s="28">
        <f t="shared" si="91"/>
        <v>458333333.33333278</v>
      </c>
      <c r="AG142" s="28">
        <f t="shared" si="91"/>
        <v>449999999.99999946</v>
      </c>
      <c r="AH142" s="28">
        <f t="shared" si="91"/>
        <v>441666666.66666615</v>
      </c>
      <c r="AI142" s="28">
        <f t="shared" si="91"/>
        <v>433333333.33333284</v>
      </c>
      <c r="AJ142" s="28">
        <f t="shared" si="91"/>
        <v>424999999.99999952</v>
      </c>
      <c r="AK142" s="28">
        <f t="shared" si="91"/>
        <v>416666666.66666621</v>
      </c>
      <c r="AL142" s="28">
        <f t="shared" si="91"/>
        <v>408333333.3333329</v>
      </c>
      <c r="AM142" s="28">
        <f t="shared" si="91"/>
        <v>399999999.99999958</v>
      </c>
      <c r="AN142" s="28">
        <f t="shared" si="91"/>
        <v>391666666.66666627</v>
      </c>
      <c r="AO142" s="28">
        <f t="shared" si="91"/>
        <v>383333333.33333296</v>
      </c>
      <c r="AP142" s="28">
        <f t="shared" si="91"/>
        <v>374999999.99999964</v>
      </c>
      <c r="AQ142" s="28">
        <f t="shared" si="91"/>
        <v>366666666.66666633</v>
      </c>
      <c r="AR142" s="28">
        <f t="shared" si="91"/>
        <v>358333333.33333302</v>
      </c>
      <c r="AS142" s="28">
        <f t="shared" si="91"/>
        <v>349999999.9999997</v>
      </c>
      <c r="AT142" s="28">
        <f t="shared" si="91"/>
        <v>341666666.66666639</v>
      </c>
      <c r="AU142" s="28">
        <f t="shared" si="91"/>
        <v>333333333.33333308</v>
      </c>
      <c r="AV142" s="28">
        <f t="shared" si="91"/>
        <v>324999999.99999976</v>
      </c>
      <c r="AW142" s="28">
        <f t="shared" si="91"/>
        <v>316666666.66666645</v>
      </c>
      <c r="AX142" s="28">
        <f t="shared" si="91"/>
        <v>308333333.33333313</v>
      </c>
      <c r="AY142" s="28">
        <f t="shared" si="91"/>
        <v>299999999.99999982</v>
      </c>
      <c r="AZ142" s="28">
        <f t="shared" si="91"/>
        <v>291666666.66666651</v>
      </c>
      <c r="BA142" s="28">
        <f t="shared" si="91"/>
        <v>283333333.33333319</v>
      </c>
      <c r="BB142" s="28">
        <f t="shared" si="91"/>
        <v>274999999.99999988</v>
      </c>
      <c r="BC142" s="28">
        <f t="shared" si="91"/>
        <v>266666666.66666654</v>
      </c>
      <c r="BD142" s="28">
        <f t="shared" si="91"/>
        <v>258333333.33333319</v>
      </c>
      <c r="BE142" s="28">
        <f t="shared" si="91"/>
        <v>249999999.99999985</v>
      </c>
      <c r="BF142" s="28">
        <f t="shared" si="91"/>
        <v>241666666.66666651</v>
      </c>
      <c r="BG142" s="28">
        <f t="shared" si="91"/>
        <v>233333333.33333316</v>
      </c>
      <c r="BH142" s="28">
        <f t="shared" si="91"/>
        <v>224999999.99999982</v>
      </c>
      <c r="BI142" s="28">
        <f t="shared" si="91"/>
        <v>216666666.66666648</v>
      </c>
      <c r="BJ142" s="28">
        <f t="shared" si="91"/>
        <v>208333333.33333313</v>
      </c>
      <c r="BK142" s="28">
        <f t="shared" si="91"/>
        <v>199999999.99999979</v>
      </c>
      <c r="BL142" s="28">
        <f t="shared" si="91"/>
        <v>191666666.66666645</v>
      </c>
      <c r="BM142" s="28">
        <f t="shared" si="91"/>
        <v>183333333.3333331</v>
      </c>
      <c r="BN142" s="28">
        <f t="shared" si="91"/>
        <v>174999999.99999976</v>
      </c>
      <c r="BO142" s="28">
        <f t="shared" si="91"/>
        <v>166666666.66666642</v>
      </c>
      <c r="BP142" s="28">
        <f t="shared" si="91"/>
        <v>158333333.33333308</v>
      </c>
      <c r="BQ142" s="28">
        <f t="shared" ref="BQ142:CI142" si="92">+BP142+BQ144</f>
        <v>149999999.99999973</v>
      </c>
      <c r="BR142" s="28">
        <f t="shared" si="92"/>
        <v>141666666.66666639</v>
      </c>
      <c r="BS142" s="28">
        <f t="shared" si="92"/>
        <v>133333333.33333306</v>
      </c>
      <c r="BT142" s="28">
        <f t="shared" si="92"/>
        <v>124999999.99999973</v>
      </c>
      <c r="BU142" s="28">
        <f t="shared" si="92"/>
        <v>116666666.6666664</v>
      </c>
      <c r="BV142" s="28">
        <f t="shared" si="92"/>
        <v>108333333.33333308</v>
      </c>
      <c r="BW142" s="28">
        <f t="shared" si="92"/>
        <v>99999999.999999747</v>
      </c>
      <c r="BX142" s="28">
        <f t="shared" si="92"/>
        <v>91666666.666666418</v>
      </c>
      <c r="BY142" s="28">
        <f t="shared" si="92"/>
        <v>83333333.33333309</v>
      </c>
      <c r="BZ142" s="28">
        <f t="shared" si="92"/>
        <v>74999999.999999762</v>
      </c>
      <c r="CA142" s="28">
        <f t="shared" si="92"/>
        <v>66666666.666666426</v>
      </c>
      <c r="CB142" s="28">
        <f t="shared" si="92"/>
        <v>58333333.33333309</v>
      </c>
      <c r="CC142" s="28">
        <f t="shared" si="92"/>
        <v>49999999.999999754</v>
      </c>
      <c r="CD142" s="28">
        <f t="shared" si="92"/>
        <v>41666666.666666418</v>
      </c>
      <c r="CE142" s="28">
        <f t="shared" si="92"/>
        <v>33333333.333333086</v>
      </c>
      <c r="CF142" s="28">
        <f t="shared" si="92"/>
        <v>24999999.999999754</v>
      </c>
      <c r="CG142" s="28">
        <f t="shared" si="92"/>
        <v>16666666.666666422</v>
      </c>
      <c r="CH142" s="28">
        <f t="shared" si="92"/>
        <v>8333333.333333089</v>
      </c>
      <c r="CI142" s="28">
        <f t="shared" si="92"/>
        <v>-2.4400651454925537E-7</v>
      </c>
    </row>
    <row r="143" spans="1:87" x14ac:dyDescent="0.25">
      <c r="B143" s="27" t="s">
        <v>37</v>
      </c>
      <c r="D143" s="28">
        <f>-C$142*$D$14</f>
        <v>-6416666.6666667368</v>
      </c>
      <c r="E143" s="28">
        <f t="shared" ref="E143:BP143" si="93">-D$142*$D$14</f>
        <v>-6340277.7777778469</v>
      </c>
      <c r="F143" s="28">
        <f t="shared" si="93"/>
        <v>-6263888.888888957</v>
      </c>
      <c r="G143" s="28">
        <f t="shared" si="93"/>
        <v>-6187500.0000000671</v>
      </c>
      <c r="H143" s="28">
        <f t="shared" si="93"/>
        <v>-6111111.1111111771</v>
      </c>
      <c r="I143" s="28">
        <f t="shared" si="93"/>
        <v>-6034722.2222222863</v>
      </c>
      <c r="J143" s="28">
        <f t="shared" si="93"/>
        <v>-5958333.3333333964</v>
      </c>
      <c r="K143" s="28">
        <f t="shared" si="93"/>
        <v>-5881944.4444445064</v>
      </c>
      <c r="L143" s="28">
        <f t="shared" si="93"/>
        <v>-5805555.5555556165</v>
      </c>
      <c r="M143" s="28">
        <f t="shared" si="93"/>
        <v>-5729166.6666667266</v>
      </c>
      <c r="N143" s="28">
        <f t="shared" si="93"/>
        <v>-5652777.7777778367</v>
      </c>
      <c r="O143" s="28">
        <f t="shared" si="93"/>
        <v>-5576388.8888889458</v>
      </c>
      <c r="P143" s="28">
        <f t="shared" si="93"/>
        <v>-5500000.0000000559</v>
      </c>
      <c r="Q143" s="28">
        <f t="shared" si="93"/>
        <v>-5423611.111111166</v>
      </c>
      <c r="R143" s="28">
        <f t="shared" si="93"/>
        <v>-5347222.222222276</v>
      </c>
      <c r="S143" s="28">
        <f t="shared" si="93"/>
        <v>-5270833.3333333861</v>
      </c>
      <c r="T143" s="28">
        <f t="shared" si="93"/>
        <v>-5194444.4444444953</v>
      </c>
      <c r="U143" s="28">
        <f t="shared" si="93"/>
        <v>-5118055.5555556053</v>
      </c>
      <c r="V143" s="28">
        <f t="shared" si="93"/>
        <v>-5041666.6666667154</v>
      </c>
      <c r="W143" s="28">
        <f t="shared" si="93"/>
        <v>-4965277.7777778255</v>
      </c>
      <c r="X143" s="28">
        <f t="shared" si="93"/>
        <v>-4888888.8888889356</v>
      </c>
      <c r="Y143" s="28">
        <f t="shared" si="93"/>
        <v>-4812500.0000000466</v>
      </c>
      <c r="Z143" s="28">
        <f t="shared" si="93"/>
        <v>-4736111.1111111566</v>
      </c>
      <c r="AA143" s="28">
        <f t="shared" si="93"/>
        <v>-4659722.2222222677</v>
      </c>
      <c r="AB143" s="28">
        <f t="shared" si="93"/>
        <v>-4583333.3333333777</v>
      </c>
      <c r="AC143" s="28">
        <f t="shared" si="93"/>
        <v>-4506944.4444444878</v>
      </c>
      <c r="AD143" s="28">
        <f t="shared" si="93"/>
        <v>-4430555.5555555988</v>
      </c>
      <c r="AE143" s="28">
        <f t="shared" si="93"/>
        <v>-4354166.6666667089</v>
      </c>
      <c r="AF143" s="28">
        <f t="shared" si="93"/>
        <v>-4277777.7777778199</v>
      </c>
      <c r="AG143" s="28">
        <f t="shared" si="93"/>
        <v>-4201388.88888893</v>
      </c>
      <c r="AH143" s="28">
        <f t="shared" si="93"/>
        <v>-4125000.0000000405</v>
      </c>
      <c r="AI143" s="28">
        <f t="shared" si="93"/>
        <v>-4048611.1111111511</v>
      </c>
      <c r="AJ143" s="28">
        <f t="shared" si="93"/>
        <v>-3972222.2222222611</v>
      </c>
      <c r="AK143" s="28">
        <f t="shared" si="93"/>
        <v>-3895833.3333333717</v>
      </c>
      <c r="AL143" s="28">
        <f t="shared" si="93"/>
        <v>-3819444.4444444822</v>
      </c>
      <c r="AM143" s="28">
        <f t="shared" si="93"/>
        <v>-3743055.5555555928</v>
      </c>
      <c r="AN143" s="28">
        <f t="shared" si="93"/>
        <v>-3666666.6666667033</v>
      </c>
      <c r="AO143" s="28">
        <f t="shared" si="93"/>
        <v>-3590277.7777778134</v>
      </c>
      <c r="AP143" s="28">
        <f t="shared" si="93"/>
        <v>-3513888.8888889239</v>
      </c>
      <c r="AQ143" s="28">
        <f t="shared" si="93"/>
        <v>-3437500.0000000345</v>
      </c>
      <c r="AR143" s="28">
        <f t="shared" si="93"/>
        <v>-3361111.111111145</v>
      </c>
      <c r="AS143" s="28">
        <f t="shared" si="93"/>
        <v>-3284722.2222222555</v>
      </c>
      <c r="AT143" s="28">
        <f t="shared" si="93"/>
        <v>-3208333.3333333656</v>
      </c>
      <c r="AU143" s="28">
        <f t="shared" si="93"/>
        <v>-3131944.4444444762</v>
      </c>
      <c r="AV143" s="28">
        <f t="shared" si="93"/>
        <v>-3055555.5555555867</v>
      </c>
      <c r="AW143" s="28">
        <f t="shared" si="93"/>
        <v>-2979166.6666666972</v>
      </c>
      <c r="AX143" s="28">
        <f t="shared" si="93"/>
        <v>-2902777.7777778078</v>
      </c>
      <c r="AY143" s="28">
        <f t="shared" si="93"/>
        <v>-2826388.8888889183</v>
      </c>
      <c r="AZ143" s="28">
        <f t="shared" si="93"/>
        <v>-2750000.0000000284</v>
      </c>
      <c r="BA143" s="28">
        <f t="shared" si="93"/>
        <v>-2673611.1111111389</v>
      </c>
      <c r="BB143" s="28">
        <f t="shared" si="93"/>
        <v>-2597222.2222222495</v>
      </c>
      <c r="BC143" s="28">
        <f t="shared" si="93"/>
        <v>-2520833.33333336</v>
      </c>
      <c r="BD143" s="28">
        <f t="shared" si="93"/>
        <v>-2444444.4444444701</v>
      </c>
      <c r="BE143" s="28">
        <f t="shared" si="93"/>
        <v>-2368055.5555555802</v>
      </c>
      <c r="BF143" s="28">
        <f t="shared" si="93"/>
        <v>-2291666.6666666903</v>
      </c>
      <c r="BG143" s="28">
        <f t="shared" si="93"/>
        <v>-2215277.7777778008</v>
      </c>
      <c r="BH143" s="28">
        <f t="shared" si="93"/>
        <v>-2138888.8888889109</v>
      </c>
      <c r="BI143" s="28">
        <f t="shared" si="93"/>
        <v>-2062500.000000021</v>
      </c>
      <c r="BJ143" s="28">
        <f t="shared" si="93"/>
        <v>-1986111.1111111313</v>
      </c>
      <c r="BK143" s="28">
        <f t="shared" si="93"/>
        <v>-1909722.2222222413</v>
      </c>
      <c r="BL143" s="28">
        <f t="shared" si="93"/>
        <v>-1833333.3333333516</v>
      </c>
      <c r="BM143" s="28">
        <f t="shared" si="93"/>
        <v>-1756944.4444444617</v>
      </c>
      <c r="BN143" s="28">
        <f t="shared" si="93"/>
        <v>-1680555.5555555718</v>
      </c>
      <c r="BO143" s="28">
        <f t="shared" si="93"/>
        <v>-1604166.6666666821</v>
      </c>
      <c r="BP143" s="28">
        <f t="shared" si="93"/>
        <v>-1527777.7777777922</v>
      </c>
      <c r="BQ143" s="28">
        <f t="shared" ref="BQ143:CI143" si="94">-BP$142*$D$14</f>
        <v>-1451388.8888889025</v>
      </c>
      <c r="BR143" s="28">
        <f t="shared" si="94"/>
        <v>-1375000.0000000126</v>
      </c>
      <c r="BS143" s="28">
        <f t="shared" si="94"/>
        <v>-1298611.1111111229</v>
      </c>
      <c r="BT143" s="28">
        <f t="shared" si="94"/>
        <v>-1222222.2222222332</v>
      </c>
      <c r="BU143" s="28">
        <f t="shared" si="94"/>
        <v>-1145833.3333333435</v>
      </c>
      <c r="BV143" s="28">
        <f t="shared" si="94"/>
        <v>-1069444.4444444538</v>
      </c>
      <c r="BW143" s="28">
        <f t="shared" si="94"/>
        <v>-993055.55555556412</v>
      </c>
      <c r="BX143" s="28">
        <f t="shared" si="94"/>
        <v>-916666.66666667443</v>
      </c>
      <c r="BY143" s="28">
        <f t="shared" si="94"/>
        <v>-840277.77777778474</v>
      </c>
      <c r="BZ143" s="28">
        <f t="shared" si="94"/>
        <v>-763888.88888889505</v>
      </c>
      <c r="CA143" s="28">
        <f t="shared" si="94"/>
        <v>-687500.00000000536</v>
      </c>
      <c r="CB143" s="28">
        <f t="shared" si="94"/>
        <v>-611111.11111111566</v>
      </c>
      <c r="CC143" s="28">
        <f t="shared" si="94"/>
        <v>-534722.22222222586</v>
      </c>
      <c r="CD143" s="28">
        <f t="shared" si="94"/>
        <v>-458333.33333333611</v>
      </c>
      <c r="CE143" s="28">
        <f t="shared" si="94"/>
        <v>-381944.44444444636</v>
      </c>
      <c r="CF143" s="28">
        <f t="shared" si="94"/>
        <v>-305555.55555555667</v>
      </c>
      <c r="CG143" s="28">
        <f t="shared" si="94"/>
        <v>-229166.66666666692</v>
      </c>
      <c r="CH143" s="28">
        <f t="shared" si="94"/>
        <v>-152777.7777777772</v>
      </c>
      <c r="CI143" s="28">
        <f t="shared" si="94"/>
        <v>-76388.888888887494</v>
      </c>
    </row>
    <row r="144" spans="1:87" x14ac:dyDescent="0.25">
      <c r="B144" s="27" t="s">
        <v>36</v>
      </c>
      <c r="D144" s="28">
        <f>-$C$142/$A141</f>
        <v>-8333333.333333333</v>
      </c>
      <c r="E144" s="28">
        <f t="shared" ref="E144:BP144" si="95">-$C$142/$A141</f>
        <v>-8333333.333333333</v>
      </c>
      <c r="F144" s="28">
        <f t="shared" si="95"/>
        <v>-8333333.333333333</v>
      </c>
      <c r="G144" s="28">
        <f t="shared" si="95"/>
        <v>-8333333.333333333</v>
      </c>
      <c r="H144" s="28">
        <f t="shared" si="95"/>
        <v>-8333333.333333333</v>
      </c>
      <c r="I144" s="28">
        <f t="shared" si="95"/>
        <v>-8333333.333333333</v>
      </c>
      <c r="J144" s="28">
        <f t="shared" si="95"/>
        <v>-8333333.333333333</v>
      </c>
      <c r="K144" s="28">
        <f t="shared" si="95"/>
        <v>-8333333.333333333</v>
      </c>
      <c r="L144" s="28">
        <f t="shared" si="95"/>
        <v>-8333333.333333333</v>
      </c>
      <c r="M144" s="28">
        <f t="shared" si="95"/>
        <v>-8333333.333333333</v>
      </c>
      <c r="N144" s="28">
        <f t="shared" si="95"/>
        <v>-8333333.333333333</v>
      </c>
      <c r="O144" s="28">
        <f t="shared" si="95"/>
        <v>-8333333.333333333</v>
      </c>
      <c r="P144" s="28">
        <f t="shared" si="95"/>
        <v>-8333333.333333333</v>
      </c>
      <c r="Q144" s="28">
        <f t="shared" si="95"/>
        <v>-8333333.333333333</v>
      </c>
      <c r="R144" s="28">
        <f t="shared" si="95"/>
        <v>-8333333.333333333</v>
      </c>
      <c r="S144" s="28">
        <f t="shared" si="95"/>
        <v>-8333333.333333333</v>
      </c>
      <c r="T144" s="28">
        <f t="shared" si="95"/>
        <v>-8333333.333333333</v>
      </c>
      <c r="U144" s="28">
        <f t="shared" si="95"/>
        <v>-8333333.333333333</v>
      </c>
      <c r="V144" s="28">
        <f t="shared" si="95"/>
        <v>-8333333.333333333</v>
      </c>
      <c r="W144" s="28">
        <f t="shared" si="95"/>
        <v>-8333333.333333333</v>
      </c>
      <c r="X144" s="28">
        <f t="shared" si="95"/>
        <v>-8333333.333333333</v>
      </c>
      <c r="Y144" s="28">
        <f t="shared" si="95"/>
        <v>-8333333.333333333</v>
      </c>
      <c r="Z144" s="28">
        <f t="shared" si="95"/>
        <v>-8333333.333333333</v>
      </c>
      <c r="AA144" s="28">
        <f t="shared" si="95"/>
        <v>-8333333.333333333</v>
      </c>
      <c r="AB144" s="28">
        <f t="shared" si="95"/>
        <v>-8333333.333333333</v>
      </c>
      <c r="AC144" s="28">
        <f t="shared" si="95"/>
        <v>-8333333.333333333</v>
      </c>
      <c r="AD144" s="28">
        <f t="shared" si="95"/>
        <v>-8333333.333333333</v>
      </c>
      <c r="AE144" s="28">
        <f t="shared" si="95"/>
        <v>-8333333.333333333</v>
      </c>
      <c r="AF144" s="28">
        <f t="shared" si="95"/>
        <v>-8333333.333333333</v>
      </c>
      <c r="AG144" s="28">
        <f t="shared" si="95"/>
        <v>-8333333.333333333</v>
      </c>
      <c r="AH144" s="28">
        <f t="shared" si="95"/>
        <v>-8333333.333333333</v>
      </c>
      <c r="AI144" s="28">
        <f t="shared" si="95"/>
        <v>-8333333.333333333</v>
      </c>
      <c r="AJ144" s="28">
        <f t="shared" si="95"/>
        <v>-8333333.333333333</v>
      </c>
      <c r="AK144" s="28">
        <f t="shared" si="95"/>
        <v>-8333333.333333333</v>
      </c>
      <c r="AL144" s="28">
        <f t="shared" si="95"/>
        <v>-8333333.333333333</v>
      </c>
      <c r="AM144" s="28">
        <f t="shared" si="95"/>
        <v>-8333333.333333333</v>
      </c>
      <c r="AN144" s="28">
        <f t="shared" si="95"/>
        <v>-8333333.333333333</v>
      </c>
      <c r="AO144" s="28">
        <f t="shared" si="95"/>
        <v>-8333333.333333333</v>
      </c>
      <c r="AP144" s="28">
        <f t="shared" si="95"/>
        <v>-8333333.333333333</v>
      </c>
      <c r="AQ144" s="28">
        <f t="shared" si="95"/>
        <v>-8333333.333333333</v>
      </c>
      <c r="AR144" s="28">
        <f t="shared" si="95"/>
        <v>-8333333.333333333</v>
      </c>
      <c r="AS144" s="28">
        <f t="shared" si="95"/>
        <v>-8333333.333333333</v>
      </c>
      <c r="AT144" s="28">
        <f t="shared" si="95"/>
        <v>-8333333.333333333</v>
      </c>
      <c r="AU144" s="28">
        <f t="shared" si="95"/>
        <v>-8333333.333333333</v>
      </c>
      <c r="AV144" s="28">
        <f t="shared" si="95"/>
        <v>-8333333.333333333</v>
      </c>
      <c r="AW144" s="28">
        <f t="shared" si="95"/>
        <v>-8333333.333333333</v>
      </c>
      <c r="AX144" s="28">
        <f t="shared" si="95"/>
        <v>-8333333.333333333</v>
      </c>
      <c r="AY144" s="28">
        <f t="shared" si="95"/>
        <v>-8333333.333333333</v>
      </c>
      <c r="AZ144" s="28">
        <f t="shared" si="95"/>
        <v>-8333333.333333333</v>
      </c>
      <c r="BA144" s="28">
        <f t="shared" si="95"/>
        <v>-8333333.333333333</v>
      </c>
      <c r="BB144" s="28">
        <f t="shared" si="95"/>
        <v>-8333333.333333333</v>
      </c>
      <c r="BC144" s="28">
        <f t="shared" si="95"/>
        <v>-8333333.333333333</v>
      </c>
      <c r="BD144" s="28">
        <f t="shared" si="95"/>
        <v>-8333333.333333333</v>
      </c>
      <c r="BE144" s="28">
        <f t="shared" si="95"/>
        <v>-8333333.333333333</v>
      </c>
      <c r="BF144" s="28">
        <f t="shared" si="95"/>
        <v>-8333333.333333333</v>
      </c>
      <c r="BG144" s="28">
        <f t="shared" si="95"/>
        <v>-8333333.333333333</v>
      </c>
      <c r="BH144" s="28">
        <f t="shared" si="95"/>
        <v>-8333333.333333333</v>
      </c>
      <c r="BI144" s="28">
        <f t="shared" si="95"/>
        <v>-8333333.333333333</v>
      </c>
      <c r="BJ144" s="28">
        <f t="shared" si="95"/>
        <v>-8333333.333333333</v>
      </c>
      <c r="BK144" s="28">
        <f t="shared" si="95"/>
        <v>-8333333.333333333</v>
      </c>
      <c r="BL144" s="28">
        <f t="shared" si="95"/>
        <v>-8333333.333333333</v>
      </c>
      <c r="BM144" s="28">
        <f t="shared" si="95"/>
        <v>-8333333.333333333</v>
      </c>
      <c r="BN144" s="28">
        <f t="shared" si="95"/>
        <v>-8333333.333333333</v>
      </c>
      <c r="BO144" s="28">
        <f t="shared" si="95"/>
        <v>-8333333.333333333</v>
      </c>
      <c r="BP144" s="28">
        <f t="shared" si="95"/>
        <v>-8333333.333333333</v>
      </c>
      <c r="BQ144" s="28">
        <f t="shared" ref="BQ144:CI144" si="96">-$C$142/$A141</f>
        <v>-8333333.333333333</v>
      </c>
      <c r="BR144" s="28">
        <f t="shared" si="96"/>
        <v>-8333333.333333333</v>
      </c>
      <c r="BS144" s="28">
        <f t="shared" si="96"/>
        <v>-8333333.333333333</v>
      </c>
      <c r="BT144" s="28">
        <f t="shared" si="96"/>
        <v>-8333333.333333333</v>
      </c>
      <c r="BU144" s="28">
        <f t="shared" si="96"/>
        <v>-8333333.333333333</v>
      </c>
      <c r="BV144" s="28">
        <f t="shared" si="96"/>
        <v>-8333333.333333333</v>
      </c>
      <c r="BW144" s="28">
        <f t="shared" si="96"/>
        <v>-8333333.333333333</v>
      </c>
      <c r="BX144" s="28">
        <f t="shared" si="96"/>
        <v>-8333333.333333333</v>
      </c>
      <c r="BY144" s="28">
        <f t="shared" si="96"/>
        <v>-8333333.333333333</v>
      </c>
      <c r="BZ144" s="28">
        <f t="shared" si="96"/>
        <v>-8333333.333333333</v>
      </c>
      <c r="CA144" s="28">
        <f t="shared" si="96"/>
        <v>-8333333.333333333</v>
      </c>
      <c r="CB144" s="28">
        <f t="shared" si="96"/>
        <v>-8333333.333333333</v>
      </c>
      <c r="CC144" s="28">
        <f t="shared" si="96"/>
        <v>-8333333.333333333</v>
      </c>
      <c r="CD144" s="28">
        <f t="shared" si="96"/>
        <v>-8333333.333333333</v>
      </c>
      <c r="CE144" s="28">
        <f t="shared" si="96"/>
        <v>-8333333.333333333</v>
      </c>
      <c r="CF144" s="28">
        <f t="shared" si="96"/>
        <v>-8333333.333333333</v>
      </c>
      <c r="CG144" s="28">
        <f t="shared" si="96"/>
        <v>-8333333.333333333</v>
      </c>
      <c r="CH144" s="28">
        <f t="shared" si="96"/>
        <v>-8333333.333333333</v>
      </c>
      <c r="CI144" s="28">
        <f t="shared" si="96"/>
        <v>-8333333.333333333</v>
      </c>
    </row>
    <row r="145" spans="1:123" x14ac:dyDescent="0.25">
      <c r="B145" s="27" t="s">
        <v>38</v>
      </c>
      <c r="D145" s="28">
        <f>+D144+D143</f>
        <v>-14750000.000000071</v>
      </c>
      <c r="E145" s="28">
        <f t="shared" ref="E145:BP145" si="97">+E144+E143</f>
        <v>-14673611.111111179</v>
      </c>
      <c r="F145" s="28">
        <f t="shared" si="97"/>
        <v>-14597222.222222291</v>
      </c>
      <c r="G145" s="28">
        <f t="shared" si="97"/>
        <v>-14520833.333333399</v>
      </c>
      <c r="H145" s="28">
        <f t="shared" si="97"/>
        <v>-14444444.444444511</v>
      </c>
      <c r="I145" s="28">
        <f t="shared" si="97"/>
        <v>-14368055.555555619</v>
      </c>
      <c r="J145" s="28">
        <f t="shared" si="97"/>
        <v>-14291666.666666729</v>
      </c>
      <c r="K145" s="28">
        <f t="shared" si="97"/>
        <v>-14215277.777777839</v>
      </c>
      <c r="L145" s="28">
        <f t="shared" si="97"/>
        <v>-14138888.88888895</v>
      </c>
      <c r="M145" s="28">
        <f t="shared" si="97"/>
        <v>-14062500.00000006</v>
      </c>
      <c r="N145" s="28">
        <f t="shared" si="97"/>
        <v>-13986111.11111117</v>
      </c>
      <c r="O145" s="28">
        <f t="shared" si="97"/>
        <v>-13909722.22222228</v>
      </c>
      <c r="P145" s="28">
        <f t="shared" si="97"/>
        <v>-13833333.333333388</v>
      </c>
      <c r="Q145" s="28">
        <f t="shared" si="97"/>
        <v>-13756944.4444445</v>
      </c>
      <c r="R145" s="28">
        <f t="shared" si="97"/>
        <v>-13680555.555555608</v>
      </c>
      <c r="S145" s="28">
        <f t="shared" si="97"/>
        <v>-13604166.66666672</v>
      </c>
      <c r="T145" s="28">
        <f t="shared" si="97"/>
        <v>-13527777.777777828</v>
      </c>
      <c r="U145" s="28">
        <f t="shared" si="97"/>
        <v>-13451388.888888938</v>
      </c>
      <c r="V145" s="28">
        <f t="shared" si="97"/>
        <v>-13375000.000000048</v>
      </c>
      <c r="W145" s="28">
        <f t="shared" si="97"/>
        <v>-13298611.111111159</v>
      </c>
      <c r="X145" s="28">
        <f t="shared" si="97"/>
        <v>-13222222.222222269</v>
      </c>
      <c r="Y145" s="28">
        <f t="shared" si="97"/>
        <v>-13145833.333333381</v>
      </c>
      <c r="Z145" s="28">
        <f t="shared" si="97"/>
        <v>-13069444.444444489</v>
      </c>
      <c r="AA145" s="28">
        <f t="shared" si="97"/>
        <v>-12993055.555555601</v>
      </c>
      <c r="AB145" s="28">
        <f t="shared" si="97"/>
        <v>-12916666.666666711</v>
      </c>
      <c r="AC145" s="28">
        <f t="shared" si="97"/>
        <v>-12840277.777777821</v>
      </c>
      <c r="AD145" s="28">
        <f t="shared" si="97"/>
        <v>-12763888.888888933</v>
      </c>
      <c r="AE145" s="28">
        <f t="shared" si="97"/>
        <v>-12687500.000000041</v>
      </c>
      <c r="AF145" s="28">
        <f t="shared" si="97"/>
        <v>-12611111.111111153</v>
      </c>
      <c r="AG145" s="28">
        <f t="shared" si="97"/>
        <v>-12534722.222222263</v>
      </c>
      <c r="AH145" s="28">
        <f t="shared" si="97"/>
        <v>-12458333.333333373</v>
      </c>
      <c r="AI145" s="28">
        <f t="shared" si="97"/>
        <v>-12381944.444444485</v>
      </c>
      <c r="AJ145" s="28">
        <f t="shared" si="97"/>
        <v>-12305555.555555593</v>
      </c>
      <c r="AK145" s="28">
        <f t="shared" si="97"/>
        <v>-12229166.666666705</v>
      </c>
      <c r="AL145" s="28">
        <f t="shared" si="97"/>
        <v>-12152777.777777815</v>
      </c>
      <c r="AM145" s="28">
        <f t="shared" si="97"/>
        <v>-12076388.888888925</v>
      </c>
      <c r="AN145" s="28">
        <f t="shared" si="97"/>
        <v>-12000000.000000037</v>
      </c>
      <c r="AO145" s="28">
        <f t="shared" si="97"/>
        <v>-11923611.111111145</v>
      </c>
      <c r="AP145" s="28">
        <f t="shared" si="97"/>
        <v>-11847222.222222257</v>
      </c>
      <c r="AQ145" s="28">
        <f t="shared" si="97"/>
        <v>-11770833.333333367</v>
      </c>
      <c r="AR145" s="28">
        <f t="shared" si="97"/>
        <v>-11694444.444444478</v>
      </c>
      <c r="AS145" s="28">
        <f t="shared" si="97"/>
        <v>-11618055.555555589</v>
      </c>
      <c r="AT145" s="28">
        <f t="shared" si="97"/>
        <v>-11541666.666666698</v>
      </c>
      <c r="AU145" s="28">
        <f t="shared" si="97"/>
        <v>-11465277.77777781</v>
      </c>
      <c r="AV145" s="28">
        <f t="shared" si="97"/>
        <v>-11388888.88888892</v>
      </c>
      <c r="AW145" s="28">
        <f t="shared" si="97"/>
        <v>-11312500.00000003</v>
      </c>
      <c r="AX145" s="28">
        <f t="shared" si="97"/>
        <v>-11236111.111111142</v>
      </c>
      <c r="AY145" s="28">
        <f t="shared" si="97"/>
        <v>-11159722.222222252</v>
      </c>
      <c r="AZ145" s="28">
        <f t="shared" si="97"/>
        <v>-11083333.333333362</v>
      </c>
      <c r="BA145" s="28">
        <f t="shared" si="97"/>
        <v>-11006944.444444472</v>
      </c>
      <c r="BB145" s="28">
        <f t="shared" si="97"/>
        <v>-10930555.555555582</v>
      </c>
      <c r="BC145" s="28">
        <f t="shared" si="97"/>
        <v>-10854166.666666694</v>
      </c>
      <c r="BD145" s="28">
        <f t="shared" si="97"/>
        <v>-10777777.777777802</v>
      </c>
      <c r="BE145" s="28">
        <f t="shared" si="97"/>
        <v>-10701388.888888914</v>
      </c>
      <c r="BF145" s="28">
        <f t="shared" si="97"/>
        <v>-10625000.000000022</v>
      </c>
      <c r="BG145" s="28">
        <f t="shared" si="97"/>
        <v>-10548611.111111134</v>
      </c>
      <c r="BH145" s="28">
        <f t="shared" si="97"/>
        <v>-10472222.222222244</v>
      </c>
      <c r="BI145" s="28">
        <f t="shared" si="97"/>
        <v>-10395833.333333354</v>
      </c>
      <c r="BJ145" s="28">
        <f t="shared" si="97"/>
        <v>-10319444.444444465</v>
      </c>
      <c r="BK145" s="28">
        <f t="shared" si="97"/>
        <v>-10243055.555555575</v>
      </c>
      <c r="BL145" s="28">
        <f t="shared" si="97"/>
        <v>-10166666.666666685</v>
      </c>
      <c r="BM145" s="28">
        <f t="shared" si="97"/>
        <v>-10090277.777777795</v>
      </c>
      <c r="BN145" s="28">
        <f t="shared" si="97"/>
        <v>-10013888.888888905</v>
      </c>
      <c r="BO145" s="28">
        <f t="shared" si="97"/>
        <v>-9937500.0000000149</v>
      </c>
      <c r="BP145" s="28">
        <f t="shared" si="97"/>
        <v>-9861111.111111125</v>
      </c>
      <c r="BQ145" s="28">
        <f t="shared" ref="BQ145:CI145" si="98">+BQ144+BQ143</f>
        <v>-9784722.2222222351</v>
      </c>
      <c r="BR145" s="28">
        <f t="shared" si="98"/>
        <v>-9708333.3333333451</v>
      </c>
      <c r="BS145" s="28">
        <f t="shared" si="98"/>
        <v>-9631944.4444444552</v>
      </c>
      <c r="BT145" s="28">
        <f t="shared" si="98"/>
        <v>-9555555.5555555671</v>
      </c>
      <c r="BU145" s="28">
        <f t="shared" si="98"/>
        <v>-9479166.6666666772</v>
      </c>
      <c r="BV145" s="28">
        <f t="shared" si="98"/>
        <v>-9402777.7777777873</v>
      </c>
      <c r="BW145" s="28">
        <f t="shared" si="98"/>
        <v>-9326388.8888888974</v>
      </c>
      <c r="BX145" s="28">
        <f t="shared" si="98"/>
        <v>-9250000.0000000075</v>
      </c>
      <c r="BY145" s="28">
        <f t="shared" si="98"/>
        <v>-9173611.1111111175</v>
      </c>
      <c r="BZ145" s="28">
        <f t="shared" si="98"/>
        <v>-9097222.2222222276</v>
      </c>
      <c r="CA145" s="28">
        <f t="shared" si="98"/>
        <v>-9020833.3333333377</v>
      </c>
      <c r="CB145" s="28">
        <f t="shared" si="98"/>
        <v>-8944444.4444444478</v>
      </c>
      <c r="CC145" s="28">
        <f t="shared" si="98"/>
        <v>-8868055.5555555597</v>
      </c>
      <c r="CD145" s="28">
        <f t="shared" si="98"/>
        <v>-8791666.6666666698</v>
      </c>
      <c r="CE145" s="28">
        <f t="shared" si="98"/>
        <v>-8715277.7777777798</v>
      </c>
      <c r="CF145" s="28">
        <f t="shared" si="98"/>
        <v>-8638888.8888888899</v>
      </c>
      <c r="CG145" s="28">
        <f t="shared" si="98"/>
        <v>-8562500</v>
      </c>
      <c r="CH145" s="28">
        <f t="shared" si="98"/>
        <v>-8486111.1111111101</v>
      </c>
      <c r="CI145" s="28">
        <f t="shared" si="98"/>
        <v>-8409722.2222222202</v>
      </c>
    </row>
    <row r="146" spans="1:123" x14ac:dyDescent="0.25">
      <c r="B146" s="27" t="s">
        <v>39</v>
      </c>
      <c r="D146" s="28">
        <f>+SUM(D143:$CI143)+SUM(D144:$CI144)</f>
        <v>-972708333.33333635</v>
      </c>
      <c r="E146" s="28">
        <f>+SUM(E143:$CI143)+SUM(E144:$CI144)</f>
        <v>-957958333.33333623</v>
      </c>
      <c r="F146" s="28">
        <f>+SUM(F143:$CI143)+SUM(F144:$CI144)</f>
        <v>-943284722.22222507</v>
      </c>
      <c r="G146" s="28">
        <f>+SUM(G143:$CI143)+SUM(G144:$CI144)</f>
        <v>-928687500.00000274</v>
      </c>
      <c r="H146" s="28">
        <f>+SUM(H143:$CI143)+SUM(H144:$CI144)</f>
        <v>-914166666.66666925</v>
      </c>
      <c r="I146" s="28">
        <f>+SUM(I143:$CI143)+SUM(I144:$CI144)</f>
        <v>-899722222.22222471</v>
      </c>
      <c r="J146" s="28">
        <f>+SUM(J143:$CI143)+SUM(J144:$CI144)</f>
        <v>-885354166.66666901</v>
      </c>
      <c r="K146" s="28">
        <f>+SUM(K143:$CI143)+SUM(K144:$CI144)</f>
        <v>-871062500.00000226</v>
      </c>
      <c r="L146" s="28">
        <f>+SUM(L143:$CI143)+SUM(L144:$CI144)</f>
        <v>-856847222.22222447</v>
      </c>
      <c r="M146" s="28">
        <f>+SUM(M143:$CI143)+SUM(M144:$CI144)</f>
        <v>-842708333.3333354</v>
      </c>
      <c r="N146" s="28">
        <f>+SUM(N143:$CI143)+SUM(N144:$CI144)</f>
        <v>-828645833.33333528</v>
      </c>
      <c r="O146" s="28">
        <f>+SUM(O143:$CI143)+SUM(O144:$CI144)</f>
        <v>-814659722.22222412</v>
      </c>
      <c r="P146" s="28">
        <f>+SUM(P143:$CI143)+SUM(P144:$CI144)</f>
        <v>-800750000.00000179</v>
      </c>
      <c r="Q146" s="28">
        <f>+SUM(Q143:$CI143)+SUM(Q144:$CI144)</f>
        <v>-786916666.66666842</v>
      </c>
      <c r="R146" s="28">
        <f>+SUM(R143:$CI143)+SUM(R144:$CI144)</f>
        <v>-773159722.22222376</v>
      </c>
      <c r="S146" s="28">
        <f>+SUM(S143:$CI143)+SUM(S144:$CI144)</f>
        <v>-759479166.66666818</v>
      </c>
      <c r="T146" s="28">
        <f>+SUM(T143:$CI143)+SUM(T144:$CI144)</f>
        <v>-745875000.00000143</v>
      </c>
      <c r="U146" s="28">
        <f>+SUM(U143:$CI143)+SUM(U144:$CI144)</f>
        <v>-732347222.22222352</v>
      </c>
      <c r="V146" s="28">
        <f>+SUM(V143:$CI143)+SUM(V144:$CI144)</f>
        <v>-718895833.33333457</v>
      </c>
      <c r="W146" s="28">
        <f>+SUM(W143:$CI143)+SUM(W144:$CI144)</f>
        <v>-705520833.33333445</v>
      </c>
      <c r="X146" s="28">
        <f>+SUM(X143:$CI143)+SUM(X144:$CI144)</f>
        <v>-692222222.22222328</v>
      </c>
      <c r="Y146" s="28">
        <f>+SUM(Y143:$CI143)+SUM(Y144:$CI144)</f>
        <v>-679000000.00000107</v>
      </c>
      <c r="Z146" s="28">
        <f>+SUM(Z143:$CI143)+SUM(Z144:$CI144)</f>
        <v>-665854166.6666677</v>
      </c>
      <c r="AA146" s="28">
        <f>+SUM(AA143:$CI143)+SUM(AA144:$CI144)</f>
        <v>-652784722.22222328</v>
      </c>
      <c r="AB146" s="28">
        <f>+SUM(AB143:$CI143)+SUM(AB144:$CI144)</f>
        <v>-639791666.6666677</v>
      </c>
      <c r="AC146" s="28">
        <f>+SUM(AC143:$CI143)+SUM(AC144:$CI144)</f>
        <v>-626875000.00000095</v>
      </c>
      <c r="AD146" s="28">
        <f>+SUM(AD143:$CI143)+SUM(AD144:$CI144)</f>
        <v>-614034722.22222316</v>
      </c>
      <c r="AE146" s="28">
        <f>+SUM(AE143:$CI143)+SUM(AE144:$CI144)</f>
        <v>-601270833.33333421</v>
      </c>
      <c r="AF146" s="28">
        <f>+SUM(AF143:$CI143)+SUM(AF144:$CI144)</f>
        <v>-588583333.33333421</v>
      </c>
      <c r="AG146" s="28">
        <f>+SUM(AG143:$CI143)+SUM(AG144:$CI144)</f>
        <v>-575972222.22222304</v>
      </c>
      <c r="AH146" s="28">
        <f>+SUM(AH143:$CI143)+SUM(AH144:$CI144)</f>
        <v>-563437500.00000083</v>
      </c>
      <c r="AI146" s="28">
        <f>+SUM(AI143:$CI143)+SUM(AI144:$CI144)</f>
        <v>-550979166.66666746</v>
      </c>
      <c r="AJ146" s="28">
        <f>+SUM(AJ143:$CI143)+SUM(AJ144:$CI144)</f>
        <v>-538597222.22222304</v>
      </c>
      <c r="AK146" s="28">
        <f>+SUM(AK143:$CI143)+SUM(AK144:$CI144)</f>
        <v>-526291666.6666674</v>
      </c>
      <c r="AL146" s="28">
        <f>+SUM(AL143:$CI143)+SUM(AL144:$CI144)</f>
        <v>-514062500.00000072</v>
      </c>
      <c r="AM146" s="28">
        <f>+SUM(AM143:$CI143)+SUM(AM144:$CI144)</f>
        <v>-501909722.22222292</v>
      </c>
      <c r="AN146" s="28">
        <f>+SUM(AN143:$CI143)+SUM(AN144:$CI144)</f>
        <v>-489833333.33333403</v>
      </c>
      <c r="AO146" s="28">
        <f>+SUM(AO143:$CI143)+SUM(AO144:$CI144)</f>
        <v>-477833333.33333403</v>
      </c>
      <c r="AP146" s="28">
        <f>+SUM(AP143:$CI143)+SUM(AP144:$CI144)</f>
        <v>-465909722.22222292</v>
      </c>
      <c r="AQ146" s="28">
        <f>+SUM(AQ143:$CI143)+SUM(AQ144:$CI144)</f>
        <v>-454062500.00000066</v>
      </c>
      <c r="AR146" s="28">
        <f>+SUM(AR143:$CI143)+SUM(AR144:$CI144)</f>
        <v>-442291666.66666734</v>
      </c>
      <c r="AS146" s="28">
        <f>+SUM(AS143:$CI143)+SUM(AS144:$CI144)</f>
        <v>-430597222.22222286</v>
      </c>
      <c r="AT146" s="28">
        <f>+SUM(AT143:$CI143)+SUM(AT144:$CI144)</f>
        <v>-418979166.66666728</v>
      </c>
      <c r="AU146" s="28">
        <f>+SUM(AU143:$CI143)+SUM(AU144:$CI144)</f>
        <v>-407437500.0000006</v>
      </c>
      <c r="AV146" s="28">
        <f>+SUM(AV143:$CI143)+SUM(AV144:$CI144)</f>
        <v>-395972222.22222281</v>
      </c>
      <c r="AW146" s="28">
        <f>+SUM(AW143:$CI143)+SUM(AW144:$CI144)</f>
        <v>-384583333.33333391</v>
      </c>
      <c r="AX146" s="28">
        <f>+SUM(AX143:$CI143)+SUM(AX144:$CI144)</f>
        <v>-373270833.33333391</v>
      </c>
      <c r="AY146" s="28">
        <f>+SUM(AY143:$CI143)+SUM(AY144:$CI144)</f>
        <v>-362034722.22222281</v>
      </c>
      <c r="AZ146" s="28">
        <f>+SUM(AZ143:$CI143)+SUM(AZ144:$CI144)</f>
        <v>-350875000.00000054</v>
      </c>
      <c r="BA146" s="28">
        <f>+SUM(BA143:$CI143)+SUM(BA144:$CI144)</f>
        <v>-339791666.66666722</v>
      </c>
      <c r="BB146" s="28">
        <f>+SUM(BB143:$CI143)+SUM(BB144:$CI144)</f>
        <v>-328784722.22222275</v>
      </c>
      <c r="BC146" s="28">
        <f>+SUM(BC143:$CI143)+SUM(BC144:$CI144)</f>
        <v>-317854166.66666722</v>
      </c>
      <c r="BD146" s="28">
        <f>+SUM(BD143:$CI143)+SUM(BD144:$CI144)</f>
        <v>-307000000.00000048</v>
      </c>
      <c r="BE146" s="28">
        <f>+SUM(BE143:$CI143)+SUM(BE144:$CI144)</f>
        <v>-296222222.22222269</v>
      </c>
      <c r="BF146" s="28">
        <f>+SUM(BF143:$CI143)+SUM(BF144:$CI144)</f>
        <v>-285520833.33333373</v>
      </c>
      <c r="BG146" s="28">
        <f>+SUM(BG143:$CI143)+SUM(BG144:$CI144)</f>
        <v>-274895833.33333373</v>
      </c>
      <c r="BH146" s="28">
        <f>+SUM(BH143:$CI143)+SUM(BH144:$CI144)</f>
        <v>-264347222.22222257</v>
      </c>
      <c r="BI146" s="28">
        <f>+SUM(BI143:$CI143)+SUM(BI144:$CI144)</f>
        <v>-253875000.00000033</v>
      </c>
      <c r="BJ146" s="28">
        <f>+SUM(BJ143:$CI143)+SUM(BJ144:$CI144)</f>
        <v>-243479166.66666695</v>
      </c>
      <c r="BK146" s="28">
        <f>+SUM(BK143:$CI143)+SUM(BK144:$CI144)</f>
        <v>-233159722.22222248</v>
      </c>
      <c r="BL146" s="28">
        <f>+SUM(BL143:$CI143)+SUM(BL144:$CI144)</f>
        <v>-222916666.6666669</v>
      </c>
      <c r="BM146" s="28">
        <f>+SUM(BM143:$CI143)+SUM(BM144:$CI144)</f>
        <v>-212750000.00000021</v>
      </c>
      <c r="BN146" s="28">
        <f>+SUM(BN143:$CI143)+SUM(BN144:$CI144)</f>
        <v>-202659722.22222239</v>
      </c>
      <c r="BO146" s="28">
        <f>+SUM(BO143:$CI143)+SUM(BO144:$CI144)</f>
        <v>-192645833.33333349</v>
      </c>
      <c r="BP146" s="28">
        <f>+SUM(BP143:$CI143)+SUM(BP144:$CI144)</f>
        <v>-182708333.33333346</v>
      </c>
      <c r="BQ146" s="28">
        <f>+SUM(BQ143:$CI143)+SUM(BQ144:$CI144)</f>
        <v>-172847222.22222233</v>
      </c>
      <c r="BR146" s="28">
        <f>+SUM(BR143:$CI143)+SUM(BR144:$CI144)</f>
        <v>-163062500.00000006</v>
      </c>
      <c r="BS146" s="28">
        <f>+SUM(BS143:$CI143)+SUM(BS144:$CI144)</f>
        <v>-153354166.66666672</v>
      </c>
      <c r="BT146" s="28">
        <f>+SUM(BT143:$CI143)+SUM(BT144:$CI144)</f>
        <v>-143722222.22222227</v>
      </c>
      <c r="BU146" s="28">
        <f>+SUM(BU143:$CI143)+SUM(BU144:$CI144)</f>
        <v>-134166666.6666667</v>
      </c>
      <c r="BV146" s="28">
        <f>+SUM(BV143:$CI143)+SUM(BV144:$CI144)</f>
        <v>-124687500.00000003</v>
      </c>
      <c r="BW146" s="28">
        <f>+SUM(BW143:$CI143)+SUM(BW144:$CI144)</f>
        <v>-115284722.22222225</v>
      </c>
      <c r="BX146" s="28">
        <f>+SUM(BX143:$CI143)+SUM(BX144:$CI144)</f>
        <v>-105958333.33333336</v>
      </c>
      <c r="BY146" s="28">
        <f>+SUM(BY143:$CI143)+SUM(BY144:$CI144)</f>
        <v>-96708333.333333358</v>
      </c>
      <c r="BZ146" s="28">
        <f>+SUM(BZ143:$CI143)+SUM(BZ144:$CI144)</f>
        <v>-87534722.222222239</v>
      </c>
      <c r="CA146" s="28">
        <f>+SUM(CA143:$CI143)+SUM(CA144:$CI144)</f>
        <v>-78437500.000000015</v>
      </c>
      <c r="CB146" s="28">
        <f>+SUM(CB143:$CI143)+SUM(CB144:$CI144)</f>
        <v>-69416666.666666687</v>
      </c>
      <c r="CC146" s="28">
        <f>+SUM(CC143:$CI143)+SUM(CC144:$CI144)</f>
        <v>-60472222.222222231</v>
      </c>
      <c r="CD146" s="28">
        <f>+SUM(CD143:$CI143)+SUM(CD144:$CI144)</f>
        <v>-51604166.666666672</v>
      </c>
      <c r="CE146" s="28">
        <f>+SUM(CE143:$CI143)+SUM(CE144:$CI144)</f>
        <v>-42812500</v>
      </c>
      <c r="CF146" s="28">
        <f>+SUM(CF143:$CI143)+SUM(CF144:$CI144)</f>
        <v>-34097222.222222224</v>
      </c>
      <c r="CG146" s="28">
        <f>+SUM(CG143:$CI143)+SUM(CG144:$CI144)</f>
        <v>-25458333.333333332</v>
      </c>
      <c r="CH146" s="28">
        <f>+SUM(CH143:$CI143)+SUM(CH144:$CI144)</f>
        <v>-16895833.333333332</v>
      </c>
      <c r="CI146" s="28">
        <f>+SUM(CI143:$CI143)+SUM(CI144:$CI144)</f>
        <v>-8409722.2222222202</v>
      </c>
    </row>
    <row r="147" spans="1:123" x14ac:dyDescent="0.25">
      <c r="B147" s="27" t="s">
        <v>40</v>
      </c>
      <c r="D147" s="28">
        <f>+D146*$C$7/1000000</f>
        <v>-1167250.0000000037</v>
      </c>
      <c r="E147" s="28">
        <f t="shared" ref="E147:BP147" si="99">+E146*$C$7/1000000</f>
        <v>-1149550.0000000035</v>
      </c>
      <c r="F147" s="28">
        <f t="shared" si="99"/>
        <v>-1131941.6666666702</v>
      </c>
      <c r="G147" s="28">
        <f t="shared" si="99"/>
        <v>-1114425.0000000033</v>
      </c>
      <c r="H147" s="28">
        <f t="shared" si="99"/>
        <v>-1097000.000000003</v>
      </c>
      <c r="I147" s="28">
        <f t="shared" si="99"/>
        <v>-1079666.6666666698</v>
      </c>
      <c r="J147" s="28">
        <f t="shared" si="99"/>
        <v>-1062425.0000000028</v>
      </c>
      <c r="K147" s="28">
        <f t="shared" si="99"/>
        <v>-1045275.0000000027</v>
      </c>
      <c r="L147" s="28">
        <f t="shared" si="99"/>
        <v>-1028216.6666666693</v>
      </c>
      <c r="M147" s="28">
        <f t="shared" si="99"/>
        <v>-1011250.0000000024</v>
      </c>
      <c r="N147" s="28">
        <f t="shared" si="99"/>
        <v>-994375.00000000233</v>
      </c>
      <c r="O147" s="28">
        <f t="shared" si="99"/>
        <v>-977591.66666666896</v>
      </c>
      <c r="P147" s="28">
        <f t="shared" si="99"/>
        <v>-960900.00000000221</v>
      </c>
      <c r="Q147" s="28">
        <f t="shared" si="99"/>
        <v>-944300.0000000021</v>
      </c>
      <c r="R147" s="28">
        <f t="shared" si="99"/>
        <v>-927791.66666666849</v>
      </c>
      <c r="S147" s="28">
        <f t="shared" si="99"/>
        <v>-911375.00000000186</v>
      </c>
      <c r="T147" s="28">
        <f t="shared" si="99"/>
        <v>-895050.00000000175</v>
      </c>
      <c r="U147" s="28">
        <f t="shared" si="99"/>
        <v>-878816.66666666826</v>
      </c>
      <c r="V147" s="28">
        <f t="shared" si="99"/>
        <v>-862675.00000000151</v>
      </c>
      <c r="W147" s="28">
        <f t="shared" si="99"/>
        <v>-846625.0000000014</v>
      </c>
      <c r="X147" s="28">
        <f t="shared" si="99"/>
        <v>-830666.66666666802</v>
      </c>
      <c r="Y147" s="28">
        <f t="shared" si="99"/>
        <v>-814800.0000000014</v>
      </c>
      <c r="Z147" s="28">
        <f t="shared" si="99"/>
        <v>-799025.00000000116</v>
      </c>
      <c r="AA147" s="28">
        <f t="shared" si="99"/>
        <v>-783341.66666666802</v>
      </c>
      <c r="AB147" s="28">
        <f t="shared" si="99"/>
        <v>-767750.00000000116</v>
      </c>
      <c r="AC147" s="28">
        <f t="shared" si="99"/>
        <v>-752250.00000000105</v>
      </c>
      <c r="AD147" s="28">
        <f t="shared" si="99"/>
        <v>-736841.66666666779</v>
      </c>
      <c r="AE147" s="28">
        <f t="shared" si="99"/>
        <v>-721525.00000000105</v>
      </c>
      <c r="AF147" s="28">
        <f t="shared" si="99"/>
        <v>-706300.00000000105</v>
      </c>
      <c r="AG147" s="28">
        <f t="shared" si="99"/>
        <v>-691166.66666666756</v>
      </c>
      <c r="AH147" s="28">
        <f t="shared" si="99"/>
        <v>-676125.00000000093</v>
      </c>
      <c r="AI147" s="28">
        <f t="shared" si="99"/>
        <v>-661175.00000000093</v>
      </c>
      <c r="AJ147" s="28">
        <f t="shared" si="99"/>
        <v>-646316.66666666756</v>
      </c>
      <c r="AK147" s="28">
        <f t="shared" si="99"/>
        <v>-631550.00000000081</v>
      </c>
      <c r="AL147" s="28">
        <f t="shared" si="99"/>
        <v>-616875.00000000081</v>
      </c>
      <c r="AM147" s="28">
        <f t="shared" si="99"/>
        <v>-602291.66666666744</v>
      </c>
      <c r="AN147" s="28">
        <f t="shared" si="99"/>
        <v>-587800.00000000081</v>
      </c>
      <c r="AO147" s="28">
        <f t="shared" si="99"/>
        <v>-573400.00000000081</v>
      </c>
      <c r="AP147" s="28">
        <f t="shared" si="99"/>
        <v>-559091.66666666744</v>
      </c>
      <c r="AQ147" s="28">
        <f t="shared" si="99"/>
        <v>-544875.00000000081</v>
      </c>
      <c r="AR147" s="28">
        <f t="shared" si="99"/>
        <v>-530750.00000000081</v>
      </c>
      <c r="AS147" s="28">
        <f t="shared" si="99"/>
        <v>-516716.66666666744</v>
      </c>
      <c r="AT147" s="28">
        <f t="shared" si="99"/>
        <v>-502775.00000000076</v>
      </c>
      <c r="AU147" s="28">
        <f t="shared" si="99"/>
        <v>-488925.00000000076</v>
      </c>
      <c r="AV147" s="28">
        <f t="shared" si="99"/>
        <v>-475166.66666666738</v>
      </c>
      <c r="AW147" s="28">
        <f t="shared" si="99"/>
        <v>-461500.0000000007</v>
      </c>
      <c r="AX147" s="28">
        <f t="shared" si="99"/>
        <v>-447925.0000000007</v>
      </c>
      <c r="AY147" s="28">
        <f t="shared" si="99"/>
        <v>-434441.66666666738</v>
      </c>
      <c r="AZ147" s="28">
        <f t="shared" si="99"/>
        <v>-421050.0000000007</v>
      </c>
      <c r="BA147" s="28">
        <f t="shared" si="99"/>
        <v>-407750.0000000007</v>
      </c>
      <c r="BB147" s="28">
        <f t="shared" si="99"/>
        <v>-394541.66666666733</v>
      </c>
      <c r="BC147" s="28">
        <f t="shared" si="99"/>
        <v>-381425.0000000007</v>
      </c>
      <c r="BD147" s="28">
        <f t="shared" si="99"/>
        <v>-368400.00000000052</v>
      </c>
      <c r="BE147" s="28">
        <f t="shared" si="99"/>
        <v>-355466.66666666721</v>
      </c>
      <c r="BF147" s="28">
        <f t="shared" si="99"/>
        <v>-342625.00000000047</v>
      </c>
      <c r="BG147" s="28">
        <f t="shared" si="99"/>
        <v>-329875.00000000047</v>
      </c>
      <c r="BH147" s="28">
        <f t="shared" si="99"/>
        <v>-317216.66666666704</v>
      </c>
      <c r="BI147" s="28">
        <f t="shared" si="99"/>
        <v>-304650.00000000035</v>
      </c>
      <c r="BJ147" s="28">
        <f t="shared" si="99"/>
        <v>-292175.00000000035</v>
      </c>
      <c r="BK147" s="28">
        <f t="shared" si="99"/>
        <v>-279791.66666666698</v>
      </c>
      <c r="BL147" s="28">
        <f t="shared" si="99"/>
        <v>-267500.00000000029</v>
      </c>
      <c r="BM147" s="28">
        <f t="shared" si="99"/>
        <v>-255300.00000000023</v>
      </c>
      <c r="BN147" s="28">
        <f t="shared" si="99"/>
        <v>-243191.66666666686</v>
      </c>
      <c r="BO147" s="28">
        <f t="shared" si="99"/>
        <v>-231175.00000000017</v>
      </c>
      <c r="BP147" s="28">
        <f t="shared" si="99"/>
        <v>-219250.00000000015</v>
      </c>
      <c r="BQ147" s="28">
        <f t="shared" ref="BQ147:CH147" si="100">+BQ146*$C$7/1000000</f>
        <v>-207416.6666666668</v>
      </c>
      <c r="BR147" s="28">
        <f t="shared" si="100"/>
        <v>-195675.00000000006</v>
      </c>
      <c r="BS147" s="28">
        <f t="shared" si="100"/>
        <v>-184025.00000000006</v>
      </c>
      <c r="BT147" s="28">
        <f t="shared" si="100"/>
        <v>-172466.66666666672</v>
      </c>
      <c r="BU147" s="28">
        <f t="shared" si="100"/>
        <v>-161000.00000000003</v>
      </c>
      <c r="BV147" s="28">
        <f t="shared" si="100"/>
        <v>-149625.00000000003</v>
      </c>
      <c r="BW147" s="28">
        <f t="shared" si="100"/>
        <v>-138341.66666666672</v>
      </c>
      <c r="BX147" s="28">
        <f t="shared" si="100"/>
        <v>-127150.00000000003</v>
      </c>
      <c r="BY147" s="28">
        <f t="shared" si="100"/>
        <v>-116050.00000000003</v>
      </c>
      <c r="BZ147" s="28">
        <f t="shared" si="100"/>
        <v>-105041.66666666669</v>
      </c>
      <c r="CA147" s="28">
        <f t="shared" si="100"/>
        <v>-94125.000000000015</v>
      </c>
      <c r="CB147" s="28">
        <f t="shared" si="100"/>
        <v>-83300.000000000029</v>
      </c>
      <c r="CC147" s="28">
        <f t="shared" si="100"/>
        <v>-72566.666666666672</v>
      </c>
      <c r="CD147" s="28">
        <f t="shared" si="100"/>
        <v>-61925.000000000007</v>
      </c>
      <c r="CE147" s="28">
        <f t="shared" si="100"/>
        <v>-51375</v>
      </c>
      <c r="CF147" s="28">
        <f t="shared" si="100"/>
        <v>-40916.666666666672</v>
      </c>
      <c r="CG147" s="28">
        <f t="shared" si="100"/>
        <v>-30550</v>
      </c>
      <c r="CH147" s="28">
        <f t="shared" si="100"/>
        <v>-20275</v>
      </c>
      <c r="CI147" s="28">
        <f>+CI146*$C$7/1000000</f>
        <v>-10091.666666666664</v>
      </c>
    </row>
    <row r="148" spans="1:123" ht="15.75" thickBot="1" x14ac:dyDescent="0.3">
      <c r="B148" s="48" t="s">
        <v>41</v>
      </c>
      <c r="C148" s="5">
        <f>+$C$5</f>
        <v>700000000</v>
      </c>
      <c r="D148" s="28">
        <f>+D147+D145</f>
        <v>-15917250.000000075</v>
      </c>
      <c r="E148" s="28">
        <f t="shared" ref="E148:BP148" si="101">+E147+E145</f>
        <v>-15823161.111111183</v>
      </c>
      <c r="F148" s="28">
        <f t="shared" si="101"/>
        <v>-15729163.888888961</v>
      </c>
      <c r="G148" s="28">
        <f t="shared" si="101"/>
        <v>-15635258.333333403</v>
      </c>
      <c r="H148" s="28">
        <f t="shared" si="101"/>
        <v>-15541444.444444515</v>
      </c>
      <c r="I148" s="28">
        <f t="shared" si="101"/>
        <v>-15447722.222222289</v>
      </c>
      <c r="J148" s="28">
        <f t="shared" si="101"/>
        <v>-15354091.666666731</v>
      </c>
      <c r="K148" s="28">
        <f t="shared" si="101"/>
        <v>-15260552.777777841</v>
      </c>
      <c r="L148" s="28">
        <f t="shared" si="101"/>
        <v>-15167105.555555619</v>
      </c>
      <c r="M148" s="28">
        <f t="shared" si="101"/>
        <v>-15073750.000000061</v>
      </c>
      <c r="N148" s="28">
        <f t="shared" si="101"/>
        <v>-14980486.111111172</v>
      </c>
      <c r="O148" s="28">
        <f t="shared" si="101"/>
        <v>-14887313.88888895</v>
      </c>
      <c r="P148" s="28">
        <f t="shared" si="101"/>
        <v>-14794233.33333339</v>
      </c>
      <c r="Q148" s="28">
        <f t="shared" si="101"/>
        <v>-14701244.444444502</v>
      </c>
      <c r="R148" s="28">
        <f t="shared" si="101"/>
        <v>-14608347.222222276</v>
      </c>
      <c r="S148" s="28">
        <f t="shared" si="101"/>
        <v>-14515541.666666722</v>
      </c>
      <c r="T148" s="28">
        <f t="shared" si="101"/>
        <v>-14422827.77777783</v>
      </c>
      <c r="U148" s="28">
        <f t="shared" si="101"/>
        <v>-14330205.555555606</v>
      </c>
      <c r="V148" s="28">
        <f t="shared" si="101"/>
        <v>-14237675.00000005</v>
      </c>
      <c r="W148" s="28">
        <f t="shared" si="101"/>
        <v>-14145236.11111116</v>
      </c>
      <c r="X148" s="28">
        <f t="shared" si="101"/>
        <v>-14052888.888888936</v>
      </c>
      <c r="Y148" s="28">
        <f t="shared" si="101"/>
        <v>-13960633.333333382</v>
      </c>
      <c r="Z148" s="28">
        <f t="shared" si="101"/>
        <v>-13868469.444444491</v>
      </c>
      <c r="AA148" s="28">
        <f t="shared" si="101"/>
        <v>-13776397.222222269</v>
      </c>
      <c r="AB148" s="28">
        <f t="shared" si="101"/>
        <v>-13684416.666666713</v>
      </c>
      <c r="AC148" s="28">
        <f t="shared" si="101"/>
        <v>-13592527.777777823</v>
      </c>
      <c r="AD148" s="28">
        <f t="shared" si="101"/>
        <v>-13500730.555555601</v>
      </c>
      <c r="AE148" s="28">
        <f t="shared" si="101"/>
        <v>-13409025.000000043</v>
      </c>
      <c r="AF148" s="28">
        <f t="shared" si="101"/>
        <v>-13317411.111111155</v>
      </c>
      <c r="AG148" s="28">
        <f t="shared" si="101"/>
        <v>-13225888.888888931</v>
      </c>
      <c r="AH148" s="28">
        <f t="shared" si="101"/>
        <v>-13134458.333333373</v>
      </c>
      <c r="AI148" s="28">
        <f t="shared" si="101"/>
        <v>-13043119.444444485</v>
      </c>
      <c r="AJ148" s="28">
        <f t="shared" si="101"/>
        <v>-12951872.222222261</v>
      </c>
      <c r="AK148" s="28">
        <f t="shared" si="101"/>
        <v>-12860716.666666705</v>
      </c>
      <c r="AL148" s="28">
        <f t="shared" si="101"/>
        <v>-12769652.777777815</v>
      </c>
      <c r="AM148" s="28">
        <f t="shared" si="101"/>
        <v>-12678680.555555593</v>
      </c>
      <c r="AN148" s="28">
        <f t="shared" si="101"/>
        <v>-12587800.000000037</v>
      </c>
      <c r="AO148" s="28">
        <f t="shared" si="101"/>
        <v>-12497011.111111145</v>
      </c>
      <c r="AP148" s="28">
        <f t="shared" si="101"/>
        <v>-12406313.888888925</v>
      </c>
      <c r="AQ148" s="28">
        <f t="shared" si="101"/>
        <v>-12315708.333333367</v>
      </c>
      <c r="AR148" s="28">
        <f t="shared" si="101"/>
        <v>-12225194.444444478</v>
      </c>
      <c r="AS148" s="28">
        <f t="shared" si="101"/>
        <v>-12134772.222222257</v>
      </c>
      <c r="AT148" s="28">
        <f t="shared" si="101"/>
        <v>-12044441.666666698</v>
      </c>
      <c r="AU148" s="28">
        <f t="shared" si="101"/>
        <v>-11954202.77777781</v>
      </c>
      <c r="AV148" s="28">
        <f t="shared" si="101"/>
        <v>-11864055.555555588</v>
      </c>
      <c r="AW148" s="28">
        <f t="shared" si="101"/>
        <v>-11774000.00000003</v>
      </c>
      <c r="AX148" s="28">
        <f t="shared" si="101"/>
        <v>-11684036.111111142</v>
      </c>
      <c r="AY148" s="28">
        <f t="shared" si="101"/>
        <v>-11594163.88888892</v>
      </c>
      <c r="AZ148" s="28">
        <f t="shared" si="101"/>
        <v>-11504383.333333362</v>
      </c>
      <c r="BA148" s="28">
        <f t="shared" si="101"/>
        <v>-11414694.444444472</v>
      </c>
      <c r="BB148" s="28">
        <f t="shared" si="101"/>
        <v>-11325097.22222225</v>
      </c>
      <c r="BC148" s="28">
        <f t="shared" si="101"/>
        <v>-11235591.666666694</v>
      </c>
      <c r="BD148" s="28">
        <f t="shared" si="101"/>
        <v>-11146177.777777802</v>
      </c>
      <c r="BE148" s="28">
        <f t="shared" si="101"/>
        <v>-11056855.555555582</v>
      </c>
      <c r="BF148" s="28">
        <f t="shared" si="101"/>
        <v>-10967625.000000022</v>
      </c>
      <c r="BG148" s="28">
        <f t="shared" si="101"/>
        <v>-10878486.111111134</v>
      </c>
      <c r="BH148" s="28">
        <f t="shared" si="101"/>
        <v>-10789438.888888912</v>
      </c>
      <c r="BI148" s="28">
        <f t="shared" si="101"/>
        <v>-10700483.333333354</v>
      </c>
      <c r="BJ148" s="28">
        <f t="shared" si="101"/>
        <v>-10611619.444444465</v>
      </c>
      <c r="BK148" s="28">
        <f t="shared" si="101"/>
        <v>-10522847.222222243</v>
      </c>
      <c r="BL148" s="28">
        <f t="shared" si="101"/>
        <v>-10434166.666666685</v>
      </c>
      <c r="BM148" s="28">
        <f t="shared" si="101"/>
        <v>-10345577.777777795</v>
      </c>
      <c r="BN148" s="28">
        <f t="shared" si="101"/>
        <v>-10257080.555555571</v>
      </c>
      <c r="BO148" s="28">
        <f t="shared" si="101"/>
        <v>-10168675.000000015</v>
      </c>
      <c r="BP148" s="28">
        <f t="shared" si="101"/>
        <v>-10080361.111111125</v>
      </c>
      <c r="BQ148" s="28">
        <f t="shared" ref="BQ148:CI148" si="102">+BQ147+BQ145</f>
        <v>-9992138.8888889011</v>
      </c>
      <c r="BR148" s="28">
        <f t="shared" si="102"/>
        <v>-9904008.3333333451</v>
      </c>
      <c r="BS148" s="28">
        <f t="shared" si="102"/>
        <v>-9815969.4444444552</v>
      </c>
      <c r="BT148" s="28">
        <f t="shared" si="102"/>
        <v>-9728022.2222222332</v>
      </c>
      <c r="BU148" s="28">
        <f t="shared" si="102"/>
        <v>-9640166.6666666772</v>
      </c>
      <c r="BV148" s="28">
        <f t="shared" si="102"/>
        <v>-9552402.7777777873</v>
      </c>
      <c r="BW148" s="28">
        <f t="shared" si="102"/>
        <v>-9464730.5555555634</v>
      </c>
      <c r="BX148" s="28">
        <f t="shared" si="102"/>
        <v>-9377150.0000000075</v>
      </c>
      <c r="BY148" s="28">
        <f t="shared" si="102"/>
        <v>-9289661.1111111175</v>
      </c>
      <c r="BZ148" s="28">
        <f t="shared" si="102"/>
        <v>-9202263.8888888936</v>
      </c>
      <c r="CA148" s="28">
        <f t="shared" si="102"/>
        <v>-9114958.3333333377</v>
      </c>
      <c r="CB148" s="28">
        <f t="shared" si="102"/>
        <v>-9027744.4444444478</v>
      </c>
      <c r="CC148" s="28">
        <f t="shared" si="102"/>
        <v>-8940622.2222222257</v>
      </c>
      <c r="CD148" s="28">
        <f t="shared" si="102"/>
        <v>-8853591.6666666698</v>
      </c>
      <c r="CE148" s="28">
        <f t="shared" si="102"/>
        <v>-8766652.7777777798</v>
      </c>
      <c r="CF148" s="28">
        <f t="shared" si="102"/>
        <v>-8679805.555555556</v>
      </c>
      <c r="CG148" s="28">
        <f t="shared" si="102"/>
        <v>-8593050</v>
      </c>
      <c r="CH148" s="28">
        <f t="shared" si="102"/>
        <v>-8506386.1111111101</v>
      </c>
      <c r="CI148" s="28">
        <f t="shared" si="102"/>
        <v>-8419813.8888888862</v>
      </c>
    </row>
    <row r="149" spans="1:123" ht="15.75" thickBot="1" x14ac:dyDescent="0.3">
      <c r="B149" s="51">
        <f>+(C149+1)^12-1</f>
        <v>0.1362829886626038</v>
      </c>
      <c r="C149" s="50">
        <f>+IRR(C148:CI148)</f>
        <v>1.0703746152404214E-2</v>
      </c>
    </row>
    <row r="151" spans="1:123" ht="18.75" x14ac:dyDescent="0.3">
      <c r="A151">
        <v>120</v>
      </c>
      <c r="B151" s="30" t="s">
        <v>66</v>
      </c>
      <c r="C151" s="29">
        <v>0</v>
      </c>
      <c r="D151" s="29">
        <v>1</v>
      </c>
      <c r="E151" s="29">
        <f>+D151+1</f>
        <v>2</v>
      </c>
      <c r="F151" s="29">
        <f t="shared" ref="F151:BQ151" si="103">+E151+1</f>
        <v>3</v>
      </c>
      <c r="G151" s="29">
        <f t="shared" si="103"/>
        <v>4</v>
      </c>
      <c r="H151" s="29">
        <f t="shared" si="103"/>
        <v>5</v>
      </c>
      <c r="I151" s="29">
        <f t="shared" si="103"/>
        <v>6</v>
      </c>
      <c r="J151" s="29">
        <f t="shared" si="103"/>
        <v>7</v>
      </c>
      <c r="K151" s="29">
        <f t="shared" si="103"/>
        <v>8</v>
      </c>
      <c r="L151" s="29">
        <f t="shared" si="103"/>
        <v>9</v>
      </c>
      <c r="M151" s="29">
        <f t="shared" si="103"/>
        <v>10</v>
      </c>
      <c r="N151" s="29">
        <f t="shared" si="103"/>
        <v>11</v>
      </c>
      <c r="O151" s="29">
        <f t="shared" si="103"/>
        <v>12</v>
      </c>
      <c r="P151" s="29">
        <f t="shared" si="103"/>
        <v>13</v>
      </c>
      <c r="Q151" s="29">
        <f t="shared" si="103"/>
        <v>14</v>
      </c>
      <c r="R151" s="29">
        <f t="shared" si="103"/>
        <v>15</v>
      </c>
      <c r="S151" s="29">
        <f t="shared" si="103"/>
        <v>16</v>
      </c>
      <c r="T151" s="29">
        <f t="shared" si="103"/>
        <v>17</v>
      </c>
      <c r="U151" s="29">
        <f t="shared" si="103"/>
        <v>18</v>
      </c>
      <c r="V151" s="29">
        <f t="shared" si="103"/>
        <v>19</v>
      </c>
      <c r="W151" s="29">
        <f t="shared" si="103"/>
        <v>20</v>
      </c>
      <c r="X151" s="29">
        <f t="shared" si="103"/>
        <v>21</v>
      </c>
      <c r="Y151" s="29">
        <f t="shared" si="103"/>
        <v>22</v>
      </c>
      <c r="Z151" s="29">
        <f t="shared" si="103"/>
        <v>23</v>
      </c>
      <c r="AA151" s="29">
        <f t="shared" si="103"/>
        <v>24</v>
      </c>
      <c r="AB151" s="29">
        <f t="shared" si="103"/>
        <v>25</v>
      </c>
      <c r="AC151" s="29">
        <f t="shared" si="103"/>
        <v>26</v>
      </c>
      <c r="AD151" s="29">
        <f t="shared" si="103"/>
        <v>27</v>
      </c>
      <c r="AE151" s="29">
        <f t="shared" si="103"/>
        <v>28</v>
      </c>
      <c r="AF151" s="29">
        <f t="shared" si="103"/>
        <v>29</v>
      </c>
      <c r="AG151" s="29">
        <f t="shared" si="103"/>
        <v>30</v>
      </c>
      <c r="AH151" s="29">
        <f t="shared" si="103"/>
        <v>31</v>
      </c>
      <c r="AI151" s="29">
        <f t="shared" si="103"/>
        <v>32</v>
      </c>
      <c r="AJ151" s="29">
        <f t="shared" si="103"/>
        <v>33</v>
      </c>
      <c r="AK151" s="29">
        <f t="shared" si="103"/>
        <v>34</v>
      </c>
      <c r="AL151" s="29">
        <f t="shared" si="103"/>
        <v>35</v>
      </c>
      <c r="AM151" s="29">
        <f t="shared" si="103"/>
        <v>36</v>
      </c>
      <c r="AN151" s="29">
        <f t="shared" si="103"/>
        <v>37</v>
      </c>
      <c r="AO151" s="29">
        <f t="shared" si="103"/>
        <v>38</v>
      </c>
      <c r="AP151" s="29">
        <f t="shared" si="103"/>
        <v>39</v>
      </c>
      <c r="AQ151" s="29">
        <f t="shared" si="103"/>
        <v>40</v>
      </c>
      <c r="AR151" s="29">
        <f t="shared" si="103"/>
        <v>41</v>
      </c>
      <c r="AS151" s="29">
        <f t="shared" si="103"/>
        <v>42</v>
      </c>
      <c r="AT151" s="29">
        <f t="shared" si="103"/>
        <v>43</v>
      </c>
      <c r="AU151" s="29">
        <f t="shared" si="103"/>
        <v>44</v>
      </c>
      <c r="AV151" s="29">
        <f t="shared" si="103"/>
        <v>45</v>
      </c>
      <c r="AW151" s="29">
        <f t="shared" si="103"/>
        <v>46</v>
      </c>
      <c r="AX151" s="29">
        <f t="shared" si="103"/>
        <v>47</v>
      </c>
      <c r="AY151" s="29">
        <f t="shared" si="103"/>
        <v>48</v>
      </c>
      <c r="AZ151" s="29">
        <f t="shared" si="103"/>
        <v>49</v>
      </c>
      <c r="BA151" s="29">
        <f t="shared" si="103"/>
        <v>50</v>
      </c>
      <c r="BB151" s="29">
        <f t="shared" si="103"/>
        <v>51</v>
      </c>
      <c r="BC151" s="29">
        <f t="shared" si="103"/>
        <v>52</v>
      </c>
      <c r="BD151" s="29">
        <f t="shared" si="103"/>
        <v>53</v>
      </c>
      <c r="BE151" s="29">
        <f t="shared" si="103"/>
        <v>54</v>
      </c>
      <c r="BF151" s="29">
        <f t="shared" si="103"/>
        <v>55</v>
      </c>
      <c r="BG151" s="29">
        <f t="shared" si="103"/>
        <v>56</v>
      </c>
      <c r="BH151" s="29">
        <f t="shared" si="103"/>
        <v>57</v>
      </c>
      <c r="BI151" s="29">
        <f t="shared" si="103"/>
        <v>58</v>
      </c>
      <c r="BJ151" s="29">
        <f t="shared" si="103"/>
        <v>59</v>
      </c>
      <c r="BK151" s="29">
        <f t="shared" si="103"/>
        <v>60</v>
      </c>
      <c r="BL151" s="29">
        <f t="shared" si="103"/>
        <v>61</v>
      </c>
      <c r="BM151" s="29">
        <f t="shared" si="103"/>
        <v>62</v>
      </c>
      <c r="BN151" s="29">
        <f t="shared" si="103"/>
        <v>63</v>
      </c>
      <c r="BO151" s="29">
        <f t="shared" si="103"/>
        <v>64</v>
      </c>
      <c r="BP151" s="29">
        <f t="shared" si="103"/>
        <v>65</v>
      </c>
      <c r="BQ151" s="29">
        <f t="shared" si="103"/>
        <v>66</v>
      </c>
      <c r="BR151" s="29">
        <f t="shared" ref="BR151:DS151" si="104">+BQ151+1</f>
        <v>67</v>
      </c>
      <c r="BS151" s="29">
        <f t="shared" si="104"/>
        <v>68</v>
      </c>
      <c r="BT151" s="29">
        <f t="shared" si="104"/>
        <v>69</v>
      </c>
      <c r="BU151" s="29">
        <f t="shared" si="104"/>
        <v>70</v>
      </c>
      <c r="BV151" s="29">
        <f t="shared" si="104"/>
        <v>71</v>
      </c>
      <c r="BW151" s="29">
        <f t="shared" si="104"/>
        <v>72</v>
      </c>
      <c r="BX151" s="29">
        <f t="shared" si="104"/>
        <v>73</v>
      </c>
      <c r="BY151" s="29">
        <f t="shared" si="104"/>
        <v>74</v>
      </c>
      <c r="BZ151" s="29">
        <f t="shared" si="104"/>
        <v>75</v>
      </c>
      <c r="CA151" s="29">
        <f t="shared" si="104"/>
        <v>76</v>
      </c>
      <c r="CB151" s="29">
        <f t="shared" si="104"/>
        <v>77</v>
      </c>
      <c r="CC151" s="29">
        <f t="shared" si="104"/>
        <v>78</v>
      </c>
      <c r="CD151" s="29">
        <f t="shared" si="104"/>
        <v>79</v>
      </c>
      <c r="CE151" s="29">
        <f t="shared" si="104"/>
        <v>80</v>
      </c>
      <c r="CF151" s="29">
        <f t="shared" si="104"/>
        <v>81</v>
      </c>
      <c r="CG151" s="29">
        <f t="shared" si="104"/>
        <v>82</v>
      </c>
      <c r="CH151" s="29">
        <f t="shared" si="104"/>
        <v>83</v>
      </c>
      <c r="CI151" s="29">
        <f t="shared" si="104"/>
        <v>84</v>
      </c>
      <c r="CJ151" s="29">
        <f t="shared" si="104"/>
        <v>85</v>
      </c>
      <c r="CK151" s="29">
        <f t="shared" si="104"/>
        <v>86</v>
      </c>
      <c r="CL151" s="29">
        <f t="shared" si="104"/>
        <v>87</v>
      </c>
      <c r="CM151" s="29">
        <f t="shared" si="104"/>
        <v>88</v>
      </c>
      <c r="CN151" s="29">
        <f t="shared" si="104"/>
        <v>89</v>
      </c>
      <c r="CO151" s="29">
        <f t="shared" si="104"/>
        <v>90</v>
      </c>
      <c r="CP151" s="29">
        <f t="shared" si="104"/>
        <v>91</v>
      </c>
      <c r="CQ151" s="29">
        <f t="shared" si="104"/>
        <v>92</v>
      </c>
      <c r="CR151" s="29">
        <f t="shared" si="104"/>
        <v>93</v>
      </c>
      <c r="CS151" s="29">
        <f t="shared" si="104"/>
        <v>94</v>
      </c>
      <c r="CT151" s="29">
        <f t="shared" si="104"/>
        <v>95</v>
      </c>
      <c r="CU151" s="29">
        <f t="shared" si="104"/>
        <v>96</v>
      </c>
      <c r="CV151" s="29">
        <f t="shared" si="104"/>
        <v>97</v>
      </c>
      <c r="CW151" s="29">
        <f t="shared" si="104"/>
        <v>98</v>
      </c>
      <c r="CX151" s="29">
        <f t="shared" si="104"/>
        <v>99</v>
      </c>
      <c r="CY151" s="29">
        <f t="shared" si="104"/>
        <v>100</v>
      </c>
      <c r="CZ151" s="29">
        <f t="shared" si="104"/>
        <v>101</v>
      </c>
      <c r="DA151" s="29">
        <f t="shared" si="104"/>
        <v>102</v>
      </c>
      <c r="DB151" s="29">
        <f t="shared" si="104"/>
        <v>103</v>
      </c>
      <c r="DC151" s="29">
        <f t="shared" si="104"/>
        <v>104</v>
      </c>
      <c r="DD151" s="29">
        <f t="shared" si="104"/>
        <v>105</v>
      </c>
      <c r="DE151" s="29">
        <f t="shared" si="104"/>
        <v>106</v>
      </c>
      <c r="DF151" s="29">
        <f t="shared" si="104"/>
        <v>107</v>
      </c>
      <c r="DG151" s="29">
        <f t="shared" si="104"/>
        <v>108</v>
      </c>
      <c r="DH151" s="29">
        <f t="shared" si="104"/>
        <v>109</v>
      </c>
      <c r="DI151" s="29">
        <f t="shared" si="104"/>
        <v>110</v>
      </c>
      <c r="DJ151" s="29">
        <f t="shared" si="104"/>
        <v>111</v>
      </c>
      <c r="DK151" s="29">
        <f t="shared" si="104"/>
        <v>112</v>
      </c>
      <c r="DL151" s="29">
        <f t="shared" si="104"/>
        <v>113</v>
      </c>
      <c r="DM151" s="29">
        <f t="shared" si="104"/>
        <v>114</v>
      </c>
      <c r="DN151" s="29">
        <f t="shared" si="104"/>
        <v>115</v>
      </c>
      <c r="DO151" s="29">
        <f t="shared" si="104"/>
        <v>116</v>
      </c>
      <c r="DP151" s="29">
        <f t="shared" si="104"/>
        <v>117</v>
      </c>
      <c r="DQ151" s="29">
        <f t="shared" si="104"/>
        <v>118</v>
      </c>
      <c r="DR151" s="29">
        <f t="shared" si="104"/>
        <v>119</v>
      </c>
      <c r="DS151" s="29">
        <f t="shared" si="104"/>
        <v>120</v>
      </c>
    </row>
    <row r="152" spans="1:123" x14ac:dyDescent="0.25">
      <c r="B152" s="27" t="s">
        <v>60</v>
      </c>
      <c r="C152" s="5">
        <f>+$C$5</f>
        <v>700000000</v>
      </c>
      <c r="D152" s="28">
        <f>+C152+D154</f>
        <v>694166666.66666663</v>
      </c>
      <c r="E152" s="28">
        <f>+D152+E154</f>
        <v>688333333.33333325</v>
      </c>
      <c r="F152" s="28">
        <f t="shared" ref="F152:BP152" si="105">+E152+F154</f>
        <v>682499999.99999988</v>
      </c>
      <c r="G152" s="28">
        <f t="shared" si="105"/>
        <v>676666666.66666651</v>
      </c>
      <c r="H152" s="28">
        <f t="shared" si="105"/>
        <v>670833333.33333313</v>
      </c>
      <c r="I152" s="28">
        <f t="shared" si="105"/>
        <v>664999999.99999976</v>
      </c>
      <c r="J152" s="28">
        <f t="shared" si="105"/>
        <v>659166666.66666639</v>
      </c>
      <c r="K152" s="28">
        <f t="shared" si="105"/>
        <v>653333333.33333302</v>
      </c>
      <c r="L152" s="28">
        <f t="shared" si="105"/>
        <v>647499999.99999964</v>
      </c>
      <c r="M152" s="28">
        <f t="shared" si="105"/>
        <v>641666666.66666627</v>
      </c>
      <c r="N152" s="28">
        <f t="shared" si="105"/>
        <v>635833333.3333329</v>
      </c>
      <c r="O152" s="28">
        <f t="shared" si="105"/>
        <v>629999999.99999952</v>
      </c>
      <c r="P152" s="28">
        <f t="shared" si="105"/>
        <v>624166666.66666615</v>
      </c>
      <c r="Q152" s="28">
        <f t="shared" si="105"/>
        <v>618333333.33333278</v>
      </c>
      <c r="R152" s="28">
        <f t="shared" si="105"/>
        <v>612499999.9999994</v>
      </c>
      <c r="S152" s="28">
        <f t="shared" si="105"/>
        <v>606666666.66666603</v>
      </c>
      <c r="T152" s="28">
        <f t="shared" si="105"/>
        <v>600833333.33333266</v>
      </c>
      <c r="U152" s="28">
        <f t="shared" si="105"/>
        <v>594999999.99999928</v>
      </c>
      <c r="V152" s="28">
        <f t="shared" si="105"/>
        <v>589166666.66666591</v>
      </c>
      <c r="W152" s="28">
        <f t="shared" si="105"/>
        <v>583333333.33333254</v>
      </c>
      <c r="X152" s="28">
        <f t="shared" si="105"/>
        <v>577499999.99999917</v>
      </c>
      <c r="Y152" s="28">
        <f t="shared" si="105"/>
        <v>571666666.66666579</v>
      </c>
      <c r="Z152" s="28">
        <f t="shared" si="105"/>
        <v>565833333.33333242</v>
      </c>
      <c r="AA152" s="28">
        <f t="shared" si="105"/>
        <v>559999999.99999905</v>
      </c>
      <c r="AB152" s="28">
        <f t="shared" si="105"/>
        <v>554166666.66666567</v>
      </c>
      <c r="AC152" s="28">
        <f t="shared" si="105"/>
        <v>548333333.3333323</v>
      </c>
      <c r="AD152" s="28">
        <f t="shared" si="105"/>
        <v>542499999.99999893</v>
      </c>
      <c r="AE152" s="28">
        <f t="shared" si="105"/>
        <v>536666666.66666561</v>
      </c>
      <c r="AF152" s="28">
        <f t="shared" si="105"/>
        <v>530833333.3333323</v>
      </c>
      <c r="AG152" s="28">
        <f t="shared" si="105"/>
        <v>524999999.99999899</v>
      </c>
      <c r="AH152" s="28">
        <f t="shared" si="105"/>
        <v>519166666.66666567</v>
      </c>
      <c r="AI152" s="28">
        <f t="shared" si="105"/>
        <v>513333333.33333236</v>
      </c>
      <c r="AJ152" s="28">
        <f t="shared" si="105"/>
        <v>507499999.99999905</v>
      </c>
      <c r="AK152" s="28">
        <f t="shared" si="105"/>
        <v>501666666.66666573</v>
      </c>
      <c r="AL152" s="28">
        <f t="shared" si="105"/>
        <v>495833333.33333242</v>
      </c>
      <c r="AM152" s="28">
        <f t="shared" si="105"/>
        <v>489999999.99999911</v>
      </c>
      <c r="AN152" s="28">
        <f t="shared" si="105"/>
        <v>484166666.66666579</v>
      </c>
      <c r="AO152" s="28">
        <f t="shared" si="105"/>
        <v>478333333.33333248</v>
      </c>
      <c r="AP152" s="28">
        <f t="shared" si="105"/>
        <v>472499999.99999917</v>
      </c>
      <c r="AQ152" s="28">
        <f t="shared" si="105"/>
        <v>466666666.66666585</v>
      </c>
      <c r="AR152" s="28">
        <f t="shared" si="105"/>
        <v>460833333.33333254</v>
      </c>
      <c r="AS152" s="28">
        <f t="shared" si="105"/>
        <v>454999999.99999923</v>
      </c>
      <c r="AT152" s="28">
        <f t="shared" si="105"/>
        <v>449166666.66666591</v>
      </c>
      <c r="AU152" s="28">
        <f t="shared" si="105"/>
        <v>443333333.3333326</v>
      </c>
      <c r="AV152" s="28">
        <f t="shared" si="105"/>
        <v>437499999.99999928</v>
      </c>
      <c r="AW152" s="28">
        <f t="shared" si="105"/>
        <v>431666666.66666597</v>
      </c>
      <c r="AX152" s="28">
        <f t="shared" si="105"/>
        <v>425833333.33333266</v>
      </c>
      <c r="AY152" s="28">
        <f t="shared" si="105"/>
        <v>419999999.99999934</v>
      </c>
      <c r="AZ152" s="28">
        <f t="shared" si="105"/>
        <v>414166666.66666603</v>
      </c>
      <c r="BA152" s="28">
        <f t="shared" si="105"/>
        <v>408333333.33333272</v>
      </c>
      <c r="BB152" s="28">
        <f t="shared" si="105"/>
        <v>402499999.9999994</v>
      </c>
      <c r="BC152" s="28">
        <f t="shared" si="105"/>
        <v>396666666.66666609</v>
      </c>
      <c r="BD152" s="28">
        <f t="shared" si="105"/>
        <v>390833333.33333278</v>
      </c>
      <c r="BE152" s="28">
        <f t="shared" si="105"/>
        <v>384999999.99999946</v>
      </c>
      <c r="BF152" s="28">
        <f t="shared" si="105"/>
        <v>379166666.66666615</v>
      </c>
      <c r="BG152" s="28">
        <f t="shared" si="105"/>
        <v>373333333.33333284</v>
      </c>
      <c r="BH152" s="28">
        <f t="shared" si="105"/>
        <v>367499999.99999952</v>
      </c>
      <c r="BI152" s="28">
        <f t="shared" si="105"/>
        <v>361666666.66666621</v>
      </c>
      <c r="BJ152" s="28">
        <f t="shared" si="105"/>
        <v>355833333.3333329</v>
      </c>
      <c r="BK152" s="28">
        <f t="shared" si="105"/>
        <v>349999999.99999958</v>
      </c>
      <c r="BL152" s="28">
        <f t="shared" si="105"/>
        <v>344166666.66666627</v>
      </c>
      <c r="BM152" s="28">
        <f t="shared" si="105"/>
        <v>338333333.33333296</v>
      </c>
      <c r="BN152" s="28">
        <f t="shared" si="105"/>
        <v>332499999.99999964</v>
      </c>
      <c r="BO152" s="28">
        <f t="shared" si="105"/>
        <v>326666666.66666633</v>
      </c>
      <c r="BP152" s="28">
        <f t="shared" si="105"/>
        <v>320833333.33333302</v>
      </c>
      <c r="BQ152" s="28">
        <f t="shared" ref="BQ152:DR152" si="106">+BP152+BQ154</f>
        <v>314999999.9999997</v>
      </c>
      <c r="BR152" s="28">
        <f t="shared" si="106"/>
        <v>309166666.66666639</v>
      </c>
      <c r="BS152" s="28">
        <f t="shared" si="106"/>
        <v>303333333.33333308</v>
      </c>
      <c r="BT152" s="28">
        <f t="shared" si="106"/>
        <v>297499999.99999976</v>
      </c>
      <c r="BU152" s="28">
        <f t="shared" si="106"/>
        <v>291666666.66666645</v>
      </c>
      <c r="BV152" s="28">
        <f t="shared" si="106"/>
        <v>285833333.33333313</v>
      </c>
      <c r="BW152" s="28">
        <f t="shared" si="106"/>
        <v>279999999.99999982</v>
      </c>
      <c r="BX152" s="28">
        <f t="shared" si="106"/>
        <v>274166666.66666651</v>
      </c>
      <c r="BY152" s="28">
        <f t="shared" si="106"/>
        <v>268333333.33333316</v>
      </c>
      <c r="BZ152" s="28">
        <f t="shared" si="106"/>
        <v>262499999.99999982</v>
      </c>
      <c r="CA152" s="28">
        <f t="shared" si="106"/>
        <v>256666666.66666648</v>
      </c>
      <c r="CB152" s="28">
        <f t="shared" si="106"/>
        <v>250833333.33333313</v>
      </c>
      <c r="CC152" s="28">
        <f t="shared" si="106"/>
        <v>244999999.99999979</v>
      </c>
      <c r="CD152" s="28">
        <f t="shared" si="106"/>
        <v>239166666.66666645</v>
      </c>
      <c r="CE152" s="28">
        <f t="shared" si="106"/>
        <v>233333333.3333331</v>
      </c>
      <c r="CF152" s="28">
        <f t="shared" si="106"/>
        <v>227499999.99999976</v>
      </c>
      <c r="CG152" s="28">
        <f t="shared" si="106"/>
        <v>221666666.66666642</v>
      </c>
      <c r="CH152" s="28">
        <f t="shared" si="106"/>
        <v>215833333.33333308</v>
      </c>
      <c r="CI152" s="28">
        <f t="shared" si="106"/>
        <v>209999999.99999973</v>
      </c>
      <c r="CJ152" s="28">
        <f t="shared" si="106"/>
        <v>204166666.66666639</v>
      </c>
      <c r="CK152" s="28">
        <f t="shared" si="106"/>
        <v>198333333.33333305</v>
      </c>
      <c r="CL152" s="28">
        <f t="shared" si="106"/>
        <v>192499999.9999997</v>
      </c>
      <c r="CM152" s="28">
        <f t="shared" si="106"/>
        <v>186666666.66666636</v>
      </c>
      <c r="CN152" s="28">
        <f t="shared" si="106"/>
        <v>180833333.33333302</v>
      </c>
      <c r="CO152" s="28">
        <f t="shared" si="106"/>
        <v>174999999.99999967</v>
      </c>
      <c r="CP152" s="28">
        <f t="shared" si="106"/>
        <v>169166666.66666633</v>
      </c>
      <c r="CQ152" s="28">
        <f t="shared" si="106"/>
        <v>163333333.33333299</v>
      </c>
      <c r="CR152" s="28">
        <f t="shared" si="106"/>
        <v>157499999.99999964</v>
      </c>
      <c r="CS152" s="28">
        <f t="shared" si="106"/>
        <v>151666666.6666663</v>
      </c>
      <c r="CT152" s="28">
        <f t="shared" si="106"/>
        <v>145833333.33333296</v>
      </c>
      <c r="CU152" s="28">
        <f t="shared" si="106"/>
        <v>139999999.99999961</v>
      </c>
      <c r="CV152" s="28">
        <f t="shared" si="106"/>
        <v>134166666.66666628</v>
      </c>
      <c r="CW152" s="28">
        <f t="shared" si="106"/>
        <v>128333333.33333296</v>
      </c>
      <c r="CX152" s="28">
        <f t="shared" si="106"/>
        <v>122499999.99999963</v>
      </c>
      <c r="CY152" s="28">
        <f t="shared" si="106"/>
        <v>116666666.6666663</v>
      </c>
      <c r="CZ152" s="28">
        <f t="shared" si="106"/>
        <v>110833333.33333297</v>
      </c>
      <c r="DA152" s="28">
        <f t="shared" si="106"/>
        <v>104999999.99999964</v>
      </c>
      <c r="DB152" s="28">
        <f t="shared" si="106"/>
        <v>99166666.666666314</v>
      </c>
      <c r="DC152" s="28">
        <f t="shared" si="106"/>
        <v>93333333.333332986</v>
      </c>
      <c r="DD152" s="28">
        <f t="shared" si="106"/>
        <v>87499999.999999657</v>
      </c>
      <c r="DE152" s="28">
        <f t="shared" si="106"/>
        <v>81666666.666666329</v>
      </c>
      <c r="DF152" s="28">
        <f t="shared" si="106"/>
        <v>75833333.333333001</v>
      </c>
      <c r="DG152" s="28">
        <f t="shared" si="106"/>
        <v>69999999.999999672</v>
      </c>
      <c r="DH152" s="28">
        <f t="shared" si="106"/>
        <v>64166666.666666336</v>
      </c>
      <c r="DI152" s="28">
        <f t="shared" si="106"/>
        <v>58333333.333333001</v>
      </c>
      <c r="DJ152" s="28">
        <f t="shared" si="106"/>
        <v>52499999.999999665</v>
      </c>
      <c r="DK152" s="28">
        <f t="shared" si="106"/>
        <v>46666666.666666329</v>
      </c>
      <c r="DL152" s="28">
        <f t="shared" si="106"/>
        <v>40833333.333332993</v>
      </c>
      <c r="DM152" s="28">
        <f t="shared" si="106"/>
        <v>34999999.999999657</v>
      </c>
      <c r="DN152" s="28">
        <f t="shared" si="106"/>
        <v>29166666.666666325</v>
      </c>
      <c r="DO152" s="28">
        <f t="shared" si="106"/>
        <v>23333333.333332993</v>
      </c>
      <c r="DP152" s="28">
        <f t="shared" si="106"/>
        <v>17499999.999999661</v>
      </c>
      <c r="DQ152" s="28">
        <f t="shared" si="106"/>
        <v>11666666.666666329</v>
      </c>
      <c r="DR152" s="28">
        <f t="shared" si="106"/>
        <v>5833333.3333329959</v>
      </c>
      <c r="DS152" s="28">
        <f>+DR152+DS154</f>
        <v>-3.3713877201080322E-7</v>
      </c>
    </row>
    <row r="153" spans="1:123" x14ac:dyDescent="0.25">
      <c r="B153" s="27" t="s">
        <v>37</v>
      </c>
      <c r="D153" s="28">
        <f>-C$152*$D$14</f>
        <v>-6416666.6666667368</v>
      </c>
      <c r="E153" s="28">
        <f t="shared" ref="E153:BP153" si="107">-D$152*$D$14</f>
        <v>-6363194.4444445139</v>
      </c>
      <c r="F153" s="28">
        <f t="shared" si="107"/>
        <v>-6309722.2222222909</v>
      </c>
      <c r="G153" s="28">
        <f t="shared" si="107"/>
        <v>-6256250.000000068</v>
      </c>
      <c r="H153" s="28">
        <f t="shared" si="107"/>
        <v>-6202777.7777778441</v>
      </c>
      <c r="I153" s="28">
        <f t="shared" si="107"/>
        <v>-6149305.5555556212</v>
      </c>
      <c r="J153" s="28">
        <f t="shared" si="107"/>
        <v>-6095833.3333333982</v>
      </c>
      <c r="K153" s="28">
        <f t="shared" si="107"/>
        <v>-6042361.1111111753</v>
      </c>
      <c r="L153" s="28">
        <f t="shared" si="107"/>
        <v>-5988888.8888889514</v>
      </c>
      <c r="M153" s="28">
        <f t="shared" si="107"/>
        <v>-5935416.6666667284</v>
      </c>
      <c r="N153" s="28">
        <f t="shared" si="107"/>
        <v>-5881944.4444445055</v>
      </c>
      <c r="O153" s="28">
        <f t="shared" si="107"/>
        <v>-5828472.2222222826</v>
      </c>
      <c r="P153" s="28">
        <f t="shared" si="107"/>
        <v>-5775000.0000000587</v>
      </c>
      <c r="Q153" s="28">
        <f t="shared" si="107"/>
        <v>-5721527.7777778357</v>
      </c>
      <c r="R153" s="28">
        <f t="shared" si="107"/>
        <v>-5668055.5555556128</v>
      </c>
      <c r="S153" s="28">
        <f t="shared" si="107"/>
        <v>-5614583.3333333898</v>
      </c>
      <c r="T153" s="28">
        <f t="shared" si="107"/>
        <v>-5561111.111111166</v>
      </c>
      <c r="U153" s="28">
        <f t="shared" si="107"/>
        <v>-5507638.888888943</v>
      </c>
      <c r="V153" s="28">
        <f t="shared" si="107"/>
        <v>-5454166.6666667201</v>
      </c>
      <c r="W153" s="28">
        <f t="shared" si="107"/>
        <v>-5400694.4444444971</v>
      </c>
      <c r="X153" s="28">
        <f t="shared" si="107"/>
        <v>-5347222.2222222732</v>
      </c>
      <c r="Y153" s="28">
        <f t="shared" si="107"/>
        <v>-5293750.0000000503</v>
      </c>
      <c r="Z153" s="28">
        <f t="shared" si="107"/>
        <v>-5240277.7777778273</v>
      </c>
      <c r="AA153" s="28">
        <f t="shared" si="107"/>
        <v>-5186805.5555556044</v>
      </c>
      <c r="AB153" s="28">
        <f t="shared" si="107"/>
        <v>-5133333.3333333805</v>
      </c>
      <c r="AC153" s="28">
        <f t="shared" si="107"/>
        <v>-5079861.1111111576</v>
      </c>
      <c r="AD153" s="28">
        <f t="shared" si="107"/>
        <v>-5026388.8888889346</v>
      </c>
      <c r="AE153" s="28">
        <f t="shared" si="107"/>
        <v>-4972916.6666667117</v>
      </c>
      <c r="AF153" s="28">
        <f t="shared" si="107"/>
        <v>-4919444.4444444887</v>
      </c>
      <c r="AG153" s="28">
        <f t="shared" si="107"/>
        <v>-4865972.2222222658</v>
      </c>
      <c r="AH153" s="28">
        <f t="shared" si="107"/>
        <v>-4812500.0000000438</v>
      </c>
      <c r="AI153" s="28">
        <f t="shared" si="107"/>
        <v>-4759027.7777778208</v>
      </c>
      <c r="AJ153" s="28">
        <f t="shared" si="107"/>
        <v>-4705555.5555555979</v>
      </c>
      <c r="AK153" s="28">
        <f t="shared" si="107"/>
        <v>-4652083.3333333759</v>
      </c>
      <c r="AL153" s="28">
        <f t="shared" si="107"/>
        <v>-4598611.1111111529</v>
      </c>
      <c r="AM153" s="28">
        <f t="shared" si="107"/>
        <v>-4545138.88888893</v>
      </c>
      <c r="AN153" s="28">
        <f t="shared" si="107"/>
        <v>-4491666.666666708</v>
      </c>
      <c r="AO153" s="28">
        <f t="shared" si="107"/>
        <v>-4438194.444444485</v>
      </c>
      <c r="AP153" s="28">
        <f t="shared" si="107"/>
        <v>-4384722.222222263</v>
      </c>
      <c r="AQ153" s="28">
        <f t="shared" si="107"/>
        <v>-4331250.00000004</v>
      </c>
      <c r="AR153" s="28">
        <f t="shared" si="107"/>
        <v>-4277777.7777778171</v>
      </c>
      <c r="AS153" s="28">
        <f t="shared" si="107"/>
        <v>-4224305.5555555951</v>
      </c>
      <c r="AT153" s="28">
        <f t="shared" si="107"/>
        <v>-4170833.3333333721</v>
      </c>
      <c r="AU153" s="28">
        <f t="shared" si="107"/>
        <v>-4117361.1111111492</v>
      </c>
      <c r="AV153" s="28">
        <f t="shared" si="107"/>
        <v>-4063888.8888889267</v>
      </c>
      <c r="AW153" s="28">
        <f t="shared" si="107"/>
        <v>-4010416.6666667042</v>
      </c>
      <c r="AX153" s="28">
        <f t="shared" si="107"/>
        <v>-3956944.4444444817</v>
      </c>
      <c r="AY153" s="28">
        <f t="shared" si="107"/>
        <v>-3903472.2222222588</v>
      </c>
      <c r="AZ153" s="28">
        <f t="shared" si="107"/>
        <v>-3850000.0000000363</v>
      </c>
      <c r="BA153" s="28">
        <f t="shared" si="107"/>
        <v>-3796527.7777778138</v>
      </c>
      <c r="BB153" s="28">
        <f t="shared" si="107"/>
        <v>-3743055.5555555909</v>
      </c>
      <c r="BC153" s="28">
        <f t="shared" si="107"/>
        <v>-3689583.3333333684</v>
      </c>
      <c r="BD153" s="28">
        <f t="shared" si="107"/>
        <v>-3636111.1111111459</v>
      </c>
      <c r="BE153" s="28">
        <f t="shared" si="107"/>
        <v>-3582638.888888923</v>
      </c>
      <c r="BF153" s="28">
        <f t="shared" si="107"/>
        <v>-3529166.6666667005</v>
      </c>
      <c r="BG153" s="28">
        <f t="shared" si="107"/>
        <v>-3475694.444444478</v>
      </c>
      <c r="BH153" s="28">
        <f t="shared" si="107"/>
        <v>-3422222.2222222551</v>
      </c>
      <c r="BI153" s="28">
        <f t="shared" si="107"/>
        <v>-3368750.0000000326</v>
      </c>
      <c r="BJ153" s="28">
        <f t="shared" si="107"/>
        <v>-3315277.7777778101</v>
      </c>
      <c r="BK153" s="28">
        <f t="shared" si="107"/>
        <v>-3261805.5555555872</v>
      </c>
      <c r="BL153" s="28">
        <f t="shared" si="107"/>
        <v>-3208333.3333333647</v>
      </c>
      <c r="BM153" s="28">
        <f t="shared" si="107"/>
        <v>-3154861.1111111422</v>
      </c>
      <c r="BN153" s="28">
        <f t="shared" si="107"/>
        <v>-3101388.8888889193</v>
      </c>
      <c r="BO153" s="28">
        <f t="shared" si="107"/>
        <v>-3047916.6666666968</v>
      </c>
      <c r="BP153" s="28">
        <f t="shared" si="107"/>
        <v>-2994444.4444444743</v>
      </c>
      <c r="BQ153" s="28">
        <f t="shared" ref="BQ153:DS153" si="108">-BP$152*$D$14</f>
        <v>-2940972.2222222518</v>
      </c>
      <c r="BR153" s="28">
        <f t="shared" si="108"/>
        <v>-2887500.0000000289</v>
      </c>
      <c r="BS153" s="28">
        <f t="shared" si="108"/>
        <v>-2834027.7777778064</v>
      </c>
      <c r="BT153" s="28">
        <f t="shared" si="108"/>
        <v>-2780555.5555555839</v>
      </c>
      <c r="BU153" s="28">
        <f t="shared" si="108"/>
        <v>-2727083.333333361</v>
      </c>
      <c r="BV153" s="28">
        <f t="shared" si="108"/>
        <v>-2673611.1111111385</v>
      </c>
      <c r="BW153" s="28">
        <f t="shared" si="108"/>
        <v>-2620138.888888916</v>
      </c>
      <c r="BX153" s="28">
        <f t="shared" si="108"/>
        <v>-2566666.6666666931</v>
      </c>
      <c r="BY153" s="28">
        <f t="shared" si="108"/>
        <v>-2513194.4444444706</v>
      </c>
      <c r="BZ153" s="28">
        <f t="shared" si="108"/>
        <v>-2459722.2222222476</v>
      </c>
      <c r="CA153" s="28">
        <f t="shared" si="108"/>
        <v>-2406250.0000000247</v>
      </c>
      <c r="CB153" s="28">
        <f t="shared" si="108"/>
        <v>-2352777.7777778017</v>
      </c>
      <c r="CC153" s="28">
        <f t="shared" si="108"/>
        <v>-2299305.5555555788</v>
      </c>
      <c r="CD153" s="28">
        <f t="shared" si="108"/>
        <v>-2245833.3333333563</v>
      </c>
      <c r="CE153" s="28">
        <f t="shared" si="108"/>
        <v>-2192361.1111111334</v>
      </c>
      <c r="CF153" s="28">
        <f t="shared" si="108"/>
        <v>-2138888.8888889104</v>
      </c>
      <c r="CG153" s="28">
        <f t="shared" si="108"/>
        <v>-2085416.6666666875</v>
      </c>
      <c r="CH153" s="28">
        <f t="shared" si="108"/>
        <v>-2031944.4444444645</v>
      </c>
      <c r="CI153" s="28">
        <f t="shared" si="108"/>
        <v>-1978472.2222222416</v>
      </c>
      <c r="CJ153" s="28">
        <f t="shared" si="108"/>
        <v>-1925000.0000000186</v>
      </c>
      <c r="CK153" s="28">
        <f t="shared" si="108"/>
        <v>-1871527.7777777957</v>
      </c>
      <c r="CL153" s="28">
        <f t="shared" si="108"/>
        <v>-1818055.555555573</v>
      </c>
      <c r="CM153" s="28">
        <f t="shared" si="108"/>
        <v>-1764583.33333335</v>
      </c>
      <c r="CN153" s="28">
        <f t="shared" si="108"/>
        <v>-1711111.1111111271</v>
      </c>
      <c r="CO153" s="28">
        <f t="shared" si="108"/>
        <v>-1657638.8888889041</v>
      </c>
      <c r="CP153" s="28">
        <f t="shared" si="108"/>
        <v>-1604166.6666666812</v>
      </c>
      <c r="CQ153" s="28">
        <f t="shared" si="108"/>
        <v>-1550694.4444444585</v>
      </c>
      <c r="CR153" s="28">
        <f t="shared" si="108"/>
        <v>-1497222.2222222355</v>
      </c>
      <c r="CS153" s="28">
        <f t="shared" si="108"/>
        <v>-1443750.0000000126</v>
      </c>
      <c r="CT153" s="28">
        <f t="shared" si="108"/>
        <v>-1390277.7777777896</v>
      </c>
      <c r="CU153" s="28">
        <f t="shared" si="108"/>
        <v>-1336805.5555555667</v>
      </c>
      <c r="CV153" s="28">
        <f t="shared" si="108"/>
        <v>-1283333.333333344</v>
      </c>
      <c r="CW153" s="28">
        <f t="shared" si="108"/>
        <v>-1229861.111111121</v>
      </c>
      <c r="CX153" s="28">
        <f t="shared" si="108"/>
        <v>-1176388.8888888983</v>
      </c>
      <c r="CY153" s="28">
        <f t="shared" si="108"/>
        <v>-1122916.6666666756</v>
      </c>
      <c r="CZ153" s="28">
        <f t="shared" si="108"/>
        <v>-1069444.4444444529</v>
      </c>
      <c r="DA153" s="28">
        <f t="shared" si="108"/>
        <v>-1015972.22222223</v>
      </c>
      <c r="DB153" s="28">
        <f t="shared" si="108"/>
        <v>-962500.00000000733</v>
      </c>
      <c r="DC153" s="28">
        <f t="shared" si="108"/>
        <v>-909027.7777777845</v>
      </c>
      <c r="DD153" s="28">
        <f t="shared" si="108"/>
        <v>-855555.55555556179</v>
      </c>
      <c r="DE153" s="28">
        <f t="shared" si="108"/>
        <v>-802083.33333333896</v>
      </c>
      <c r="DF153" s="28">
        <f t="shared" si="108"/>
        <v>-748611.11111111625</v>
      </c>
      <c r="DG153" s="28">
        <f t="shared" si="108"/>
        <v>-695138.88888889342</v>
      </c>
      <c r="DH153" s="28">
        <f t="shared" si="108"/>
        <v>-641666.6666666707</v>
      </c>
      <c r="DI153" s="28">
        <f t="shared" si="108"/>
        <v>-588194.44444444787</v>
      </c>
      <c r="DJ153" s="28">
        <f t="shared" si="108"/>
        <v>-534722.22222222504</v>
      </c>
      <c r="DK153" s="28">
        <f t="shared" si="108"/>
        <v>-481250.00000000221</v>
      </c>
      <c r="DL153" s="28">
        <f t="shared" si="108"/>
        <v>-427777.77777777938</v>
      </c>
      <c r="DM153" s="28">
        <f t="shared" si="108"/>
        <v>-374305.55555555655</v>
      </c>
      <c r="DN153" s="28">
        <f t="shared" si="108"/>
        <v>-320833.33333333372</v>
      </c>
      <c r="DO153" s="28">
        <f t="shared" si="108"/>
        <v>-267361.11111111089</v>
      </c>
      <c r="DP153" s="28">
        <f t="shared" si="108"/>
        <v>-213888.88888888812</v>
      </c>
      <c r="DQ153" s="28">
        <f t="shared" si="108"/>
        <v>-160416.66666666532</v>
      </c>
      <c r="DR153" s="28">
        <f t="shared" si="108"/>
        <v>-106944.44444444252</v>
      </c>
      <c r="DS153" s="28">
        <f t="shared" si="108"/>
        <v>-53472.222222219716</v>
      </c>
    </row>
    <row r="154" spans="1:123" x14ac:dyDescent="0.25">
      <c r="B154" s="27" t="s">
        <v>36</v>
      </c>
      <c r="D154" s="28">
        <f>-$C$152/$A151</f>
        <v>-5833333.333333333</v>
      </c>
      <c r="E154" s="28">
        <f t="shared" ref="E154:BP154" si="109">-$C$152/$A151</f>
        <v>-5833333.333333333</v>
      </c>
      <c r="F154" s="28">
        <f t="shared" si="109"/>
        <v>-5833333.333333333</v>
      </c>
      <c r="G154" s="28">
        <f t="shared" si="109"/>
        <v>-5833333.333333333</v>
      </c>
      <c r="H154" s="28">
        <f t="shared" si="109"/>
        <v>-5833333.333333333</v>
      </c>
      <c r="I154" s="28">
        <f t="shared" si="109"/>
        <v>-5833333.333333333</v>
      </c>
      <c r="J154" s="28">
        <f t="shared" si="109"/>
        <v>-5833333.333333333</v>
      </c>
      <c r="K154" s="28">
        <f t="shared" si="109"/>
        <v>-5833333.333333333</v>
      </c>
      <c r="L154" s="28">
        <f t="shared" si="109"/>
        <v>-5833333.333333333</v>
      </c>
      <c r="M154" s="28">
        <f t="shared" si="109"/>
        <v>-5833333.333333333</v>
      </c>
      <c r="N154" s="28">
        <f t="shared" si="109"/>
        <v>-5833333.333333333</v>
      </c>
      <c r="O154" s="28">
        <f t="shared" si="109"/>
        <v>-5833333.333333333</v>
      </c>
      <c r="P154" s="28">
        <f t="shared" si="109"/>
        <v>-5833333.333333333</v>
      </c>
      <c r="Q154" s="28">
        <f t="shared" si="109"/>
        <v>-5833333.333333333</v>
      </c>
      <c r="R154" s="28">
        <f t="shared" si="109"/>
        <v>-5833333.333333333</v>
      </c>
      <c r="S154" s="28">
        <f t="shared" si="109"/>
        <v>-5833333.333333333</v>
      </c>
      <c r="T154" s="28">
        <f t="shared" si="109"/>
        <v>-5833333.333333333</v>
      </c>
      <c r="U154" s="28">
        <f t="shared" si="109"/>
        <v>-5833333.333333333</v>
      </c>
      <c r="V154" s="28">
        <f t="shared" si="109"/>
        <v>-5833333.333333333</v>
      </c>
      <c r="W154" s="28">
        <f t="shared" si="109"/>
        <v>-5833333.333333333</v>
      </c>
      <c r="X154" s="28">
        <f t="shared" si="109"/>
        <v>-5833333.333333333</v>
      </c>
      <c r="Y154" s="28">
        <f t="shared" si="109"/>
        <v>-5833333.333333333</v>
      </c>
      <c r="Z154" s="28">
        <f t="shared" si="109"/>
        <v>-5833333.333333333</v>
      </c>
      <c r="AA154" s="28">
        <f t="shared" si="109"/>
        <v>-5833333.333333333</v>
      </c>
      <c r="AB154" s="28">
        <f t="shared" si="109"/>
        <v>-5833333.333333333</v>
      </c>
      <c r="AC154" s="28">
        <f t="shared" si="109"/>
        <v>-5833333.333333333</v>
      </c>
      <c r="AD154" s="28">
        <f t="shared" si="109"/>
        <v>-5833333.333333333</v>
      </c>
      <c r="AE154" s="28">
        <f t="shared" si="109"/>
        <v>-5833333.333333333</v>
      </c>
      <c r="AF154" s="28">
        <f t="shared" si="109"/>
        <v>-5833333.333333333</v>
      </c>
      <c r="AG154" s="28">
        <f t="shared" si="109"/>
        <v>-5833333.333333333</v>
      </c>
      <c r="AH154" s="28">
        <f t="shared" si="109"/>
        <v>-5833333.333333333</v>
      </c>
      <c r="AI154" s="28">
        <f t="shared" si="109"/>
        <v>-5833333.333333333</v>
      </c>
      <c r="AJ154" s="28">
        <f t="shared" si="109"/>
        <v>-5833333.333333333</v>
      </c>
      <c r="AK154" s="28">
        <f t="shared" si="109"/>
        <v>-5833333.333333333</v>
      </c>
      <c r="AL154" s="28">
        <f t="shared" si="109"/>
        <v>-5833333.333333333</v>
      </c>
      <c r="AM154" s="28">
        <f t="shared" si="109"/>
        <v>-5833333.333333333</v>
      </c>
      <c r="AN154" s="28">
        <f t="shared" si="109"/>
        <v>-5833333.333333333</v>
      </c>
      <c r="AO154" s="28">
        <f t="shared" si="109"/>
        <v>-5833333.333333333</v>
      </c>
      <c r="AP154" s="28">
        <f t="shared" si="109"/>
        <v>-5833333.333333333</v>
      </c>
      <c r="AQ154" s="28">
        <f t="shared" si="109"/>
        <v>-5833333.333333333</v>
      </c>
      <c r="AR154" s="28">
        <f t="shared" si="109"/>
        <v>-5833333.333333333</v>
      </c>
      <c r="AS154" s="28">
        <f t="shared" si="109"/>
        <v>-5833333.333333333</v>
      </c>
      <c r="AT154" s="28">
        <f t="shared" si="109"/>
        <v>-5833333.333333333</v>
      </c>
      <c r="AU154" s="28">
        <f t="shared" si="109"/>
        <v>-5833333.333333333</v>
      </c>
      <c r="AV154" s="28">
        <f t="shared" si="109"/>
        <v>-5833333.333333333</v>
      </c>
      <c r="AW154" s="28">
        <f t="shared" si="109"/>
        <v>-5833333.333333333</v>
      </c>
      <c r="AX154" s="28">
        <f t="shared" si="109"/>
        <v>-5833333.333333333</v>
      </c>
      <c r="AY154" s="28">
        <f t="shared" si="109"/>
        <v>-5833333.333333333</v>
      </c>
      <c r="AZ154" s="28">
        <f t="shared" si="109"/>
        <v>-5833333.333333333</v>
      </c>
      <c r="BA154" s="28">
        <f t="shared" si="109"/>
        <v>-5833333.333333333</v>
      </c>
      <c r="BB154" s="28">
        <f t="shared" si="109"/>
        <v>-5833333.333333333</v>
      </c>
      <c r="BC154" s="28">
        <f t="shared" si="109"/>
        <v>-5833333.333333333</v>
      </c>
      <c r="BD154" s="28">
        <f t="shared" si="109"/>
        <v>-5833333.333333333</v>
      </c>
      <c r="BE154" s="28">
        <f t="shared" si="109"/>
        <v>-5833333.333333333</v>
      </c>
      <c r="BF154" s="28">
        <f t="shared" si="109"/>
        <v>-5833333.333333333</v>
      </c>
      <c r="BG154" s="28">
        <f t="shared" si="109"/>
        <v>-5833333.333333333</v>
      </c>
      <c r="BH154" s="28">
        <f t="shared" si="109"/>
        <v>-5833333.333333333</v>
      </c>
      <c r="BI154" s="28">
        <f t="shared" si="109"/>
        <v>-5833333.333333333</v>
      </c>
      <c r="BJ154" s="28">
        <f t="shared" si="109"/>
        <v>-5833333.333333333</v>
      </c>
      <c r="BK154" s="28">
        <f t="shared" si="109"/>
        <v>-5833333.333333333</v>
      </c>
      <c r="BL154" s="28">
        <f t="shared" si="109"/>
        <v>-5833333.333333333</v>
      </c>
      <c r="BM154" s="28">
        <f t="shared" si="109"/>
        <v>-5833333.333333333</v>
      </c>
      <c r="BN154" s="28">
        <f t="shared" si="109"/>
        <v>-5833333.333333333</v>
      </c>
      <c r="BO154" s="28">
        <f t="shared" si="109"/>
        <v>-5833333.333333333</v>
      </c>
      <c r="BP154" s="28">
        <f t="shared" si="109"/>
        <v>-5833333.333333333</v>
      </c>
      <c r="BQ154" s="28">
        <f t="shared" ref="BQ154:DS154" si="110">-$C$152/$A151</f>
        <v>-5833333.333333333</v>
      </c>
      <c r="BR154" s="28">
        <f t="shared" si="110"/>
        <v>-5833333.333333333</v>
      </c>
      <c r="BS154" s="28">
        <f t="shared" si="110"/>
        <v>-5833333.333333333</v>
      </c>
      <c r="BT154" s="28">
        <f t="shared" si="110"/>
        <v>-5833333.333333333</v>
      </c>
      <c r="BU154" s="28">
        <f t="shared" si="110"/>
        <v>-5833333.333333333</v>
      </c>
      <c r="BV154" s="28">
        <f t="shared" si="110"/>
        <v>-5833333.333333333</v>
      </c>
      <c r="BW154" s="28">
        <f t="shared" si="110"/>
        <v>-5833333.333333333</v>
      </c>
      <c r="BX154" s="28">
        <f t="shared" si="110"/>
        <v>-5833333.333333333</v>
      </c>
      <c r="BY154" s="28">
        <f t="shared" si="110"/>
        <v>-5833333.333333333</v>
      </c>
      <c r="BZ154" s="28">
        <f t="shared" si="110"/>
        <v>-5833333.333333333</v>
      </c>
      <c r="CA154" s="28">
        <f t="shared" si="110"/>
        <v>-5833333.333333333</v>
      </c>
      <c r="CB154" s="28">
        <f t="shared" si="110"/>
        <v>-5833333.333333333</v>
      </c>
      <c r="CC154" s="28">
        <f t="shared" si="110"/>
        <v>-5833333.333333333</v>
      </c>
      <c r="CD154" s="28">
        <f t="shared" si="110"/>
        <v>-5833333.333333333</v>
      </c>
      <c r="CE154" s="28">
        <f t="shared" si="110"/>
        <v>-5833333.333333333</v>
      </c>
      <c r="CF154" s="28">
        <f t="shared" si="110"/>
        <v>-5833333.333333333</v>
      </c>
      <c r="CG154" s="28">
        <f t="shared" si="110"/>
        <v>-5833333.333333333</v>
      </c>
      <c r="CH154" s="28">
        <f t="shared" si="110"/>
        <v>-5833333.333333333</v>
      </c>
      <c r="CI154" s="28">
        <f t="shared" si="110"/>
        <v>-5833333.333333333</v>
      </c>
      <c r="CJ154" s="28">
        <f t="shared" si="110"/>
        <v>-5833333.333333333</v>
      </c>
      <c r="CK154" s="28">
        <f t="shared" si="110"/>
        <v>-5833333.333333333</v>
      </c>
      <c r="CL154" s="28">
        <f t="shared" si="110"/>
        <v>-5833333.333333333</v>
      </c>
      <c r="CM154" s="28">
        <f t="shared" si="110"/>
        <v>-5833333.333333333</v>
      </c>
      <c r="CN154" s="28">
        <f t="shared" si="110"/>
        <v>-5833333.333333333</v>
      </c>
      <c r="CO154" s="28">
        <f t="shared" si="110"/>
        <v>-5833333.333333333</v>
      </c>
      <c r="CP154" s="28">
        <f t="shared" si="110"/>
        <v>-5833333.333333333</v>
      </c>
      <c r="CQ154" s="28">
        <f t="shared" si="110"/>
        <v>-5833333.333333333</v>
      </c>
      <c r="CR154" s="28">
        <f t="shared" si="110"/>
        <v>-5833333.333333333</v>
      </c>
      <c r="CS154" s="28">
        <f t="shared" si="110"/>
        <v>-5833333.333333333</v>
      </c>
      <c r="CT154" s="28">
        <f t="shared" si="110"/>
        <v>-5833333.333333333</v>
      </c>
      <c r="CU154" s="28">
        <f t="shared" si="110"/>
        <v>-5833333.333333333</v>
      </c>
      <c r="CV154" s="28">
        <f t="shared" si="110"/>
        <v>-5833333.333333333</v>
      </c>
      <c r="CW154" s="28">
        <f t="shared" si="110"/>
        <v>-5833333.333333333</v>
      </c>
      <c r="CX154" s="28">
        <f t="shared" si="110"/>
        <v>-5833333.333333333</v>
      </c>
      <c r="CY154" s="28">
        <f t="shared" si="110"/>
        <v>-5833333.333333333</v>
      </c>
      <c r="CZ154" s="28">
        <f t="shared" si="110"/>
        <v>-5833333.333333333</v>
      </c>
      <c r="DA154" s="28">
        <f t="shared" si="110"/>
        <v>-5833333.333333333</v>
      </c>
      <c r="DB154" s="28">
        <f t="shared" si="110"/>
        <v>-5833333.333333333</v>
      </c>
      <c r="DC154" s="28">
        <f t="shared" si="110"/>
        <v>-5833333.333333333</v>
      </c>
      <c r="DD154" s="28">
        <f t="shared" si="110"/>
        <v>-5833333.333333333</v>
      </c>
      <c r="DE154" s="28">
        <f t="shared" si="110"/>
        <v>-5833333.333333333</v>
      </c>
      <c r="DF154" s="28">
        <f t="shared" si="110"/>
        <v>-5833333.333333333</v>
      </c>
      <c r="DG154" s="28">
        <f t="shared" si="110"/>
        <v>-5833333.333333333</v>
      </c>
      <c r="DH154" s="28">
        <f t="shared" si="110"/>
        <v>-5833333.333333333</v>
      </c>
      <c r="DI154" s="28">
        <f t="shared" si="110"/>
        <v>-5833333.333333333</v>
      </c>
      <c r="DJ154" s="28">
        <f t="shared" si="110"/>
        <v>-5833333.333333333</v>
      </c>
      <c r="DK154" s="28">
        <f t="shared" si="110"/>
        <v>-5833333.333333333</v>
      </c>
      <c r="DL154" s="28">
        <f t="shared" si="110"/>
        <v>-5833333.333333333</v>
      </c>
      <c r="DM154" s="28">
        <f t="shared" si="110"/>
        <v>-5833333.333333333</v>
      </c>
      <c r="DN154" s="28">
        <f t="shared" si="110"/>
        <v>-5833333.333333333</v>
      </c>
      <c r="DO154" s="28">
        <f t="shared" si="110"/>
        <v>-5833333.333333333</v>
      </c>
      <c r="DP154" s="28">
        <f t="shared" si="110"/>
        <v>-5833333.333333333</v>
      </c>
      <c r="DQ154" s="28">
        <f t="shared" si="110"/>
        <v>-5833333.333333333</v>
      </c>
      <c r="DR154" s="28">
        <f t="shared" si="110"/>
        <v>-5833333.333333333</v>
      </c>
      <c r="DS154" s="28">
        <f t="shared" si="110"/>
        <v>-5833333.333333333</v>
      </c>
    </row>
    <row r="155" spans="1:123" x14ac:dyDescent="0.25">
      <c r="B155" s="27" t="s">
        <v>38</v>
      </c>
      <c r="D155" s="28">
        <f>+D154+D153</f>
        <v>-12250000.000000071</v>
      </c>
      <c r="E155" s="28">
        <f t="shared" ref="E155:BP155" si="111">+E154+E153</f>
        <v>-12196527.777777847</v>
      </c>
      <c r="F155" s="28">
        <f t="shared" si="111"/>
        <v>-12143055.555555623</v>
      </c>
      <c r="G155" s="28">
        <f t="shared" si="111"/>
        <v>-12089583.333333401</v>
      </c>
      <c r="H155" s="28">
        <f t="shared" si="111"/>
        <v>-12036111.111111177</v>
      </c>
      <c r="I155" s="28">
        <f t="shared" si="111"/>
        <v>-11982638.888888955</v>
      </c>
      <c r="J155" s="28">
        <f t="shared" si="111"/>
        <v>-11929166.666666731</v>
      </c>
      <c r="K155" s="28">
        <f t="shared" si="111"/>
        <v>-11875694.444444507</v>
      </c>
      <c r="L155" s="28">
        <f t="shared" si="111"/>
        <v>-11822222.222222283</v>
      </c>
      <c r="M155" s="28">
        <f t="shared" si="111"/>
        <v>-11768750.000000061</v>
      </c>
      <c r="N155" s="28">
        <f t="shared" si="111"/>
        <v>-11715277.777777839</v>
      </c>
      <c r="O155" s="28">
        <f t="shared" si="111"/>
        <v>-11661805.555555616</v>
      </c>
      <c r="P155" s="28">
        <f t="shared" si="111"/>
        <v>-11608333.333333392</v>
      </c>
      <c r="Q155" s="28">
        <f t="shared" si="111"/>
        <v>-11554861.111111168</v>
      </c>
      <c r="R155" s="28">
        <f t="shared" si="111"/>
        <v>-11501388.888888946</v>
      </c>
      <c r="S155" s="28">
        <f t="shared" si="111"/>
        <v>-11447916.666666724</v>
      </c>
      <c r="T155" s="28">
        <f t="shared" si="111"/>
        <v>-11394444.4444445</v>
      </c>
      <c r="U155" s="28">
        <f t="shared" si="111"/>
        <v>-11340972.222222276</v>
      </c>
      <c r="V155" s="28">
        <f t="shared" si="111"/>
        <v>-11287500.000000052</v>
      </c>
      <c r="W155" s="28">
        <f t="shared" si="111"/>
        <v>-11234027.77777783</v>
      </c>
      <c r="X155" s="28">
        <f t="shared" si="111"/>
        <v>-11180555.555555606</v>
      </c>
      <c r="Y155" s="28">
        <f t="shared" si="111"/>
        <v>-11127083.333333384</v>
      </c>
      <c r="Z155" s="28">
        <f t="shared" si="111"/>
        <v>-11073611.11111116</v>
      </c>
      <c r="AA155" s="28">
        <f t="shared" si="111"/>
        <v>-11020138.888888936</v>
      </c>
      <c r="AB155" s="28">
        <f t="shared" si="111"/>
        <v>-10966666.666666713</v>
      </c>
      <c r="AC155" s="28">
        <f t="shared" si="111"/>
        <v>-10913194.444444491</v>
      </c>
      <c r="AD155" s="28">
        <f t="shared" si="111"/>
        <v>-10859722.222222269</v>
      </c>
      <c r="AE155" s="28">
        <f t="shared" si="111"/>
        <v>-10806250.000000045</v>
      </c>
      <c r="AF155" s="28">
        <f t="shared" si="111"/>
        <v>-10752777.777777821</v>
      </c>
      <c r="AG155" s="28">
        <f t="shared" si="111"/>
        <v>-10699305.555555599</v>
      </c>
      <c r="AH155" s="28">
        <f t="shared" si="111"/>
        <v>-10645833.333333377</v>
      </c>
      <c r="AI155" s="28">
        <f t="shared" si="111"/>
        <v>-10592361.111111153</v>
      </c>
      <c r="AJ155" s="28">
        <f t="shared" si="111"/>
        <v>-10538888.888888931</v>
      </c>
      <c r="AK155" s="28">
        <f t="shared" si="111"/>
        <v>-10485416.666666709</v>
      </c>
      <c r="AL155" s="28">
        <f t="shared" si="111"/>
        <v>-10431944.444444485</v>
      </c>
      <c r="AM155" s="28">
        <f t="shared" si="111"/>
        <v>-10378472.222222263</v>
      </c>
      <c r="AN155" s="28">
        <f t="shared" si="111"/>
        <v>-10325000.000000041</v>
      </c>
      <c r="AO155" s="28">
        <f t="shared" si="111"/>
        <v>-10271527.777777817</v>
      </c>
      <c r="AP155" s="28">
        <f t="shared" si="111"/>
        <v>-10218055.555555597</v>
      </c>
      <c r="AQ155" s="28">
        <f t="shared" si="111"/>
        <v>-10164583.333333373</v>
      </c>
      <c r="AR155" s="28">
        <f t="shared" si="111"/>
        <v>-10111111.111111149</v>
      </c>
      <c r="AS155" s="28">
        <f t="shared" si="111"/>
        <v>-10057638.888888929</v>
      </c>
      <c r="AT155" s="28">
        <f t="shared" si="111"/>
        <v>-10004166.666666705</v>
      </c>
      <c r="AU155" s="28">
        <f t="shared" si="111"/>
        <v>-9950694.4444444813</v>
      </c>
      <c r="AV155" s="28">
        <f t="shared" si="111"/>
        <v>-9897222.2222222593</v>
      </c>
      <c r="AW155" s="28">
        <f t="shared" si="111"/>
        <v>-9843750.0000000373</v>
      </c>
      <c r="AX155" s="28">
        <f t="shared" si="111"/>
        <v>-9790277.7777778152</v>
      </c>
      <c r="AY155" s="28">
        <f t="shared" si="111"/>
        <v>-9736805.5555555914</v>
      </c>
      <c r="AZ155" s="28">
        <f t="shared" si="111"/>
        <v>-9683333.3333333693</v>
      </c>
      <c r="BA155" s="28">
        <f t="shared" si="111"/>
        <v>-9629861.1111111473</v>
      </c>
      <c r="BB155" s="28">
        <f t="shared" si="111"/>
        <v>-9576388.8888889235</v>
      </c>
      <c r="BC155" s="28">
        <f t="shared" si="111"/>
        <v>-9522916.6666667014</v>
      </c>
      <c r="BD155" s="28">
        <f t="shared" si="111"/>
        <v>-9469444.4444444794</v>
      </c>
      <c r="BE155" s="28">
        <f t="shared" si="111"/>
        <v>-9415972.2222222555</v>
      </c>
      <c r="BF155" s="28">
        <f t="shared" si="111"/>
        <v>-9362500.0000000335</v>
      </c>
      <c r="BG155" s="28">
        <f t="shared" si="111"/>
        <v>-9309027.7777778115</v>
      </c>
      <c r="BH155" s="28">
        <f t="shared" si="111"/>
        <v>-9255555.5555555876</v>
      </c>
      <c r="BI155" s="28">
        <f t="shared" si="111"/>
        <v>-9202083.3333333656</v>
      </c>
      <c r="BJ155" s="28">
        <f t="shared" si="111"/>
        <v>-9148611.1111111436</v>
      </c>
      <c r="BK155" s="28">
        <f t="shared" si="111"/>
        <v>-9095138.8888889197</v>
      </c>
      <c r="BL155" s="28">
        <f t="shared" si="111"/>
        <v>-9041666.6666666977</v>
      </c>
      <c r="BM155" s="28">
        <f t="shared" si="111"/>
        <v>-8988194.4444444757</v>
      </c>
      <c r="BN155" s="28">
        <f t="shared" si="111"/>
        <v>-8934722.2222222518</v>
      </c>
      <c r="BO155" s="28">
        <f t="shared" si="111"/>
        <v>-8881250.0000000298</v>
      </c>
      <c r="BP155" s="28">
        <f t="shared" si="111"/>
        <v>-8827777.7777778078</v>
      </c>
      <c r="BQ155" s="28">
        <f t="shared" ref="BQ155:DS155" si="112">+BQ154+BQ153</f>
        <v>-8774305.5555555858</v>
      </c>
      <c r="BR155" s="28">
        <f t="shared" si="112"/>
        <v>-8720833.3333333619</v>
      </c>
      <c r="BS155" s="28">
        <f t="shared" si="112"/>
        <v>-8667361.1111111399</v>
      </c>
      <c r="BT155" s="28">
        <f t="shared" si="112"/>
        <v>-8613888.8888889179</v>
      </c>
      <c r="BU155" s="28">
        <f t="shared" si="112"/>
        <v>-8560416.666666694</v>
      </c>
      <c r="BV155" s="28">
        <f t="shared" si="112"/>
        <v>-8506944.444444472</v>
      </c>
      <c r="BW155" s="28">
        <f t="shared" si="112"/>
        <v>-8453472.22222225</v>
      </c>
      <c r="BX155" s="28">
        <f t="shared" si="112"/>
        <v>-8400000.0000000261</v>
      </c>
      <c r="BY155" s="28">
        <f t="shared" si="112"/>
        <v>-8346527.7777778041</v>
      </c>
      <c r="BZ155" s="28">
        <f t="shared" si="112"/>
        <v>-8293055.5555555802</v>
      </c>
      <c r="CA155" s="28">
        <f t="shared" si="112"/>
        <v>-8239583.3333333582</v>
      </c>
      <c r="CB155" s="28">
        <f t="shared" si="112"/>
        <v>-8186111.1111111343</v>
      </c>
      <c r="CC155" s="28">
        <f t="shared" si="112"/>
        <v>-8132638.8888889123</v>
      </c>
      <c r="CD155" s="28">
        <f t="shared" si="112"/>
        <v>-8079166.6666666893</v>
      </c>
      <c r="CE155" s="28">
        <f t="shared" si="112"/>
        <v>-8025694.4444444664</v>
      </c>
      <c r="CF155" s="28">
        <f t="shared" si="112"/>
        <v>-7972222.2222222434</v>
      </c>
      <c r="CG155" s="28">
        <f t="shared" si="112"/>
        <v>-7918750.0000000205</v>
      </c>
      <c r="CH155" s="28">
        <f t="shared" si="112"/>
        <v>-7865277.7777777975</v>
      </c>
      <c r="CI155" s="28">
        <f t="shared" si="112"/>
        <v>-7811805.5555555746</v>
      </c>
      <c r="CJ155" s="28">
        <f t="shared" si="112"/>
        <v>-7758333.3333333516</v>
      </c>
      <c r="CK155" s="28">
        <f t="shared" si="112"/>
        <v>-7704861.1111111287</v>
      </c>
      <c r="CL155" s="28">
        <f t="shared" si="112"/>
        <v>-7651388.8888889058</v>
      </c>
      <c r="CM155" s="28">
        <f t="shared" si="112"/>
        <v>-7597916.6666666828</v>
      </c>
      <c r="CN155" s="28">
        <f t="shared" si="112"/>
        <v>-7544444.4444444599</v>
      </c>
      <c r="CO155" s="28">
        <f t="shared" si="112"/>
        <v>-7490972.2222222369</v>
      </c>
      <c r="CP155" s="28">
        <f t="shared" si="112"/>
        <v>-7437500.000000014</v>
      </c>
      <c r="CQ155" s="28">
        <f t="shared" si="112"/>
        <v>-7384027.777777791</v>
      </c>
      <c r="CR155" s="28">
        <f t="shared" si="112"/>
        <v>-7330555.555555569</v>
      </c>
      <c r="CS155" s="28">
        <f t="shared" si="112"/>
        <v>-7277083.3333333451</v>
      </c>
      <c r="CT155" s="28">
        <f t="shared" si="112"/>
        <v>-7223611.1111111231</v>
      </c>
      <c r="CU155" s="28">
        <f t="shared" si="112"/>
        <v>-7170138.8888888992</v>
      </c>
      <c r="CV155" s="28">
        <f t="shared" si="112"/>
        <v>-7116666.6666666772</v>
      </c>
      <c r="CW155" s="28">
        <f t="shared" si="112"/>
        <v>-7063194.4444444543</v>
      </c>
      <c r="CX155" s="28">
        <f t="shared" si="112"/>
        <v>-7009722.2222222313</v>
      </c>
      <c r="CY155" s="28">
        <f t="shared" si="112"/>
        <v>-6956250.0000000084</v>
      </c>
      <c r="CZ155" s="28">
        <f t="shared" si="112"/>
        <v>-6902777.7777777854</v>
      </c>
      <c r="DA155" s="28">
        <f t="shared" si="112"/>
        <v>-6849305.5555555634</v>
      </c>
      <c r="DB155" s="28">
        <f t="shared" si="112"/>
        <v>-6795833.3333333405</v>
      </c>
      <c r="DC155" s="28">
        <f t="shared" si="112"/>
        <v>-6742361.1111111175</v>
      </c>
      <c r="DD155" s="28">
        <f t="shared" si="112"/>
        <v>-6688888.8888888946</v>
      </c>
      <c r="DE155" s="28">
        <f t="shared" si="112"/>
        <v>-6635416.6666666716</v>
      </c>
      <c r="DF155" s="28">
        <f t="shared" si="112"/>
        <v>-6581944.4444444496</v>
      </c>
      <c r="DG155" s="28">
        <f t="shared" si="112"/>
        <v>-6528472.2222222267</v>
      </c>
      <c r="DH155" s="28">
        <f t="shared" si="112"/>
        <v>-6475000.0000000037</v>
      </c>
      <c r="DI155" s="28">
        <f t="shared" si="112"/>
        <v>-6421527.7777777808</v>
      </c>
      <c r="DJ155" s="28">
        <f t="shared" si="112"/>
        <v>-6368055.5555555578</v>
      </c>
      <c r="DK155" s="28">
        <f t="shared" si="112"/>
        <v>-6314583.3333333349</v>
      </c>
      <c r="DL155" s="28">
        <f t="shared" si="112"/>
        <v>-6261111.1111111119</v>
      </c>
      <c r="DM155" s="28">
        <f t="shared" si="112"/>
        <v>-6207638.8888888899</v>
      </c>
      <c r="DN155" s="28">
        <f t="shared" si="112"/>
        <v>-6154166.666666667</v>
      </c>
      <c r="DO155" s="28">
        <f t="shared" si="112"/>
        <v>-6100694.444444444</v>
      </c>
      <c r="DP155" s="28">
        <f t="shared" si="112"/>
        <v>-6047222.2222222211</v>
      </c>
      <c r="DQ155" s="28">
        <f t="shared" si="112"/>
        <v>-5993749.9999999981</v>
      </c>
      <c r="DR155" s="28">
        <f t="shared" si="112"/>
        <v>-5940277.7777777752</v>
      </c>
      <c r="DS155" s="28">
        <f t="shared" si="112"/>
        <v>-5886805.5555555532</v>
      </c>
    </row>
    <row r="156" spans="1:123" x14ac:dyDescent="0.25">
      <c r="B156" s="27" t="s">
        <v>39</v>
      </c>
      <c r="D156" s="28">
        <f>+SUM(D153:$DS153)+SUM(D154:$DS154)</f>
        <v>-1088208333.3333373</v>
      </c>
      <c r="E156" s="28">
        <f>+SUM(E153:$DS153)+SUM(E154:$DS154)</f>
        <v>-1075958333.3333373</v>
      </c>
      <c r="F156" s="28">
        <f>+SUM(F153:$DS153)+SUM(F154:$DS154)</f>
        <v>-1063761805.5555594</v>
      </c>
      <c r="G156" s="28">
        <f>+SUM(G153:$DS153)+SUM(G154:$DS154)</f>
        <v>-1051618750.0000038</v>
      </c>
      <c r="H156" s="28">
        <f>+SUM(H153:$DS153)+SUM(H154:$DS154)</f>
        <v>-1039529166.6666703</v>
      </c>
      <c r="I156" s="28">
        <f>+SUM(I153:$DS153)+SUM(I154:$DS154)</f>
        <v>-1027493055.5555592</v>
      </c>
      <c r="J156" s="28">
        <f>+SUM(J153:$DS153)+SUM(J154:$DS154)</f>
        <v>-1015510416.6666701</v>
      </c>
      <c r="K156" s="28">
        <f>+SUM(K153:$DS153)+SUM(K154:$DS154)</f>
        <v>-1003581250.0000033</v>
      </c>
      <c r="L156" s="28">
        <f>+SUM(L153:$DS153)+SUM(L154:$DS154)</f>
        <v>-991705555.5555588</v>
      </c>
      <c r="M156" s="28">
        <f>+SUM(M153:$DS153)+SUM(M154:$DS154)</f>
        <v>-979883333.33333647</v>
      </c>
      <c r="N156" s="28">
        <f>+SUM(N153:$DS153)+SUM(N154:$DS154)</f>
        <v>-968114583.33333635</v>
      </c>
      <c r="O156" s="28">
        <f>+SUM(O153:$DS153)+SUM(O154:$DS154)</f>
        <v>-956399305.55555856</v>
      </c>
      <c r="P156" s="28">
        <f>+SUM(P153:$DS153)+SUM(P154:$DS154)</f>
        <v>-944737500.00000286</v>
      </c>
      <c r="Q156" s="28">
        <f>+SUM(Q153:$DS153)+SUM(Q154:$DS154)</f>
        <v>-933129166.66666949</v>
      </c>
      <c r="R156" s="28">
        <f>+SUM(R153:$DS153)+SUM(R154:$DS154)</f>
        <v>-921574305.5555582</v>
      </c>
      <c r="S156" s="28">
        <f>+SUM(S153:$DS153)+SUM(S154:$DS154)</f>
        <v>-910072916.66666937</v>
      </c>
      <c r="T156" s="28">
        <f>+SUM(T153:$DS153)+SUM(T154:$DS154)</f>
        <v>-898625000.0000025</v>
      </c>
      <c r="U156" s="28">
        <f>+SUM(U153:$DS153)+SUM(U154:$DS154)</f>
        <v>-887230555.55555797</v>
      </c>
      <c r="V156" s="28">
        <f>+SUM(V153:$DS153)+SUM(V154:$DS154)</f>
        <v>-875889583.33333564</v>
      </c>
      <c r="W156" s="28">
        <f>+SUM(W153:$DS153)+SUM(W154:$DS154)</f>
        <v>-864602083.3333354</v>
      </c>
      <c r="X156" s="28">
        <f>+SUM(X153:$DS153)+SUM(X154:$DS154)</f>
        <v>-853368055.55555761</v>
      </c>
      <c r="Y156" s="28">
        <f>+SUM(Y153:$DS153)+SUM(Y154:$DS154)</f>
        <v>-842187500.00000191</v>
      </c>
      <c r="Z156" s="28">
        <f>+SUM(Z153:$DS153)+SUM(Z154:$DS154)</f>
        <v>-831060416.66666853</v>
      </c>
      <c r="AA156" s="28">
        <f>+SUM(AA153:$DS153)+SUM(AA154:$DS154)</f>
        <v>-819986805.55555737</v>
      </c>
      <c r="AB156" s="28">
        <f>+SUM(AB153:$DS153)+SUM(AB154:$DS154)</f>
        <v>-808966666.66666842</v>
      </c>
      <c r="AC156" s="28">
        <f>+SUM(AC153:$DS153)+SUM(AC154:$DS154)</f>
        <v>-798000000.00000167</v>
      </c>
      <c r="AD156" s="28">
        <f>+SUM(AD153:$DS153)+SUM(AD154:$DS154)</f>
        <v>-787086805.55555701</v>
      </c>
      <c r="AE156" s="28">
        <f>+SUM(AE153:$DS153)+SUM(AE154:$DS154)</f>
        <v>-776227083.3333348</v>
      </c>
      <c r="AF156" s="28">
        <f>+SUM(AF153:$DS153)+SUM(AF154:$DS154)</f>
        <v>-765420833.33333468</v>
      </c>
      <c r="AG156" s="28">
        <f>+SUM(AG153:$DS153)+SUM(AG154:$DS154)</f>
        <v>-754668055.55555701</v>
      </c>
      <c r="AH156" s="28">
        <f>+SUM(AH153:$DS153)+SUM(AH154:$DS154)</f>
        <v>-743968750.00000143</v>
      </c>
      <c r="AI156" s="28">
        <f>+SUM(AI153:$DS153)+SUM(AI154:$DS154)</f>
        <v>-733322916.66666806</v>
      </c>
      <c r="AJ156" s="28">
        <f>+SUM(AJ153:$DS153)+SUM(AJ154:$DS154)</f>
        <v>-722730555.55555689</v>
      </c>
      <c r="AK156" s="28">
        <f>+SUM(AK153:$DS153)+SUM(AK154:$DS154)</f>
        <v>-712191666.66666794</v>
      </c>
      <c r="AL156" s="28">
        <f>+SUM(AL153:$DS153)+SUM(AL154:$DS154)</f>
        <v>-701706250.00000131</v>
      </c>
      <c r="AM156" s="28">
        <f>+SUM(AM153:$DS153)+SUM(AM154:$DS154)</f>
        <v>-691274305.55555677</v>
      </c>
      <c r="AN156" s="28">
        <f>+SUM(AN153:$DS153)+SUM(AN154:$DS154)</f>
        <v>-680895833.33333457</v>
      </c>
      <c r="AO156" s="28">
        <f>+SUM(AO153:$DS153)+SUM(AO154:$DS154)</f>
        <v>-670570833.33333457</v>
      </c>
      <c r="AP156" s="28">
        <f>+SUM(AP153:$DS153)+SUM(AP154:$DS154)</f>
        <v>-660299305.55555677</v>
      </c>
      <c r="AQ156" s="28">
        <f>+SUM(AQ153:$DS153)+SUM(AQ154:$DS154)</f>
        <v>-650081250.00000119</v>
      </c>
      <c r="AR156" s="28">
        <f>+SUM(AR153:$DS153)+SUM(AR154:$DS154)</f>
        <v>-639916666.66666782</v>
      </c>
      <c r="AS156" s="28">
        <f>+SUM(AS153:$DS153)+SUM(AS154:$DS154)</f>
        <v>-629805555.55555665</v>
      </c>
      <c r="AT156" s="28">
        <f>+SUM(AT153:$DS153)+SUM(AT154:$DS154)</f>
        <v>-619747916.66666782</v>
      </c>
      <c r="AU156" s="28">
        <f>+SUM(AU153:$DS153)+SUM(AU154:$DS154)</f>
        <v>-609743750.00000107</v>
      </c>
      <c r="AV156" s="28">
        <f>+SUM(AV153:$DS153)+SUM(AV154:$DS154)</f>
        <v>-599793055.55555665</v>
      </c>
      <c r="AW156" s="28">
        <f>+SUM(AW153:$DS153)+SUM(AW154:$DS154)</f>
        <v>-589895833.33333445</v>
      </c>
      <c r="AX156" s="28">
        <f>+SUM(AX153:$DS153)+SUM(AX154:$DS154)</f>
        <v>-580052083.33333445</v>
      </c>
      <c r="AY156" s="28">
        <f>+SUM(AY153:$DS153)+SUM(AY154:$DS154)</f>
        <v>-570261805.55555654</v>
      </c>
      <c r="AZ156" s="28">
        <f>+SUM(AZ153:$DS153)+SUM(AZ154:$DS154)</f>
        <v>-560525000.00000095</v>
      </c>
      <c r="BA156" s="28">
        <f>+SUM(BA153:$DS153)+SUM(BA154:$DS154)</f>
        <v>-550841666.6666677</v>
      </c>
      <c r="BB156" s="28">
        <f>+SUM(BB153:$DS153)+SUM(BB154:$DS154)</f>
        <v>-541211805.55555654</v>
      </c>
      <c r="BC156" s="28">
        <f>+SUM(BC153:$DS153)+SUM(BC154:$DS154)</f>
        <v>-531635416.66666764</v>
      </c>
      <c r="BD156" s="28">
        <f>+SUM(BD153:$DS153)+SUM(BD154:$DS154)</f>
        <v>-522112500.00000095</v>
      </c>
      <c r="BE156" s="28">
        <f>+SUM(BE153:$DS153)+SUM(BE154:$DS154)</f>
        <v>-512643055.55555654</v>
      </c>
      <c r="BF156" s="28">
        <f>+SUM(BF153:$DS153)+SUM(BF154:$DS154)</f>
        <v>-503227083.33333427</v>
      </c>
      <c r="BG156" s="28">
        <f>+SUM(BG153:$DS153)+SUM(BG154:$DS154)</f>
        <v>-493864583.33333421</v>
      </c>
      <c r="BH156" s="28">
        <f>+SUM(BH153:$DS153)+SUM(BH154:$DS154)</f>
        <v>-484555555.55555642</v>
      </c>
      <c r="BI156" s="28">
        <f>+SUM(BI153:$DS153)+SUM(BI154:$DS154)</f>
        <v>-475300000.00000089</v>
      </c>
      <c r="BJ156" s="28">
        <f>+SUM(BJ153:$DS153)+SUM(BJ154:$DS154)</f>
        <v>-466097916.66666752</v>
      </c>
      <c r="BK156" s="28">
        <f>+SUM(BK153:$DS153)+SUM(BK154:$DS154)</f>
        <v>-456949305.55555642</v>
      </c>
      <c r="BL156" s="28">
        <f>+SUM(BL153:$DS153)+SUM(BL154:$DS154)</f>
        <v>-447854166.66666752</v>
      </c>
      <c r="BM156" s="28">
        <f>+SUM(BM153:$DS153)+SUM(BM154:$DS154)</f>
        <v>-438812500.00000083</v>
      </c>
      <c r="BN156" s="28">
        <f>+SUM(BN153:$DS153)+SUM(BN154:$DS154)</f>
        <v>-429824305.55555642</v>
      </c>
      <c r="BO156" s="28">
        <f>+SUM(BO153:$DS153)+SUM(BO154:$DS154)</f>
        <v>-420889583.33333415</v>
      </c>
      <c r="BP156" s="28">
        <f>+SUM(BP153:$DS153)+SUM(BP154:$DS154)</f>
        <v>-412008333.33333415</v>
      </c>
      <c r="BQ156" s="28">
        <f>+SUM(BQ153:$DS153)+SUM(BQ154:$DS154)</f>
        <v>-403180555.55555636</v>
      </c>
      <c r="BR156" s="28">
        <f>+SUM(BR153:$DS153)+SUM(BR154:$DS154)</f>
        <v>-394406250.00000077</v>
      </c>
      <c r="BS156" s="28">
        <f>+SUM(BS153:$DS153)+SUM(BS154:$DS154)</f>
        <v>-385685416.66666746</v>
      </c>
      <c r="BT156" s="28">
        <f>+SUM(BT153:$DS153)+SUM(BT154:$DS154)</f>
        <v>-377018055.55555636</v>
      </c>
      <c r="BU156" s="28">
        <f>+SUM(BU153:$DS153)+SUM(BU154:$DS154)</f>
        <v>-368404166.66666746</v>
      </c>
      <c r="BV156" s="28">
        <f>+SUM(BV153:$DS153)+SUM(BV154:$DS154)</f>
        <v>-359843750.00000077</v>
      </c>
      <c r="BW156" s="28">
        <f>+SUM(BW153:$DS153)+SUM(BW154:$DS154)</f>
        <v>-351336805.5555563</v>
      </c>
      <c r="BX156" s="28">
        <f>+SUM(BX153:$DS153)+SUM(BX154:$DS154)</f>
        <v>-342883333.33333409</v>
      </c>
      <c r="BY156" s="28">
        <f>+SUM(BY153:$DS153)+SUM(BY154:$DS154)</f>
        <v>-334483333.33333409</v>
      </c>
      <c r="BZ156" s="28">
        <f>+SUM(BZ153:$DS153)+SUM(BZ154:$DS154)</f>
        <v>-326136805.55555624</v>
      </c>
      <c r="CA156" s="28">
        <f>+SUM(CA153:$DS153)+SUM(CA154:$DS154)</f>
        <v>-317843750.00000066</v>
      </c>
      <c r="CB156" s="28">
        <f>+SUM(CB153:$DS153)+SUM(CB154:$DS154)</f>
        <v>-309604166.66666728</v>
      </c>
      <c r="CC156" s="28">
        <f>+SUM(CC153:$DS153)+SUM(CC154:$DS154)</f>
        <v>-301418055.55555612</v>
      </c>
      <c r="CD156" s="28">
        <f>+SUM(CD153:$DS153)+SUM(CD154:$DS154)</f>
        <v>-293285416.66666722</v>
      </c>
      <c r="CE156" s="28">
        <f>+SUM(CE153:$DS153)+SUM(CE154:$DS154)</f>
        <v>-285206250.00000054</v>
      </c>
      <c r="CF156" s="28">
        <f>+SUM(CF153:$DS153)+SUM(CF154:$DS154)</f>
        <v>-277180555.55555606</v>
      </c>
      <c r="CG156" s="28">
        <f>+SUM(CG153:$DS153)+SUM(CG154:$DS154)</f>
        <v>-269208333.33333379</v>
      </c>
      <c r="CH156" s="28">
        <f>+SUM(CH153:$DS153)+SUM(CH154:$DS154)</f>
        <v>-261289583.33333376</v>
      </c>
      <c r="CI156" s="28">
        <f>+SUM(CI153:$DS153)+SUM(CI154:$DS154)</f>
        <v>-253424305.55555594</v>
      </c>
      <c r="CJ156" s="28">
        <f>+SUM(CJ153:$DS153)+SUM(CJ154:$DS154)</f>
        <v>-245612500.00000036</v>
      </c>
      <c r="CK156" s="28">
        <f>+SUM(CK153:$DS153)+SUM(CK154:$DS154)</f>
        <v>-237854166.66666698</v>
      </c>
      <c r="CL156" s="28">
        <f>+SUM(CL153:$DS153)+SUM(CL154:$DS154)</f>
        <v>-230149305.55555588</v>
      </c>
      <c r="CM156" s="28">
        <f>+SUM(CM153:$DS153)+SUM(CM154:$DS154)</f>
        <v>-222497916.66666695</v>
      </c>
      <c r="CN156" s="28">
        <f>+SUM(CN153:$DS153)+SUM(CN154:$DS154)</f>
        <v>-214900000.00000027</v>
      </c>
      <c r="CO156" s="28">
        <f>+SUM(CO153:$DS153)+SUM(CO154:$DS154)</f>
        <v>-207355555.55555579</v>
      </c>
      <c r="CP156" s="28">
        <f>+SUM(CP153:$DS153)+SUM(CP154:$DS154)</f>
        <v>-199864583.33333355</v>
      </c>
      <c r="CQ156" s="28">
        <f>+SUM(CQ153:$DS153)+SUM(CQ154:$DS154)</f>
        <v>-192427083.33333352</v>
      </c>
      <c r="CR156" s="28">
        <f>+SUM(CR153:$DS153)+SUM(CR154:$DS154)</f>
        <v>-185043055.5555557</v>
      </c>
      <c r="CS156" s="28">
        <f>+SUM(CS153:$DS153)+SUM(CS154:$DS154)</f>
        <v>-177712500.00000015</v>
      </c>
      <c r="CT156" s="28">
        <f>+SUM(CT153:$DS153)+SUM(CT154:$DS154)</f>
        <v>-170435416.66666678</v>
      </c>
      <c r="CU156" s="28">
        <f>+SUM(CU153:$DS153)+SUM(CU154:$DS154)</f>
        <v>-163211805.55555564</v>
      </c>
      <c r="CV156" s="28">
        <f>+SUM(CV153:$DS153)+SUM(CV154:$DS154)</f>
        <v>-156041666.66666675</v>
      </c>
      <c r="CW156" s="28">
        <f>+SUM(CW153:$DS153)+SUM(CW154:$DS154)</f>
        <v>-148925000.00000006</v>
      </c>
      <c r="CX156" s="28">
        <f>+SUM(CX153:$DS153)+SUM(CX154:$DS154)</f>
        <v>-141861805.55555561</v>
      </c>
      <c r="CY156" s="28">
        <f>+SUM(CY153:$DS153)+SUM(CY154:$DS154)</f>
        <v>-134852083.33333337</v>
      </c>
      <c r="CZ156" s="28">
        <f>+SUM(CZ153:$DS153)+SUM(CZ154:$DS154)</f>
        <v>-127895833.33333337</v>
      </c>
      <c r="DA156" s="28">
        <f>+SUM(DA153:$DS153)+SUM(DA154:$DS154)</f>
        <v>-120993055.55555558</v>
      </c>
      <c r="DB156" s="28">
        <f>+SUM(DB153:$DS153)+SUM(DB154:$DS154)</f>
        <v>-114143750.00000003</v>
      </c>
      <c r="DC156" s="28">
        <f>+SUM(DC153:$DS153)+SUM(DC154:$DS154)</f>
        <v>-107347916.66666669</v>
      </c>
      <c r="DD156" s="28">
        <f>+SUM(DD153:$DS153)+SUM(DD154:$DS154)</f>
        <v>-100605555.55555558</v>
      </c>
      <c r="DE156" s="28">
        <f>+SUM(DE153:$DS153)+SUM(DE154:$DS154)</f>
        <v>-93916666.666666687</v>
      </c>
      <c r="DF156" s="28">
        <f>+SUM(DF153:$DS153)+SUM(DF154:$DS154)</f>
        <v>-87281250.00000003</v>
      </c>
      <c r="DG156" s="28">
        <f>+SUM(DG153:$DS153)+SUM(DG154:$DS154)</f>
        <v>-80699305.555555582</v>
      </c>
      <c r="DH156" s="28">
        <f>+SUM(DH153:$DS153)+SUM(DH154:$DS154)</f>
        <v>-74170833.333333358</v>
      </c>
      <c r="DI156" s="28">
        <f>+SUM(DI153:$DS153)+SUM(DI154:$DS154)</f>
        <v>-67695833.333333343</v>
      </c>
      <c r="DJ156" s="28">
        <f>+SUM(DJ153:$DS153)+SUM(DJ154:$DS154)</f>
        <v>-61274305.555555567</v>
      </c>
      <c r="DK156" s="28">
        <f>+SUM(DK153:$DS153)+SUM(DK154:$DS154)</f>
        <v>-54906250.000000007</v>
      </c>
      <c r="DL156" s="28">
        <f>+SUM(DL153:$DS153)+SUM(DL154:$DS154)</f>
        <v>-48591666.666666672</v>
      </c>
      <c r="DM156" s="28">
        <f>+SUM(DM153:$DS153)+SUM(DM154:$DS154)</f>
        <v>-42330555.555555552</v>
      </c>
      <c r="DN156" s="28">
        <f>+SUM(DN153:$DS153)+SUM(DN154:$DS154)</f>
        <v>-36122916.666666657</v>
      </c>
      <c r="DO156" s="28">
        <f>+SUM(DO153:$DS153)+SUM(DO154:$DS154)</f>
        <v>-29968749.999999993</v>
      </c>
      <c r="DP156" s="28">
        <f>+SUM(DP153:$DS153)+SUM(DP154:$DS154)</f>
        <v>-23868055.555555549</v>
      </c>
      <c r="DQ156" s="28">
        <f>+SUM(DQ153:$DS153)+SUM(DQ154:$DS154)</f>
        <v>-17820833.333333328</v>
      </c>
      <c r="DR156" s="28">
        <f>+SUM(DR153:$DS153)+SUM(DR154:$DS154)</f>
        <v>-11827083.333333328</v>
      </c>
      <c r="DS156" s="28">
        <f>+SUM(DS153:$DS153)+SUM(DS154:$DS154)</f>
        <v>-5886805.5555555532</v>
      </c>
    </row>
    <row r="157" spans="1:123" x14ac:dyDescent="0.25">
      <c r="B157" s="27" t="s">
        <v>40</v>
      </c>
      <c r="D157" s="28">
        <f>+D156*$C$7/1000000</f>
        <v>-1305850.0000000049</v>
      </c>
      <c r="E157" s="28">
        <f t="shared" ref="E157:BP157" si="113">+E156*$C$7/1000000</f>
        <v>-1291150.0000000049</v>
      </c>
      <c r="F157" s="28">
        <f t="shared" si="113"/>
        <v>-1276514.1666666714</v>
      </c>
      <c r="G157" s="28">
        <f t="shared" si="113"/>
        <v>-1261942.5000000047</v>
      </c>
      <c r="H157" s="28">
        <f t="shared" si="113"/>
        <v>-1247435.0000000044</v>
      </c>
      <c r="I157" s="28">
        <f t="shared" si="113"/>
        <v>-1232991.6666666709</v>
      </c>
      <c r="J157" s="28">
        <f t="shared" si="113"/>
        <v>-1218612.5000000042</v>
      </c>
      <c r="K157" s="28">
        <f t="shared" si="113"/>
        <v>-1204297.500000004</v>
      </c>
      <c r="L157" s="28">
        <f t="shared" si="113"/>
        <v>-1190046.6666666707</v>
      </c>
      <c r="M157" s="28">
        <f t="shared" si="113"/>
        <v>-1175860.0000000037</v>
      </c>
      <c r="N157" s="28">
        <f t="shared" si="113"/>
        <v>-1161737.5000000037</v>
      </c>
      <c r="O157" s="28">
        <f t="shared" si="113"/>
        <v>-1147679.1666666702</v>
      </c>
      <c r="P157" s="28">
        <f t="shared" si="113"/>
        <v>-1133685.0000000035</v>
      </c>
      <c r="Q157" s="28">
        <f t="shared" si="113"/>
        <v>-1119755.0000000035</v>
      </c>
      <c r="R157" s="28">
        <f t="shared" si="113"/>
        <v>-1105889.16666667</v>
      </c>
      <c r="S157" s="28">
        <f t="shared" si="113"/>
        <v>-1092087.5000000033</v>
      </c>
      <c r="T157" s="28">
        <f t="shared" si="113"/>
        <v>-1078350.000000003</v>
      </c>
      <c r="U157" s="28">
        <f t="shared" si="113"/>
        <v>-1064676.6666666695</v>
      </c>
      <c r="V157" s="28">
        <f t="shared" si="113"/>
        <v>-1051067.5000000028</v>
      </c>
      <c r="W157" s="28">
        <f t="shared" si="113"/>
        <v>-1037522.5000000024</v>
      </c>
      <c r="X157" s="28">
        <f t="shared" si="113"/>
        <v>-1024041.6666666692</v>
      </c>
      <c r="Y157" s="28">
        <f t="shared" si="113"/>
        <v>-1010625.0000000023</v>
      </c>
      <c r="Z157" s="28">
        <f t="shared" si="113"/>
        <v>-997272.50000000221</v>
      </c>
      <c r="AA157" s="28">
        <f t="shared" si="113"/>
        <v>-983984.16666666884</v>
      </c>
      <c r="AB157" s="28">
        <f t="shared" si="113"/>
        <v>-970760.0000000021</v>
      </c>
      <c r="AC157" s="28">
        <f t="shared" si="113"/>
        <v>-957600.00000000198</v>
      </c>
      <c r="AD157" s="28">
        <f t="shared" si="113"/>
        <v>-944504.16666666849</v>
      </c>
      <c r="AE157" s="28">
        <f t="shared" si="113"/>
        <v>-931472.50000000175</v>
      </c>
      <c r="AF157" s="28">
        <f t="shared" si="113"/>
        <v>-918505.00000000163</v>
      </c>
      <c r="AG157" s="28">
        <f t="shared" si="113"/>
        <v>-905601.66666666849</v>
      </c>
      <c r="AH157" s="28">
        <f t="shared" si="113"/>
        <v>-892762.50000000175</v>
      </c>
      <c r="AI157" s="28">
        <f t="shared" si="113"/>
        <v>-879987.50000000175</v>
      </c>
      <c r="AJ157" s="28">
        <f t="shared" si="113"/>
        <v>-867276.66666666826</v>
      </c>
      <c r="AK157" s="28">
        <f t="shared" si="113"/>
        <v>-854630.00000000151</v>
      </c>
      <c r="AL157" s="28">
        <f t="shared" si="113"/>
        <v>-842047.50000000163</v>
      </c>
      <c r="AM157" s="28">
        <f t="shared" si="113"/>
        <v>-829529.16666666814</v>
      </c>
      <c r="AN157" s="28">
        <f t="shared" si="113"/>
        <v>-817075.00000000151</v>
      </c>
      <c r="AO157" s="28">
        <f t="shared" si="113"/>
        <v>-804685.00000000151</v>
      </c>
      <c r="AP157" s="28">
        <f t="shared" si="113"/>
        <v>-792359.16666666814</v>
      </c>
      <c r="AQ157" s="28">
        <f t="shared" si="113"/>
        <v>-780097.50000000151</v>
      </c>
      <c r="AR157" s="28">
        <f t="shared" si="113"/>
        <v>-767900.0000000014</v>
      </c>
      <c r="AS157" s="28">
        <f t="shared" si="113"/>
        <v>-755766.66666666802</v>
      </c>
      <c r="AT157" s="28">
        <f t="shared" si="113"/>
        <v>-743697.5000000014</v>
      </c>
      <c r="AU157" s="28">
        <f t="shared" si="113"/>
        <v>-731692.5000000014</v>
      </c>
      <c r="AV157" s="28">
        <f t="shared" si="113"/>
        <v>-719751.66666666802</v>
      </c>
      <c r="AW157" s="28">
        <f t="shared" si="113"/>
        <v>-707875.0000000014</v>
      </c>
      <c r="AX157" s="28">
        <f t="shared" si="113"/>
        <v>-696062.5000000014</v>
      </c>
      <c r="AY157" s="28">
        <f t="shared" si="113"/>
        <v>-684314.16666666779</v>
      </c>
      <c r="AZ157" s="28">
        <f t="shared" si="113"/>
        <v>-672630.00000000105</v>
      </c>
      <c r="BA157" s="28">
        <f t="shared" si="113"/>
        <v>-661010.00000000116</v>
      </c>
      <c r="BB157" s="28">
        <f t="shared" si="113"/>
        <v>-649454.16666666779</v>
      </c>
      <c r="BC157" s="28">
        <f t="shared" si="113"/>
        <v>-637962.50000000116</v>
      </c>
      <c r="BD157" s="28">
        <f t="shared" si="113"/>
        <v>-626535.00000000105</v>
      </c>
      <c r="BE157" s="28">
        <f t="shared" si="113"/>
        <v>-615171.66666666779</v>
      </c>
      <c r="BF157" s="28">
        <f t="shared" si="113"/>
        <v>-603872.50000000105</v>
      </c>
      <c r="BG157" s="28">
        <f t="shared" si="113"/>
        <v>-592637.50000000105</v>
      </c>
      <c r="BH157" s="28">
        <f t="shared" si="113"/>
        <v>-581466.66666666768</v>
      </c>
      <c r="BI157" s="28">
        <f t="shared" si="113"/>
        <v>-570360.00000000105</v>
      </c>
      <c r="BJ157" s="28">
        <f t="shared" si="113"/>
        <v>-559317.50000000093</v>
      </c>
      <c r="BK157" s="28">
        <f t="shared" si="113"/>
        <v>-548339.16666666768</v>
      </c>
      <c r="BL157" s="28">
        <f t="shared" si="113"/>
        <v>-537425.00000000105</v>
      </c>
      <c r="BM157" s="28">
        <f t="shared" si="113"/>
        <v>-526575.00000000093</v>
      </c>
      <c r="BN157" s="28">
        <f t="shared" si="113"/>
        <v>-515789.16666666773</v>
      </c>
      <c r="BO157" s="28">
        <f t="shared" si="113"/>
        <v>-505067.50000000099</v>
      </c>
      <c r="BP157" s="28">
        <f t="shared" si="113"/>
        <v>-494410.00000000099</v>
      </c>
      <c r="BQ157" s="28">
        <f t="shared" ref="BQ157:DS157" si="114">+BQ156*$C$7/1000000</f>
        <v>-483816.66666666762</v>
      </c>
      <c r="BR157" s="28">
        <f t="shared" si="114"/>
        <v>-473287.50000000093</v>
      </c>
      <c r="BS157" s="28">
        <f t="shared" si="114"/>
        <v>-462822.50000000099</v>
      </c>
      <c r="BT157" s="28">
        <f t="shared" si="114"/>
        <v>-452421.66666666762</v>
      </c>
      <c r="BU157" s="28">
        <f t="shared" si="114"/>
        <v>-442085.00000000099</v>
      </c>
      <c r="BV157" s="28">
        <f t="shared" si="114"/>
        <v>-431812.50000000093</v>
      </c>
      <c r="BW157" s="28">
        <f t="shared" si="114"/>
        <v>-421604.16666666756</v>
      </c>
      <c r="BX157" s="28">
        <f t="shared" si="114"/>
        <v>-411460.00000000093</v>
      </c>
      <c r="BY157" s="28">
        <f t="shared" si="114"/>
        <v>-401380.00000000093</v>
      </c>
      <c r="BZ157" s="28">
        <f t="shared" si="114"/>
        <v>-391364.1666666675</v>
      </c>
      <c r="CA157" s="28">
        <f t="shared" si="114"/>
        <v>-381412.50000000081</v>
      </c>
      <c r="CB157" s="28">
        <f t="shared" si="114"/>
        <v>-371525.00000000076</v>
      </c>
      <c r="CC157" s="28">
        <f t="shared" si="114"/>
        <v>-361701.66666666738</v>
      </c>
      <c r="CD157" s="28">
        <f t="shared" si="114"/>
        <v>-351942.5000000007</v>
      </c>
      <c r="CE157" s="28">
        <f t="shared" si="114"/>
        <v>-342247.5000000007</v>
      </c>
      <c r="CF157" s="28">
        <f t="shared" si="114"/>
        <v>-332616.66666666733</v>
      </c>
      <c r="CG157" s="28">
        <f t="shared" si="114"/>
        <v>-323050.00000000052</v>
      </c>
      <c r="CH157" s="28">
        <f t="shared" si="114"/>
        <v>-313547.50000000047</v>
      </c>
      <c r="CI157" s="28">
        <f t="shared" si="114"/>
        <v>-304109.16666666709</v>
      </c>
      <c r="CJ157" s="28">
        <f t="shared" si="114"/>
        <v>-294735.00000000041</v>
      </c>
      <c r="CK157" s="28">
        <f t="shared" si="114"/>
        <v>-285425.00000000035</v>
      </c>
      <c r="CL157" s="28">
        <f t="shared" si="114"/>
        <v>-276179.16666666704</v>
      </c>
      <c r="CM157" s="28">
        <f t="shared" si="114"/>
        <v>-266997.50000000035</v>
      </c>
      <c r="CN157" s="28">
        <f t="shared" si="114"/>
        <v>-257880.00000000035</v>
      </c>
      <c r="CO157" s="28">
        <f t="shared" si="114"/>
        <v>-248826.66666666695</v>
      </c>
      <c r="CP157" s="28">
        <f t="shared" si="114"/>
        <v>-239837.50000000026</v>
      </c>
      <c r="CQ157" s="28">
        <f t="shared" si="114"/>
        <v>-230912.5000000002</v>
      </c>
      <c r="CR157" s="28">
        <f t="shared" si="114"/>
        <v>-222051.66666666683</v>
      </c>
      <c r="CS157" s="28">
        <f t="shared" si="114"/>
        <v>-213255.00000000017</v>
      </c>
      <c r="CT157" s="28">
        <f t="shared" si="114"/>
        <v>-204522.50000000012</v>
      </c>
      <c r="CU157" s="28">
        <f t="shared" si="114"/>
        <v>-195854.16666666677</v>
      </c>
      <c r="CV157" s="28">
        <f t="shared" si="114"/>
        <v>-187250.00000000009</v>
      </c>
      <c r="CW157" s="28">
        <f t="shared" si="114"/>
        <v>-178710.00000000006</v>
      </c>
      <c r="CX157" s="28">
        <f t="shared" si="114"/>
        <v>-170234.16666666674</v>
      </c>
      <c r="CY157" s="28">
        <f t="shared" si="114"/>
        <v>-161822.50000000006</v>
      </c>
      <c r="CZ157" s="28">
        <f t="shared" si="114"/>
        <v>-153475.00000000006</v>
      </c>
      <c r="DA157" s="28">
        <f t="shared" si="114"/>
        <v>-145191.66666666669</v>
      </c>
      <c r="DB157" s="28">
        <f t="shared" si="114"/>
        <v>-136972.50000000003</v>
      </c>
      <c r="DC157" s="28">
        <f t="shared" si="114"/>
        <v>-128817.50000000003</v>
      </c>
      <c r="DD157" s="28">
        <f t="shared" si="114"/>
        <v>-120726.6666666667</v>
      </c>
      <c r="DE157" s="28">
        <f t="shared" si="114"/>
        <v>-112700.00000000003</v>
      </c>
      <c r="DF157" s="28">
        <f t="shared" si="114"/>
        <v>-104737.50000000003</v>
      </c>
      <c r="DG157" s="28">
        <f t="shared" si="114"/>
        <v>-96839.166666666701</v>
      </c>
      <c r="DH157" s="28">
        <f t="shared" si="114"/>
        <v>-89005.000000000029</v>
      </c>
      <c r="DI157" s="28">
        <f t="shared" si="114"/>
        <v>-81235.000000000015</v>
      </c>
      <c r="DJ157" s="28">
        <f t="shared" si="114"/>
        <v>-73529.166666666686</v>
      </c>
      <c r="DK157" s="28">
        <f t="shared" si="114"/>
        <v>-65887.500000000015</v>
      </c>
      <c r="DL157" s="28">
        <f t="shared" si="114"/>
        <v>-58310.000000000007</v>
      </c>
      <c r="DM157" s="28">
        <f t="shared" si="114"/>
        <v>-50796.666666666664</v>
      </c>
      <c r="DN157" s="28">
        <f t="shared" si="114"/>
        <v>-43347.499999999985</v>
      </c>
      <c r="DO157" s="28">
        <f t="shared" si="114"/>
        <v>-35962.499999999993</v>
      </c>
      <c r="DP157" s="28">
        <f t="shared" si="114"/>
        <v>-28641.666666666657</v>
      </c>
      <c r="DQ157" s="28">
        <f t="shared" si="114"/>
        <v>-21384.999999999993</v>
      </c>
      <c r="DR157" s="28">
        <f t="shared" si="114"/>
        <v>-14192.499999999995</v>
      </c>
      <c r="DS157" s="28">
        <f t="shared" si="114"/>
        <v>-7064.1666666666642</v>
      </c>
    </row>
    <row r="158" spans="1:123" ht="15.75" thickBot="1" x14ac:dyDescent="0.3">
      <c r="B158" s="48" t="s">
        <v>41</v>
      </c>
      <c r="C158" s="5">
        <f>+$C$5</f>
        <v>700000000</v>
      </c>
      <c r="D158" s="28">
        <f>+D157+D155</f>
        <v>-13555850.000000076</v>
      </c>
      <c r="E158" s="28">
        <f t="shared" ref="E158:BP158" si="115">+E157+E155</f>
        <v>-13487677.777777852</v>
      </c>
      <c r="F158" s="28">
        <f t="shared" si="115"/>
        <v>-13419569.722222295</v>
      </c>
      <c r="G158" s="28">
        <f t="shared" si="115"/>
        <v>-13351525.833333407</v>
      </c>
      <c r="H158" s="28">
        <f t="shared" si="115"/>
        <v>-13283546.111111181</v>
      </c>
      <c r="I158" s="28">
        <f t="shared" si="115"/>
        <v>-13215630.555555627</v>
      </c>
      <c r="J158" s="28">
        <f t="shared" si="115"/>
        <v>-13147779.166666735</v>
      </c>
      <c r="K158" s="28">
        <f t="shared" si="115"/>
        <v>-13079991.944444511</v>
      </c>
      <c r="L158" s="28">
        <f t="shared" si="115"/>
        <v>-13012268.888888955</v>
      </c>
      <c r="M158" s="28">
        <f t="shared" si="115"/>
        <v>-12944610.000000065</v>
      </c>
      <c r="N158" s="28">
        <f t="shared" si="115"/>
        <v>-12877015.277777843</v>
      </c>
      <c r="O158" s="28">
        <f t="shared" si="115"/>
        <v>-12809484.722222285</v>
      </c>
      <c r="P158" s="28">
        <f t="shared" si="115"/>
        <v>-12742018.333333395</v>
      </c>
      <c r="Q158" s="28">
        <f t="shared" si="115"/>
        <v>-12674616.111111172</v>
      </c>
      <c r="R158" s="28">
        <f t="shared" si="115"/>
        <v>-12607278.055555616</v>
      </c>
      <c r="S158" s="28">
        <f t="shared" si="115"/>
        <v>-12540004.166666728</v>
      </c>
      <c r="T158" s="28">
        <f t="shared" si="115"/>
        <v>-12472794.444444504</v>
      </c>
      <c r="U158" s="28">
        <f t="shared" si="115"/>
        <v>-12405648.888888946</v>
      </c>
      <c r="V158" s="28">
        <f t="shared" si="115"/>
        <v>-12338567.500000056</v>
      </c>
      <c r="W158" s="28">
        <f t="shared" si="115"/>
        <v>-12271550.277777832</v>
      </c>
      <c r="X158" s="28">
        <f t="shared" si="115"/>
        <v>-12204597.222222276</v>
      </c>
      <c r="Y158" s="28">
        <f t="shared" si="115"/>
        <v>-12137708.333333386</v>
      </c>
      <c r="Z158" s="28">
        <f t="shared" si="115"/>
        <v>-12070883.611111162</v>
      </c>
      <c r="AA158" s="28">
        <f t="shared" si="115"/>
        <v>-12004123.055555604</v>
      </c>
      <c r="AB158" s="28">
        <f t="shared" si="115"/>
        <v>-11937426.666666714</v>
      </c>
      <c r="AC158" s="28">
        <f t="shared" si="115"/>
        <v>-11870794.444444492</v>
      </c>
      <c r="AD158" s="28">
        <f t="shared" si="115"/>
        <v>-11804226.388888936</v>
      </c>
      <c r="AE158" s="28">
        <f t="shared" si="115"/>
        <v>-11737722.500000047</v>
      </c>
      <c r="AF158" s="28">
        <f t="shared" si="115"/>
        <v>-11671282.777777823</v>
      </c>
      <c r="AG158" s="28">
        <f t="shared" si="115"/>
        <v>-11604907.222222267</v>
      </c>
      <c r="AH158" s="28">
        <f t="shared" si="115"/>
        <v>-11538595.833333379</v>
      </c>
      <c r="AI158" s="28">
        <f t="shared" si="115"/>
        <v>-11472348.611111155</v>
      </c>
      <c r="AJ158" s="28">
        <f t="shared" si="115"/>
        <v>-11406165.555555599</v>
      </c>
      <c r="AK158" s="28">
        <f t="shared" si="115"/>
        <v>-11340046.666666711</v>
      </c>
      <c r="AL158" s="28">
        <f t="shared" si="115"/>
        <v>-11273991.944444487</v>
      </c>
      <c r="AM158" s="28">
        <f t="shared" si="115"/>
        <v>-11208001.388888931</v>
      </c>
      <c r="AN158" s="28">
        <f t="shared" si="115"/>
        <v>-11142075.000000043</v>
      </c>
      <c r="AO158" s="28">
        <f t="shared" si="115"/>
        <v>-11076212.777777819</v>
      </c>
      <c r="AP158" s="28">
        <f t="shared" si="115"/>
        <v>-11010414.722222265</v>
      </c>
      <c r="AQ158" s="28">
        <f t="shared" si="115"/>
        <v>-10944680.833333375</v>
      </c>
      <c r="AR158" s="28">
        <f t="shared" si="115"/>
        <v>-10879011.111111151</v>
      </c>
      <c r="AS158" s="28">
        <f t="shared" si="115"/>
        <v>-10813405.555555597</v>
      </c>
      <c r="AT158" s="28">
        <f t="shared" si="115"/>
        <v>-10747864.166666707</v>
      </c>
      <c r="AU158" s="28">
        <f t="shared" si="115"/>
        <v>-10682386.944444483</v>
      </c>
      <c r="AV158" s="28">
        <f t="shared" si="115"/>
        <v>-10616973.888888927</v>
      </c>
      <c r="AW158" s="28">
        <f t="shared" si="115"/>
        <v>-10551625.000000039</v>
      </c>
      <c r="AX158" s="28">
        <f t="shared" si="115"/>
        <v>-10486340.277777817</v>
      </c>
      <c r="AY158" s="28">
        <f t="shared" si="115"/>
        <v>-10421119.722222259</v>
      </c>
      <c r="AZ158" s="28">
        <f t="shared" si="115"/>
        <v>-10355963.333333371</v>
      </c>
      <c r="BA158" s="28">
        <f t="shared" si="115"/>
        <v>-10290871.111111149</v>
      </c>
      <c r="BB158" s="28">
        <f t="shared" si="115"/>
        <v>-10225843.055555591</v>
      </c>
      <c r="BC158" s="28">
        <f t="shared" si="115"/>
        <v>-10160879.166666703</v>
      </c>
      <c r="BD158" s="28">
        <f t="shared" si="115"/>
        <v>-10095979.444444481</v>
      </c>
      <c r="BE158" s="28">
        <f t="shared" si="115"/>
        <v>-10031143.888888923</v>
      </c>
      <c r="BF158" s="28">
        <f t="shared" si="115"/>
        <v>-9966372.5000000354</v>
      </c>
      <c r="BG158" s="28">
        <f t="shared" si="115"/>
        <v>-9901665.2777778134</v>
      </c>
      <c r="BH158" s="28">
        <f t="shared" si="115"/>
        <v>-9837022.2222222555</v>
      </c>
      <c r="BI158" s="28">
        <f t="shared" si="115"/>
        <v>-9772443.3333333675</v>
      </c>
      <c r="BJ158" s="28">
        <f t="shared" si="115"/>
        <v>-9707928.6111111455</v>
      </c>
      <c r="BK158" s="28">
        <f t="shared" si="115"/>
        <v>-9643478.0555555876</v>
      </c>
      <c r="BL158" s="28">
        <f t="shared" si="115"/>
        <v>-9579091.6666666996</v>
      </c>
      <c r="BM158" s="28">
        <f t="shared" si="115"/>
        <v>-9514769.4444444776</v>
      </c>
      <c r="BN158" s="28">
        <f t="shared" si="115"/>
        <v>-9450511.3888889197</v>
      </c>
      <c r="BO158" s="28">
        <f t="shared" si="115"/>
        <v>-9386317.5000000317</v>
      </c>
      <c r="BP158" s="28">
        <f t="shared" si="115"/>
        <v>-9322187.7777778096</v>
      </c>
      <c r="BQ158" s="28">
        <f t="shared" ref="BQ158:DS158" si="116">+BQ157+BQ155</f>
        <v>-9258122.2222222537</v>
      </c>
      <c r="BR158" s="28">
        <f t="shared" si="116"/>
        <v>-9194120.8333333619</v>
      </c>
      <c r="BS158" s="28">
        <f t="shared" si="116"/>
        <v>-9130183.6111111417</v>
      </c>
      <c r="BT158" s="28">
        <f t="shared" si="116"/>
        <v>-9066310.5555555858</v>
      </c>
      <c r="BU158" s="28">
        <f t="shared" si="116"/>
        <v>-9002501.6666666958</v>
      </c>
      <c r="BV158" s="28">
        <f t="shared" si="116"/>
        <v>-8938756.9444444738</v>
      </c>
      <c r="BW158" s="28">
        <f t="shared" si="116"/>
        <v>-8875076.3888889179</v>
      </c>
      <c r="BX158" s="28">
        <f t="shared" si="116"/>
        <v>-8811460.0000000261</v>
      </c>
      <c r="BY158" s="28">
        <f t="shared" si="116"/>
        <v>-8747907.7777778059</v>
      </c>
      <c r="BZ158" s="28">
        <f t="shared" si="116"/>
        <v>-8684419.7222222481</v>
      </c>
      <c r="CA158" s="28">
        <f t="shared" si="116"/>
        <v>-8620995.8333333582</v>
      </c>
      <c r="CB158" s="28">
        <f t="shared" si="116"/>
        <v>-8557636.1111111343</v>
      </c>
      <c r="CC158" s="28">
        <f t="shared" si="116"/>
        <v>-8494340.5555555802</v>
      </c>
      <c r="CD158" s="28">
        <f t="shared" si="116"/>
        <v>-8431109.1666666903</v>
      </c>
      <c r="CE158" s="28">
        <f t="shared" si="116"/>
        <v>-8367941.9444444673</v>
      </c>
      <c r="CF158" s="28">
        <f t="shared" si="116"/>
        <v>-8304838.8888889104</v>
      </c>
      <c r="CG158" s="28">
        <f t="shared" si="116"/>
        <v>-8241800.0000000214</v>
      </c>
      <c r="CH158" s="28">
        <f t="shared" si="116"/>
        <v>-8178825.2777777985</v>
      </c>
      <c r="CI158" s="28">
        <f t="shared" si="116"/>
        <v>-8115914.7222222416</v>
      </c>
      <c r="CJ158" s="28">
        <f t="shared" si="116"/>
        <v>-8053068.3333333516</v>
      </c>
      <c r="CK158" s="28">
        <f t="shared" si="116"/>
        <v>-7990286.1111111287</v>
      </c>
      <c r="CL158" s="28">
        <f t="shared" si="116"/>
        <v>-7927568.0555555727</v>
      </c>
      <c r="CM158" s="28">
        <f t="shared" si="116"/>
        <v>-7864914.1666666828</v>
      </c>
      <c r="CN158" s="28">
        <f t="shared" si="116"/>
        <v>-7802324.4444444599</v>
      </c>
      <c r="CO158" s="28">
        <f t="shared" si="116"/>
        <v>-7739798.8888889039</v>
      </c>
      <c r="CP158" s="28">
        <f t="shared" si="116"/>
        <v>-7677337.500000014</v>
      </c>
      <c r="CQ158" s="28">
        <f t="shared" si="116"/>
        <v>-7614940.277777791</v>
      </c>
      <c r="CR158" s="28">
        <f t="shared" si="116"/>
        <v>-7552607.222222236</v>
      </c>
      <c r="CS158" s="28">
        <f t="shared" si="116"/>
        <v>-7490338.3333333451</v>
      </c>
      <c r="CT158" s="28">
        <f t="shared" si="116"/>
        <v>-7428133.6111111231</v>
      </c>
      <c r="CU158" s="28">
        <f t="shared" si="116"/>
        <v>-7365993.0555555662</v>
      </c>
      <c r="CV158" s="28">
        <f t="shared" si="116"/>
        <v>-7303916.6666666772</v>
      </c>
      <c r="CW158" s="28">
        <f t="shared" si="116"/>
        <v>-7241904.4444444543</v>
      </c>
      <c r="CX158" s="28">
        <f t="shared" si="116"/>
        <v>-7179956.3888888983</v>
      </c>
      <c r="CY158" s="28">
        <f t="shared" si="116"/>
        <v>-7118072.5000000084</v>
      </c>
      <c r="CZ158" s="28">
        <f t="shared" si="116"/>
        <v>-7056252.7777777854</v>
      </c>
      <c r="DA158" s="28">
        <f t="shared" si="116"/>
        <v>-6994497.2222222304</v>
      </c>
      <c r="DB158" s="28">
        <f t="shared" si="116"/>
        <v>-6932805.8333333405</v>
      </c>
      <c r="DC158" s="28">
        <f t="shared" si="116"/>
        <v>-6871178.6111111175</v>
      </c>
      <c r="DD158" s="28">
        <f t="shared" si="116"/>
        <v>-6809615.5555555616</v>
      </c>
      <c r="DE158" s="28">
        <f t="shared" si="116"/>
        <v>-6748116.6666666716</v>
      </c>
      <c r="DF158" s="28">
        <f t="shared" si="116"/>
        <v>-6686681.9444444496</v>
      </c>
      <c r="DG158" s="28">
        <f t="shared" si="116"/>
        <v>-6625311.3888888936</v>
      </c>
      <c r="DH158" s="28">
        <f t="shared" si="116"/>
        <v>-6564005.0000000037</v>
      </c>
      <c r="DI158" s="28">
        <f t="shared" si="116"/>
        <v>-6502762.7777777808</v>
      </c>
      <c r="DJ158" s="28">
        <f t="shared" si="116"/>
        <v>-6441584.7222222248</v>
      </c>
      <c r="DK158" s="28">
        <f t="shared" si="116"/>
        <v>-6380470.8333333349</v>
      </c>
      <c r="DL158" s="28">
        <f t="shared" si="116"/>
        <v>-6319421.1111111119</v>
      </c>
      <c r="DM158" s="28">
        <f t="shared" si="116"/>
        <v>-6258435.5555555569</v>
      </c>
      <c r="DN158" s="28">
        <f t="shared" si="116"/>
        <v>-6197514.166666667</v>
      </c>
      <c r="DO158" s="28">
        <f t="shared" si="116"/>
        <v>-6136656.944444444</v>
      </c>
      <c r="DP158" s="28">
        <f t="shared" si="116"/>
        <v>-6075863.8888888881</v>
      </c>
      <c r="DQ158" s="28">
        <f t="shared" si="116"/>
        <v>-6015134.9999999981</v>
      </c>
      <c r="DR158" s="28">
        <f t="shared" si="116"/>
        <v>-5954470.2777777752</v>
      </c>
      <c r="DS158" s="28">
        <f t="shared" si="116"/>
        <v>-5893869.7222222202</v>
      </c>
    </row>
    <row r="159" spans="1:123" ht="15.75" thickBot="1" x14ac:dyDescent="0.3">
      <c r="B159" s="51">
        <f>+(C159+1)^12-1</f>
        <v>0.13835811427422628</v>
      </c>
      <c r="C159" s="50">
        <f>+IRR(C158:DS158)</f>
        <v>1.0857433201063804E-2</v>
      </c>
    </row>
    <row r="164" spans="2:6" ht="15.75" thickBot="1" x14ac:dyDescent="0.3">
      <c r="C164" s="1">
        <v>-1</v>
      </c>
    </row>
    <row r="165" spans="2:6" ht="15.75" thickBot="1" x14ac:dyDescent="0.3">
      <c r="B165" s="63" t="s">
        <v>3</v>
      </c>
      <c r="C165" s="64" t="s">
        <v>7</v>
      </c>
      <c r="D165" s="64" t="s">
        <v>73</v>
      </c>
      <c r="E165" s="64" t="s">
        <v>106</v>
      </c>
      <c r="F165" s="65" t="s">
        <v>107</v>
      </c>
    </row>
    <row r="166" spans="2:6" x14ac:dyDescent="0.25">
      <c r="B166" s="66">
        <v>12</v>
      </c>
      <c r="C166" s="60">
        <f>-SUM(D113:O113)</f>
        <v>39812500.000000164</v>
      </c>
      <c r="D166" s="83">
        <f>-SUM(D117:O117)</f>
        <v>5682950</v>
      </c>
      <c r="E166" s="68">
        <f>+B119</f>
        <v>0.12681757526569704</v>
      </c>
      <c r="F166" s="84">
        <f>-SUM(D118:O118)</f>
        <v>745495450.00000024</v>
      </c>
    </row>
    <row r="167" spans="2:6" x14ac:dyDescent="0.25">
      <c r="B167" s="70">
        <v>24</v>
      </c>
      <c r="C167" s="60">
        <f>(SUM(D123:AA123))*-1</f>
        <v>76562500.000000313</v>
      </c>
      <c r="D167" s="60">
        <f>(SUM(D127:AA127))*-1</f>
        <v>11296250.000000002</v>
      </c>
      <c r="E167" s="25">
        <f>+B129</f>
        <v>0.12739701749663546</v>
      </c>
      <c r="F167" s="85">
        <f>(SUM(D128:AA128))*-1</f>
        <v>787858750.00000036</v>
      </c>
    </row>
    <row r="168" spans="2:6" x14ac:dyDescent="0.25">
      <c r="B168" s="70">
        <v>36</v>
      </c>
      <c r="C168" s="60">
        <f>(SUM(D133:AM133))*-1</f>
        <v>113312500.0000006</v>
      </c>
      <c r="D168" s="60">
        <f>(SUM(D137:AM137))*-1</f>
        <v>17262350</v>
      </c>
      <c r="E168" s="25">
        <f>+B139</f>
        <v>0.12798759937277504</v>
      </c>
      <c r="F168" s="85">
        <f>(SUM(D138:AM138))*-1</f>
        <v>830574850.00000083</v>
      </c>
    </row>
    <row r="169" spans="2:6" x14ac:dyDescent="0.25">
      <c r="F169" s="62"/>
    </row>
  </sheetData>
  <mergeCells count="4">
    <mergeCell ref="G3:H3"/>
    <mergeCell ref="J3:K3"/>
    <mergeCell ref="M3:N3"/>
    <mergeCell ref="P3:Q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50"/>
  </sheetPr>
  <dimension ref="D3:XEX49"/>
  <sheetViews>
    <sheetView showGridLines="0" tabSelected="1" topLeftCell="D1" zoomScale="130" zoomScaleNormal="130" workbookViewId="0">
      <selection activeCell="I15" sqref="I15:J15"/>
    </sheetView>
  </sheetViews>
  <sheetFormatPr baseColWidth="10" defaultRowHeight="15" x14ac:dyDescent="0.25"/>
  <cols>
    <col min="1" max="3" width="0" hidden="1" customWidth="1"/>
    <col min="4" max="4" width="2.85546875" customWidth="1"/>
    <col min="5" max="5" width="34.7109375" style="1" customWidth="1"/>
    <col min="6" max="6" width="21.5703125" style="1" bestFit="1" customWidth="1"/>
    <col min="7" max="7" width="11.42578125" customWidth="1"/>
    <col min="8" max="8" width="9.85546875" customWidth="1"/>
    <col min="9" max="9" width="34.7109375" customWidth="1"/>
    <col min="10" max="10" width="17.42578125" bestFit="1" customWidth="1"/>
  </cols>
  <sheetData>
    <row r="3" spans="5:10 16378:16378" ht="18.75" x14ac:dyDescent="0.3">
      <c r="E3" s="43" t="s">
        <v>109</v>
      </c>
      <c r="F3" s="43"/>
      <c r="I3" s="43" t="s">
        <v>108</v>
      </c>
      <c r="J3" s="43"/>
    </row>
    <row r="4" spans="5:10 16378:16378" ht="4.5" customHeight="1" x14ac:dyDescent="0.25">
      <c r="I4" s="1"/>
      <c r="J4" s="1"/>
    </row>
    <row r="5" spans="5:10 16378:16378" x14ac:dyDescent="0.25">
      <c r="E5" s="130" t="s">
        <v>76</v>
      </c>
      <c r="F5" s="131"/>
      <c r="I5" s="127" t="s">
        <v>76</v>
      </c>
      <c r="J5" s="128"/>
    </row>
    <row r="6" spans="5:10 16378:16378" ht="16.5" thickBot="1" x14ac:dyDescent="0.3">
      <c r="E6" s="86" t="s">
        <v>77</v>
      </c>
      <c r="F6" s="97" t="s">
        <v>5</v>
      </c>
      <c r="I6" s="93" t="s">
        <v>70</v>
      </c>
      <c r="J6" s="94" t="s">
        <v>5</v>
      </c>
    </row>
    <row r="7" spans="5:10 16378:16378" ht="16.5" thickTop="1" thickBot="1" x14ac:dyDescent="0.3">
      <c r="E7" s="88" t="s">
        <v>2</v>
      </c>
      <c r="F7" s="101">
        <v>4000000000</v>
      </c>
      <c r="I7" s="88" t="s">
        <v>2</v>
      </c>
      <c r="J7" s="101">
        <v>700000000</v>
      </c>
    </row>
    <row r="8" spans="5:10 16378:16378" ht="16.5" thickTop="1" thickBot="1" x14ac:dyDescent="0.3">
      <c r="E8" s="88" t="s">
        <v>3</v>
      </c>
      <c r="F8" s="95">
        <v>60</v>
      </c>
      <c r="I8" s="88" t="s">
        <v>3</v>
      </c>
      <c r="J8" s="95">
        <v>36</v>
      </c>
    </row>
    <row r="9" spans="5:10 16378:16378" ht="15.75" thickTop="1" x14ac:dyDescent="0.25">
      <c r="E9" s="89" t="s">
        <v>7</v>
      </c>
      <c r="F9" s="100">
        <f>IF(F7&gt;4000000000,"EXCEDE EL MONTO",VLOOKUP($F$8,'Cálculo Con gar'!$B$165:$E$171,2,0))</f>
        <v>915000000.0000087</v>
      </c>
      <c r="I9" s="89" t="s">
        <v>7</v>
      </c>
      <c r="J9" s="100">
        <f>IF(J7&gt;700000000,"EXCEDE EL MONTO",VLOOKUP($J$8,'Cálcul sin gar'!$B$165:$E$168,2,0))</f>
        <v>113312500.0000006</v>
      </c>
    </row>
    <row r="10" spans="5:10 16378:16378" x14ac:dyDescent="0.25">
      <c r="E10" s="89" t="s">
        <v>113</v>
      </c>
      <c r="F10" s="99">
        <f>IF(F7&gt;4000000000,"EXCEDE EL MONTO",IF(F8&lt;=36,'Cálculo Con gar'!C13,'Cálculo Con gar'!D13))</f>
        <v>9.9247584081007423E-2</v>
      </c>
      <c r="I10" s="89" t="s">
        <v>113</v>
      </c>
      <c r="J10" s="99">
        <f>IF(J7&gt;700000000,"EXCEDE EL MONTO",'Cálcul sin gar'!C13)</f>
        <v>0.11020345045182389</v>
      </c>
    </row>
    <row r="11" spans="5:10 16378:16378" x14ac:dyDescent="0.25">
      <c r="E11" s="89" t="s">
        <v>73</v>
      </c>
      <c r="F11" s="91">
        <f>IF(F7&gt;4000000000,"EXCEDE EL MONTO",VLOOKUP($F$8,'Cálculo Con gar'!$B$165:$E$171,3,0))</f>
        <v>169092000.00000009</v>
      </c>
      <c r="I11" s="89" t="s">
        <v>73</v>
      </c>
      <c r="J11" s="91">
        <f>+IF(J7&gt;700000000,"EXCEDE EL MONTO",VLOOKUP($J$8,'Cálcul sin gar'!$B$165:$E$168,3,0))</f>
        <v>17262350</v>
      </c>
      <c r="XEX11" s="7"/>
    </row>
    <row r="12" spans="5:10 16378:16378" x14ac:dyDescent="0.25">
      <c r="E12" s="89" t="s">
        <v>116</v>
      </c>
      <c r="F12" s="102">
        <f>IF(F7&gt;4000000000,"EXCEDE EL MONTO",0.12%*12)</f>
        <v>1.44E-2</v>
      </c>
      <c r="I12" s="89" t="s">
        <v>116</v>
      </c>
      <c r="J12" s="102">
        <f>IF(J7&gt;700000000,"EXCEDE EL MONTO",0.12%*12)</f>
        <v>1.44E-2</v>
      </c>
      <c r="XEX12" s="52"/>
    </row>
    <row r="13" spans="5:10 16378:16378" x14ac:dyDescent="0.25">
      <c r="E13" s="103" t="s">
        <v>114</v>
      </c>
      <c r="F13" s="90">
        <f>IF(F7&gt;4000000000,"EXCEDE EL MONTO",VLOOKUP($F$8,'Cálculo Con gar'!$B$165:$E$171,4,0))</f>
        <v>0.11210404933338802</v>
      </c>
      <c r="I13" s="103" t="s">
        <v>114</v>
      </c>
      <c r="J13" s="90">
        <f>IF(J7&gt;700000000,"EXCEDE EL MONTO",VLOOKUP($J$8,'Cálcul sin gar'!$B$165:$E$168,4,0))</f>
        <v>0.12798759937277504</v>
      </c>
    </row>
    <row r="14" spans="5:10 16378:16378" x14ac:dyDescent="0.25">
      <c r="E14" s="105" t="s">
        <v>115</v>
      </c>
      <c r="F14" s="106">
        <f>IF(F7&gt;4000000000,"EXCEDE EL MONTO",VLOOKUP($F$8,'Cálculo Con gar'!$B$165:$F$171,5,0))</f>
        <v>5084092000.0000172</v>
      </c>
      <c r="I14" s="92" t="s">
        <v>115</v>
      </c>
      <c r="J14" s="96">
        <f>IF(J7&gt;700000000,"EXCEDE EL MONTO",VLOOKUP($J$8,'Cálcul sin gar'!$B$165:$F$168,5,0))</f>
        <v>830574850.00000083</v>
      </c>
    </row>
    <row r="15" spans="5:10 16378:16378" ht="106.5" customHeight="1" x14ac:dyDescent="0.25">
      <c r="E15" s="133" t="s">
        <v>119</v>
      </c>
      <c r="F15" s="133"/>
      <c r="I15" s="134" t="s">
        <v>123</v>
      </c>
      <c r="J15" s="134"/>
    </row>
    <row r="16" spans="5:10 16378:16378" ht="15" hidden="1" customHeight="1" x14ac:dyDescent="0.25">
      <c r="E16" s="135"/>
      <c r="F16" s="135"/>
      <c r="I16" s="136"/>
      <c r="J16" s="136"/>
    </row>
    <row r="17" spans="4:6" ht="18.75" hidden="1" x14ac:dyDescent="0.3">
      <c r="D17" s="8"/>
      <c r="E17" s="132" t="s">
        <v>110</v>
      </c>
      <c r="F17" s="132"/>
    </row>
    <row r="18" spans="4:6" ht="5.25" hidden="1" customHeight="1" x14ac:dyDescent="0.3">
      <c r="D18" s="8"/>
      <c r="E18" s="10"/>
      <c r="F18" s="10"/>
    </row>
    <row r="19" spans="4:6" hidden="1" x14ac:dyDescent="0.25">
      <c r="E19" s="130" t="s">
        <v>76</v>
      </c>
      <c r="F19" s="131"/>
    </row>
    <row r="20" spans="4:6" ht="16.5" hidden="1" thickBot="1" x14ac:dyDescent="0.3">
      <c r="E20" s="86" t="s">
        <v>70</v>
      </c>
      <c r="F20" s="87" t="s">
        <v>5</v>
      </c>
    </row>
    <row r="21" spans="4:6" ht="16.5" hidden="1" thickTop="1" thickBot="1" x14ac:dyDescent="0.3">
      <c r="E21" s="89" t="s">
        <v>2</v>
      </c>
      <c r="F21" s="101">
        <v>2010000000</v>
      </c>
    </row>
    <row r="22" spans="4:6" ht="16.5" hidden="1" thickTop="1" thickBot="1" x14ac:dyDescent="0.3">
      <c r="E22" s="89" t="s">
        <v>3</v>
      </c>
      <c r="F22" s="95">
        <v>36</v>
      </c>
    </row>
    <row r="23" spans="4:6" ht="15.75" hidden="1" thickTop="1" x14ac:dyDescent="0.25">
      <c r="E23" s="89" t="s">
        <v>7</v>
      </c>
      <c r="F23" s="100" t="str">
        <f>IF(F21&gt;150000000,"EXCEDE EL MONTO",VLOOKUP($F$22,'Cálculo Tupyme'!$B$165:$E$168,2,0))</f>
        <v>EXCEDE EL MONTO</v>
      </c>
    </row>
    <row r="24" spans="4:6" hidden="1" x14ac:dyDescent="0.25">
      <c r="E24" s="89" t="s">
        <v>113</v>
      </c>
      <c r="F24" s="99" t="str">
        <f>IF(F21&gt;150000000,"EXCEDE EL MONTO",'Cálculo Tupyme'!C13)</f>
        <v>EXCEDE EL MONTO</v>
      </c>
    </row>
    <row r="25" spans="4:6" hidden="1" x14ac:dyDescent="0.25">
      <c r="E25" s="89" t="s">
        <v>73</v>
      </c>
      <c r="F25" s="91" t="str">
        <f>IF(F21&gt;150000000,"EXCEDE EL MONTO",VLOOKUP($F$22,'Cálculo Tupyme'!$B$165:$E$168,3,0))</f>
        <v>EXCEDE EL MONTO</v>
      </c>
    </row>
    <row r="26" spans="4:6" hidden="1" x14ac:dyDescent="0.25">
      <c r="E26" s="89" t="s">
        <v>116</v>
      </c>
      <c r="F26" s="104" t="str">
        <f>IF(F21&gt;150000000,"EXCEDE EL MONTO",0.12%*12)</f>
        <v>EXCEDE EL MONTO</v>
      </c>
    </row>
    <row r="27" spans="4:6" hidden="1" x14ac:dyDescent="0.25">
      <c r="E27" s="103" t="s">
        <v>114</v>
      </c>
      <c r="F27" s="104" t="str">
        <f>IF(F21&gt;150000000,"EXCEDE EL MONTO",VLOOKUP($F$22,'Cálculo Tupyme'!$B$165:$E$168,4,0))</f>
        <v>EXCEDE EL MONTO</v>
      </c>
    </row>
    <row r="28" spans="4:6" hidden="1" x14ac:dyDescent="0.25">
      <c r="E28" s="92" t="s">
        <v>115</v>
      </c>
      <c r="F28" s="96" t="str">
        <f>IF(F21&gt;150000000,"EXCEDE EL MONTO",VLOOKUP($F$22,'Cálculo Tupyme'!$B$165:$F$168,5,0))</f>
        <v>EXCEDE EL MONTO</v>
      </c>
    </row>
    <row r="29" spans="4:6" ht="9" hidden="1" customHeight="1" x14ac:dyDescent="0.25">
      <c r="E29" s="9"/>
    </row>
    <row r="30" spans="4:6" ht="54" hidden="1" customHeight="1" x14ac:dyDescent="0.25">
      <c r="E30" s="133" t="s">
        <v>120</v>
      </c>
      <c r="F30" s="133"/>
    </row>
    <row r="31" spans="4:6" ht="18.75" hidden="1" customHeight="1" x14ac:dyDescent="0.25">
      <c r="E31" s="136"/>
      <c r="F31" s="136"/>
    </row>
    <row r="32" spans="4:6" ht="18.75" hidden="1" x14ac:dyDescent="0.3">
      <c r="D32" s="8"/>
      <c r="E32" s="132" t="s">
        <v>112</v>
      </c>
      <c r="F32" s="132"/>
    </row>
    <row r="33" spans="4:9" ht="18.75" hidden="1" x14ac:dyDescent="0.3">
      <c r="E33" s="44"/>
      <c r="F33" s="58"/>
    </row>
    <row r="34" spans="4:9" hidden="1" x14ac:dyDescent="0.25">
      <c r="D34" s="40"/>
      <c r="E34" s="130" t="s">
        <v>103</v>
      </c>
      <c r="F34" s="131"/>
    </row>
    <row r="35" spans="4:9" ht="16.5" hidden="1" thickBot="1" x14ac:dyDescent="0.3">
      <c r="D35" s="40"/>
      <c r="E35" s="86" t="s">
        <v>70</v>
      </c>
      <c r="F35" s="87" t="s">
        <v>5</v>
      </c>
    </row>
    <row r="36" spans="4:9" ht="16.5" hidden="1" thickTop="1" thickBot="1" x14ac:dyDescent="0.3">
      <c r="E36" s="89" t="s">
        <v>2</v>
      </c>
      <c r="F36" s="101">
        <v>15000000</v>
      </c>
      <c r="H36" s="137"/>
      <c r="I36" s="137"/>
    </row>
    <row r="37" spans="4:9" ht="16.5" hidden="1" thickTop="1" thickBot="1" x14ac:dyDescent="0.3">
      <c r="E37" s="89" t="s">
        <v>3</v>
      </c>
      <c r="F37" s="95">
        <v>12</v>
      </c>
      <c r="H37" s="137"/>
      <c r="I37" s="137"/>
    </row>
    <row r="38" spans="4:9" ht="15.75" hidden="1" thickTop="1" x14ac:dyDescent="0.25">
      <c r="E38" s="89" t="s">
        <v>7</v>
      </c>
      <c r="F38" s="100">
        <f>IF(F36&gt;50000000,"EXCEDE EL MONTO",VLOOKUP($F$37,'Cálculo Micro'!$B$80:$F$89,2,0))</f>
        <v>2859123.5001689875</v>
      </c>
      <c r="H38" s="137"/>
      <c r="I38" s="137"/>
    </row>
    <row r="39" spans="4:9" hidden="1" x14ac:dyDescent="0.25">
      <c r="E39" s="89" t="s">
        <v>113</v>
      </c>
      <c r="F39" s="99">
        <f>IF(F36&gt;50000000,"EXCEDE EL MONTO",'Cálculo Micro'!C13)</f>
        <v>0.39199999999999996</v>
      </c>
      <c r="H39" s="137"/>
      <c r="I39" s="137"/>
    </row>
    <row r="40" spans="4:9" hidden="1" x14ac:dyDescent="0.25">
      <c r="E40" s="89" t="s">
        <v>73</v>
      </c>
      <c r="F40" s="91">
        <f>IF(F36&gt;50000000,"EXCEDE EL MONTO",VLOOKUP($F$37,'Cálculo Micro'!$B$80:$F$89,3,0))</f>
        <v>145445.84730131814</v>
      </c>
      <c r="H40" s="137"/>
      <c r="I40" s="137"/>
    </row>
    <row r="41" spans="4:9" hidden="1" x14ac:dyDescent="0.25">
      <c r="E41" s="89" t="s">
        <v>116</v>
      </c>
      <c r="F41" s="99">
        <f>IF(F36&gt;50000000,"EXCEDE EL MONTO",0.12%*12)</f>
        <v>1.44E-2</v>
      </c>
      <c r="H41" s="137"/>
      <c r="I41" s="137"/>
    </row>
    <row r="42" spans="4:9" hidden="1" x14ac:dyDescent="0.25">
      <c r="E42" s="89" t="s">
        <v>81</v>
      </c>
      <c r="F42" s="91">
        <f>+IF(F36&gt;50000000,"EXCEDE EL MONTO",VLOOKUP($F$37,'Cálculo Micro'!$B$80:$F$89,4,0))</f>
        <v>803249.99999999988</v>
      </c>
      <c r="H42" s="137"/>
      <c r="I42" s="137"/>
    </row>
    <row r="43" spans="4:9" hidden="1" x14ac:dyDescent="0.25">
      <c r="E43" s="103" t="s">
        <v>114</v>
      </c>
      <c r="F43" s="90">
        <f>IF(F36&gt;50000000,"EXCEDE EL MONTO",VLOOKUP($F$37,'Cálculo Micro'!$B$80:$F$89,5,0))</f>
        <v>0.53917218407024881</v>
      </c>
      <c r="H43" s="137"/>
      <c r="I43" s="137"/>
    </row>
    <row r="44" spans="4:9" ht="27.75" hidden="1" customHeight="1" x14ac:dyDescent="0.25">
      <c r="E44" s="92" t="s">
        <v>115</v>
      </c>
      <c r="F44" s="98">
        <f>+IF(F36&gt;50000000,"EXCEDE EL MONTO",VLOOKUP($F$37,'Cálculo Micro'!$B$80:$G$89,6,0))</f>
        <v>18807819.34747031</v>
      </c>
      <c r="H44" s="137"/>
      <c r="I44" s="137"/>
    </row>
    <row r="45" spans="4:9" ht="99" hidden="1" customHeight="1" x14ac:dyDescent="0.25">
      <c r="E45" s="133" t="s">
        <v>121</v>
      </c>
      <c r="F45" s="133"/>
    </row>
    <row r="46" spans="4:9" hidden="1" x14ac:dyDescent="0.25">
      <c r="E46" s="129"/>
      <c r="F46" s="129"/>
    </row>
    <row r="47" spans="4:9" hidden="1" x14ac:dyDescent="0.25">
      <c r="E47" s="129"/>
      <c r="F47" s="129"/>
    </row>
    <row r="48" spans="4:9" hidden="1" x14ac:dyDescent="0.25">
      <c r="E48" s="129"/>
      <c r="F48" s="129"/>
    </row>
    <row r="49" spans="5:6" hidden="1" x14ac:dyDescent="0.25">
      <c r="E49" s="129"/>
      <c r="F49" s="129"/>
    </row>
  </sheetData>
  <sheetProtection algorithmName="SHA-512" hashValue="iz3jDV09FGXeawuAvbg0bpfsUhvafp7dE+AhKX17lOqEqtrns/qsI/rpbzTf+iD1lxaa/xpIDWS3DssVKeLtmw==" saltValue="ioBbDhaFB/ugdKMoHWHCdw==" spinCount="100000" sheet="1" objects="1" scenarios="1"/>
  <autoFilter ref="I5:J15">
    <filterColumn colId="0" showButton="0"/>
  </autoFilter>
  <mergeCells count="24">
    <mergeCell ref="H42:I42"/>
    <mergeCell ref="H43:I43"/>
    <mergeCell ref="H44:I44"/>
    <mergeCell ref="H37:I37"/>
    <mergeCell ref="H38:I38"/>
    <mergeCell ref="H39:I39"/>
    <mergeCell ref="H40:I40"/>
    <mergeCell ref="H41:I41"/>
    <mergeCell ref="I5:J5"/>
    <mergeCell ref="E46:F47"/>
    <mergeCell ref="E48:F49"/>
    <mergeCell ref="E19:F19"/>
    <mergeCell ref="E5:F5"/>
    <mergeCell ref="E17:F17"/>
    <mergeCell ref="E32:F32"/>
    <mergeCell ref="E34:F34"/>
    <mergeCell ref="E15:F15"/>
    <mergeCell ref="I15:J15"/>
    <mergeCell ref="E16:F16"/>
    <mergeCell ref="I16:J16"/>
    <mergeCell ref="E31:F31"/>
    <mergeCell ref="E30:F30"/>
    <mergeCell ref="E45:F45"/>
    <mergeCell ref="H36:I3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'Cálculo Con gar'!$B$166:$B$171</xm:f>
          </x14:formula1>
          <xm:sqref>F8</xm:sqref>
        </x14:dataValidation>
        <x14:dataValidation type="list" allowBlank="1" showInputMessage="1" showErrorMessage="1">
          <x14:formula1>
            <xm:f>'Cálcul sin gar'!$B$166:$B$168</xm:f>
          </x14:formula1>
          <xm:sqref>J8</xm:sqref>
        </x14:dataValidation>
        <x14:dataValidation type="list" allowBlank="1" showInputMessage="1" showErrorMessage="1">
          <x14:formula1>
            <xm:f>'Cálculo Tupyme'!$B$166:$B$168</xm:f>
          </x14:formula1>
          <xm:sqref>F22</xm:sqref>
        </x14:dataValidation>
        <x14:dataValidation type="list" allowBlank="1" showInputMessage="1" showErrorMessage="1">
          <x14:formula1>
            <xm:f>'Cálculo Micro'!$B$82:$B$85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XFB85"/>
  <sheetViews>
    <sheetView showGridLines="0" zoomScale="70" zoomScaleNormal="70" workbookViewId="0">
      <selection activeCell="M5" sqref="M5"/>
    </sheetView>
  </sheetViews>
  <sheetFormatPr baseColWidth="10" defaultRowHeight="15" x14ac:dyDescent="0.25"/>
  <cols>
    <col min="1" max="1" width="14.85546875" customWidth="1"/>
    <col min="2" max="2" width="22.7109375" style="1" customWidth="1"/>
    <col min="3" max="3" width="15.28515625" style="1" bestFit="1" customWidth="1"/>
    <col min="4" max="5" width="15.7109375" customWidth="1"/>
    <col min="6" max="6" width="17" customWidth="1"/>
    <col min="7" max="37" width="15.7109375" customWidth="1"/>
    <col min="38" max="39" width="13" customWidth="1"/>
    <col min="40" max="63" width="11.42578125" customWidth="1"/>
    <col min="65" max="65" width="17" customWidth="1"/>
  </cols>
  <sheetData>
    <row r="2" spans="2:65 16382:16382" x14ac:dyDescent="0.25">
      <c r="F2" s="107"/>
      <c r="G2" s="107"/>
      <c r="H2" s="107"/>
    </row>
    <row r="3" spans="2:65 16382:16382" s="11" customFormat="1" ht="18.75" x14ac:dyDescent="0.25">
      <c r="B3" s="38" t="s">
        <v>80</v>
      </c>
      <c r="C3" s="38">
        <v>781242</v>
      </c>
      <c r="D3" s="39"/>
      <c r="F3" s="115" t="s">
        <v>100</v>
      </c>
      <c r="G3" s="138" t="s">
        <v>1</v>
      </c>
      <c r="H3" s="138"/>
      <c r="J3"/>
      <c r="K3"/>
      <c r="BM3" s="56"/>
    </row>
    <row r="4" spans="2:65 16382:16382" ht="18.75" x14ac:dyDescent="0.3">
      <c r="F4" s="107"/>
      <c r="G4" s="109" t="s">
        <v>5</v>
      </c>
      <c r="H4" s="109" t="s">
        <v>6</v>
      </c>
      <c r="L4" s="41" t="s">
        <v>85</v>
      </c>
      <c r="M4" s="41" t="s">
        <v>122</v>
      </c>
      <c r="N4" s="41" t="s">
        <v>86</v>
      </c>
    </row>
    <row r="5" spans="2:65 16382:16382" ht="15.75" thickBot="1" x14ac:dyDescent="0.3">
      <c r="B5" s="13" t="s">
        <v>2</v>
      </c>
      <c r="C5" s="14">
        <f>+VTU!F36</f>
        <v>15000000</v>
      </c>
      <c r="D5" s="1"/>
      <c r="F5" s="110" t="s">
        <v>68</v>
      </c>
      <c r="G5" s="111">
        <f>+D26</f>
        <v>-1576284.9092142852</v>
      </c>
      <c r="H5" s="111" t="e">
        <f>+#REF!</f>
        <v>#REF!</v>
      </c>
      <c r="J5" s="117" t="s">
        <v>82</v>
      </c>
      <c r="K5" s="117" t="s">
        <v>83</v>
      </c>
      <c r="L5" s="41" t="s">
        <v>84</v>
      </c>
      <c r="M5" s="41" t="s">
        <v>84</v>
      </c>
      <c r="N5" s="41" t="s">
        <v>84</v>
      </c>
      <c r="P5" s="124">
        <v>1000000</v>
      </c>
      <c r="BM5" s="34"/>
    </row>
    <row r="6" spans="2:65 16382:16382" s="4" customFormat="1" x14ac:dyDescent="0.25">
      <c r="B6" s="15" t="s">
        <v>3</v>
      </c>
      <c r="C6" s="15"/>
      <c r="D6" s="1"/>
      <c r="F6" s="110" t="s">
        <v>69</v>
      </c>
      <c r="G6" s="110">
        <f>+AM26</f>
        <v>0</v>
      </c>
      <c r="H6" s="110" t="e">
        <f>+#REF!</f>
        <v>#REF!</v>
      </c>
      <c r="J6" s="118">
        <v>1000000</v>
      </c>
      <c r="K6" s="119">
        <v>2000000</v>
      </c>
      <c r="L6" s="116">
        <v>0.47700000000000004</v>
      </c>
      <c r="M6" s="42">
        <v>0.47699999999999998</v>
      </c>
      <c r="N6" s="42">
        <v>0.47700000000000004</v>
      </c>
      <c r="BM6" s="34"/>
    </row>
    <row r="7" spans="2:65 16382:16382" x14ac:dyDescent="0.25">
      <c r="B7" s="16" t="s">
        <v>57</v>
      </c>
      <c r="C7" s="17">
        <v>1200</v>
      </c>
      <c r="D7" s="18" t="s">
        <v>55</v>
      </c>
      <c r="E7" s="2"/>
      <c r="F7" s="110" t="s">
        <v>7</v>
      </c>
      <c r="G7" s="110">
        <f>+SUM(D20:AY20)</f>
        <v>-2859123.5001689875</v>
      </c>
      <c r="H7" s="110" t="e">
        <f>+SUM(#REF!)</f>
        <v>#REF!</v>
      </c>
      <c r="J7" s="120">
        <v>2000000.01</v>
      </c>
      <c r="K7" s="121">
        <v>5000000</v>
      </c>
      <c r="L7" s="116">
        <v>0.437</v>
      </c>
      <c r="M7" s="42">
        <v>0.46200000000000002</v>
      </c>
      <c r="N7" s="42">
        <v>0.47700000000000004</v>
      </c>
      <c r="BM7" s="34"/>
    </row>
    <row r="8" spans="2:65 16382:16382" x14ac:dyDescent="0.25">
      <c r="B8" s="19" t="s">
        <v>79</v>
      </c>
      <c r="C8" s="20">
        <f>(13000*1.19)</f>
        <v>15470</v>
      </c>
      <c r="D8" s="19" t="s">
        <v>56</v>
      </c>
      <c r="F8" s="111" t="s">
        <v>60</v>
      </c>
      <c r="G8" s="111">
        <f>+SUM(D21:AY21)</f>
        <v>-14984530.000000002</v>
      </c>
      <c r="H8" s="111" t="e">
        <f>+SUM(#REF!)</f>
        <v>#REF!</v>
      </c>
      <c r="J8" s="120">
        <v>5000000.01</v>
      </c>
      <c r="K8" s="121">
        <v>8000000</v>
      </c>
      <c r="L8" s="116">
        <v>0.41399999999999998</v>
      </c>
      <c r="M8" s="42">
        <v>0.439</v>
      </c>
      <c r="N8" s="42">
        <v>0.45400000000000001</v>
      </c>
      <c r="BM8" s="35"/>
    </row>
    <row r="9" spans="2:65 16382:16382" x14ac:dyDescent="0.25">
      <c r="F9" s="111" t="s">
        <v>61</v>
      </c>
      <c r="G9" s="111">
        <f>+D19*C6</f>
        <v>0</v>
      </c>
      <c r="H9" s="111" t="e">
        <f>+SUM(H7:H8)</f>
        <v>#REF!</v>
      </c>
      <c r="J9" s="120">
        <v>8000000.0099999988</v>
      </c>
      <c r="K9" s="121">
        <v>15000000</v>
      </c>
      <c r="L9" s="116">
        <v>0.39199999999999996</v>
      </c>
      <c r="M9" s="42">
        <v>0.41699999999999998</v>
      </c>
      <c r="N9" s="42">
        <v>0.432</v>
      </c>
      <c r="BM9" s="35"/>
      <c r="XFB9" s="5"/>
    </row>
    <row r="10" spans="2:65 16382:16382" s="11" customFormat="1" ht="23.25" x14ac:dyDescent="0.25">
      <c r="B10" s="36" t="s">
        <v>65</v>
      </c>
      <c r="C10" s="37" t="s">
        <v>5</v>
      </c>
      <c r="D10" s="37" t="s">
        <v>6</v>
      </c>
      <c r="F10" s="110" t="s">
        <v>35</v>
      </c>
      <c r="G10" s="110">
        <f>+SUM(D25:AY25)</f>
        <v>-145445.84730131814</v>
      </c>
      <c r="H10" s="110" t="e">
        <f>+SUM(#REF!)</f>
        <v>#REF!</v>
      </c>
      <c r="J10" s="120">
        <v>15000000.01</v>
      </c>
      <c r="K10" s="121">
        <v>20000000</v>
      </c>
      <c r="L10" s="116">
        <v>0.35849999999999999</v>
      </c>
      <c r="M10" s="42">
        <v>0.3735</v>
      </c>
      <c r="N10" s="42">
        <v>0.38850000000000001</v>
      </c>
      <c r="BM10" s="34"/>
    </row>
    <row r="11" spans="2:65 16382:16382" ht="15.75" thickBot="1" x14ac:dyDescent="0.3">
      <c r="B11" s="22"/>
      <c r="C11" s="23"/>
      <c r="D11" s="23"/>
      <c r="F11" s="111" t="s">
        <v>78</v>
      </c>
      <c r="G11" s="111">
        <f>+SUM(D23:AY23)</f>
        <v>-803249.99999999988</v>
      </c>
      <c r="H11" s="111" t="e">
        <f>+SUM(#REF!)</f>
        <v>#REF!</v>
      </c>
      <c r="J11" s="122">
        <v>20000000.010000002</v>
      </c>
      <c r="K11" s="123">
        <v>50000000</v>
      </c>
      <c r="L11" s="116">
        <v>0.35499999999999998</v>
      </c>
      <c r="M11" s="42">
        <v>0.37</v>
      </c>
      <c r="N11" s="42">
        <v>0.38500000000000001</v>
      </c>
      <c r="BM11" s="35"/>
    </row>
    <row r="12" spans="2:65 16382:16382" x14ac:dyDescent="0.25">
      <c r="B12" s="22"/>
      <c r="C12" s="23"/>
      <c r="D12" s="23"/>
      <c r="F12" s="111" t="s">
        <v>9</v>
      </c>
      <c r="G12" s="111">
        <f>+IRR(C26:AY26)</f>
        <v>3.6590602210107903E-2</v>
      </c>
      <c r="H12" s="111" t="e">
        <f>+IRR(#REF!)</f>
        <v>#REF!</v>
      </c>
      <c r="BM12" s="35"/>
    </row>
    <row r="13" spans="2:65 16382:16382" x14ac:dyDescent="0.25">
      <c r="B13" s="24" t="s">
        <v>8</v>
      </c>
      <c r="C13" s="25">
        <f>+VLOOKUP($C$5,$J$6:$N$11,3,TRUE)</f>
        <v>0.39199999999999996</v>
      </c>
      <c r="D13" s="25">
        <f>+VLOOKUP($C$5,$J$6:$N$11,4,TRUE)</f>
        <v>0.41699999999999998</v>
      </c>
      <c r="F13" s="111" t="s">
        <v>62</v>
      </c>
      <c r="G13" s="113">
        <f>+(1+G12)^(12)-1</f>
        <v>0.53917218407024881</v>
      </c>
      <c r="H13" s="113" t="e">
        <f>+(1+H12)^(12)-1</f>
        <v>#REF!</v>
      </c>
      <c r="BM13" s="35"/>
    </row>
    <row r="14" spans="2:65 16382:16382" x14ac:dyDescent="0.25">
      <c r="B14" s="24" t="s">
        <v>4</v>
      </c>
      <c r="C14" s="25">
        <f>+(1+C13)^(0.0833333333333333)-1</f>
        <v>2.7945136891291744E-2</v>
      </c>
      <c r="D14" s="25">
        <f>+(1+D13)^(0.0833333333333333)-1</f>
        <v>2.9471087831906218E-2</v>
      </c>
    </row>
    <row r="17" spans="1:65" ht="18.75" x14ac:dyDescent="0.3">
      <c r="B17" s="30" t="s">
        <v>66</v>
      </c>
      <c r="C17" s="29">
        <v>0</v>
      </c>
      <c r="D17" s="29">
        <v>1</v>
      </c>
      <c r="E17" s="29">
        <f>+D17+1</f>
        <v>2</v>
      </c>
      <c r="F17" s="29">
        <f t="shared" ref="F17:O17" si="0">+E17+1</f>
        <v>3</v>
      </c>
      <c r="G17" s="29">
        <f t="shared" si="0"/>
        <v>4</v>
      </c>
      <c r="H17" s="29">
        <f t="shared" si="0"/>
        <v>5</v>
      </c>
      <c r="I17" s="29">
        <f t="shared" si="0"/>
        <v>6</v>
      </c>
      <c r="J17" s="29">
        <f t="shared" si="0"/>
        <v>7</v>
      </c>
      <c r="K17" s="29">
        <f t="shared" si="0"/>
        <v>8</v>
      </c>
      <c r="L17" s="29">
        <f t="shared" si="0"/>
        <v>9</v>
      </c>
      <c r="M17" s="29">
        <f t="shared" si="0"/>
        <v>10</v>
      </c>
      <c r="N17" s="29">
        <f t="shared" si="0"/>
        <v>11</v>
      </c>
      <c r="O17" s="29">
        <f t="shared" si="0"/>
        <v>12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BM17" s="29"/>
    </row>
    <row r="18" spans="1:65" ht="18.75" x14ac:dyDescent="0.3">
      <c r="A18">
        <v>12</v>
      </c>
      <c r="B18" s="30" t="s">
        <v>1</v>
      </c>
      <c r="C18" s="29" t="s">
        <v>34</v>
      </c>
      <c r="D18" s="29" t="s">
        <v>10</v>
      </c>
      <c r="E18" s="29" t="s">
        <v>11</v>
      </c>
      <c r="F18" s="29" t="s">
        <v>12</v>
      </c>
      <c r="G18" s="29" t="s">
        <v>13</v>
      </c>
      <c r="H18" s="29" t="s">
        <v>14</v>
      </c>
      <c r="I18" s="29" t="s">
        <v>15</v>
      </c>
      <c r="J18" s="29" t="s">
        <v>16</v>
      </c>
      <c r="K18" s="29" t="s">
        <v>17</v>
      </c>
      <c r="L18" s="29" t="s">
        <v>18</v>
      </c>
      <c r="M18" s="29" t="s">
        <v>19</v>
      </c>
      <c r="N18" s="29" t="s">
        <v>20</v>
      </c>
      <c r="O18" s="29" t="s">
        <v>21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BM18" s="29"/>
    </row>
    <row r="19" spans="1:65" x14ac:dyDescent="0.25">
      <c r="B19" s="27" t="s">
        <v>54</v>
      </c>
      <c r="C19" s="28">
        <f>+$C$5-$C$8</f>
        <v>14984530</v>
      </c>
      <c r="D19" s="28">
        <f>+C19+D21</f>
        <v>13916303.617087586</v>
      </c>
      <c r="E19" s="28">
        <f>+D19+E21</f>
        <v>12818225.501673795</v>
      </c>
      <c r="F19" s="28">
        <f t="shared" ref="F19:O19" si="1">+E19+F21</f>
        <v>11689461.443007434</v>
      </c>
      <c r="G19" s="28">
        <f t="shared" si="1"/>
        <v>10529153.918203671</v>
      </c>
      <c r="H19" s="28">
        <f t="shared" si="1"/>
        <v>9336421.4407832697</v>
      </c>
      <c r="I19" s="28">
        <f t="shared" si="1"/>
        <v>8110357.8910066672</v>
      </c>
      <c r="J19" s="28">
        <f t="shared" si="1"/>
        <v>6850031.8274941342</v>
      </c>
      <c r="K19" s="28">
        <f t="shared" si="1"/>
        <v>5554485.7796090804</v>
      </c>
      <c r="L19" s="28">
        <f t="shared" si="1"/>
        <v>4222735.5200669076</v>
      </c>
      <c r="M19" s="28">
        <f t="shared" si="1"/>
        <v>2853769.317216815</v>
      </c>
      <c r="N19" s="28">
        <f t="shared" si="1"/>
        <v>1446547.1664285245</v>
      </c>
      <c r="O19" s="28">
        <f t="shared" si="1"/>
        <v>-2.5611370801925659E-9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BM19" s="28">
        <f t="shared" ref="BM19:BM73" si="2">+SUM(D19:BL19)</f>
        <v>87327493.422577873</v>
      </c>
    </row>
    <row r="20" spans="1:65" x14ac:dyDescent="0.25">
      <c r="B20" s="27" t="s">
        <v>37</v>
      </c>
      <c r="C20" s="27"/>
      <c r="D20" s="28">
        <f>IFERROR(CUMIPMT($C$14,$A$18,$C$19,D17,D17,0),"")</f>
        <v>-418744.74210166791</v>
      </c>
      <c r="E20" s="28">
        <f t="shared" ref="E20:O20" si="3">IFERROR(CUMIPMT($C$14,$A$18,$C$19,E17,E17,0),"")</f>
        <v>-388893.00960029103</v>
      </c>
      <c r="F20" s="28">
        <f t="shared" si="3"/>
        <v>-358207.06634772103</v>
      </c>
      <c r="G20" s="28">
        <f t="shared" si="3"/>
        <v>-326663.60021031951</v>
      </c>
      <c r="H20" s="28">
        <f t="shared" si="3"/>
        <v>-294238.6475936824</v>
      </c>
      <c r="I20" s="28">
        <f t="shared" si="3"/>
        <v>-260907.57523747999</v>
      </c>
      <c r="J20" s="28">
        <f t="shared" si="3"/>
        <v>-226645.06150154979</v>
      </c>
      <c r="K20" s="28">
        <f t="shared" si="3"/>
        <v>-191425.0771290292</v>
      </c>
      <c r="L20" s="28">
        <f t="shared" si="3"/>
        <v>-155220.86547190929</v>
      </c>
      <c r="M20" s="28">
        <f t="shared" si="3"/>
        <v>-118004.92216398986</v>
      </c>
      <c r="N20" s="28">
        <f t="shared" si="3"/>
        <v>-79748.974225792103</v>
      </c>
      <c r="O20" s="28">
        <f t="shared" si="3"/>
        <v>-40423.958585555432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BM20" s="28">
        <f t="shared" si="2"/>
        <v>-2859123.5001689875</v>
      </c>
    </row>
    <row r="21" spans="1:65" x14ac:dyDescent="0.25">
      <c r="B21" s="27" t="s">
        <v>36</v>
      </c>
      <c r="C21" s="27"/>
      <c r="D21" s="28">
        <f>IFERROR(CUMPRINC($C$14,$A$18,$C$19,D17,D17,0),"")</f>
        <v>-1068226.3829124146</v>
      </c>
      <c r="E21" s="28">
        <f t="shared" ref="E21:O21" si="4">IFERROR(CUMPRINC($C$14,$A$18,$C$19,E17,E17,0),"")</f>
        <v>-1098078.1154137915</v>
      </c>
      <c r="F21" s="28">
        <f t="shared" si="4"/>
        <v>-1128764.0586663615</v>
      </c>
      <c r="G21" s="28">
        <f t="shared" si="4"/>
        <v>-1160307.524803763</v>
      </c>
      <c r="H21" s="28">
        <f t="shared" si="4"/>
        <v>-1192732.4774204001</v>
      </c>
      <c r="I21" s="28">
        <f t="shared" si="4"/>
        <v>-1226063.5497766025</v>
      </c>
      <c r="J21" s="28">
        <f t="shared" si="4"/>
        <v>-1260326.0635125327</v>
      </c>
      <c r="K21" s="28">
        <f t="shared" si="4"/>
        <v>-1295546.0478850533</v>
      </c>
      <c r="L21" s="28">
        <f t="shared" si="4"/>
        <v>-1331750.2595421732</v>
      </c>
      <c r="M21" s="28">
        <f t="shared" si="4"/>
        <v>-1368966.2028500927</v>
      </c>
      <c r="N21" s="28">
        <f t="shared" si="4"/>
        <v>-1407222.1507882904</v>
      </c>
      <c r="O21" s="28">
        <f t="shared" si="4"/>
        <v>-1446547.1664285271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BM21" s="28">
        <f t="shared" si="2"/>
        <v>-14984530.000000002</v>
      </c>
    </row>
    <row r="22" spans="1:65" x14ac:dyDescent="0.25">
      <c r="B22" s="27" t="s">
        <v>38</v>
      </c>
      <c r="C22" s="27"/>
      <c r="D22" s="28">
        <f>+SUM(D20:D21)</f>
        <v>-1486971.1250140825</v>
      </c>
      <c r="E22" s="28">
        <f>+SUM(E20:E21)</f>
        <v>-1486971.1250140825</v>
      </c>
      <c r="F22" s="28">
        <f>+SUM(F20:F21)</f>
        <v>-1486971.1250140825</v>
      </c>
      <c r="G22" s="28">
        <f t="shared" ref="G22:O22" si="5">+SUM(G20:G21)</f>
        <v>-1486971.1250140825</v>
      </c>
      <c r="H22" s="28">
        <f t="shared" si="5"/>
        <v>-1486971.1250140825</v>
      </c>
      <c r="I22" s="28">
        <f t="shared" si="5"/>
        <v>-1486971.1250140825</v>
      </c>
      <c r="J22" s="28">
        <f t="shared" si="5"/>
        <v>-1486971.1250140825</v>
      </c>
      <c r="K22" s="28">
        <f t="shared" si="5"/>
        <v>-1486971.1250140825</v>
      </c>
      <c r="L22" s="28">
        <f t="shared" si="5"/>
        <v>-1486971.1250140825</v>
      </c>
      <c r="M22" s="28">
        <f t="shared" si="5"/>
        <v>-1486971.1250140825</v>
      </c>
      <c r="N22" s="28">
        <f t="shared" si="5"/>
        <v>-1486971.1250140825</v>
      </c>
      <c r="O22" s="28">
        <f t="shared" si="5"/>
        <v>-1486971.1250140825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BM22" s="28">
        <f t="shared" si="2"/>
        <v>-17843653.500168987</v>
      </c>
    </row>
    <row r="23" spans="1:65" x14ac:dyDescent="0.25">
      <c r="B23" s="27" t="s">
        <v>81</v>
      </c>
      <c r="C23" s="27"/>
      <c r="D23" s="28">
        <f>IFERROR(IF($C$5&gt;$C$3*25,0,IF($C$5&gt;4*$C$3,CUMPRINC($C$14,$A$18,$C$5,1,$A$18,0)*4.5%*1.19/12,CUMPRINC($C$14,$A$18,$C$5,1,$A$18,0)*7.5%/12)),"")</f>
        <v>-66937.499999999985</v>
      </c>
      <c r="E23" s="28">
        <f t="shared" ref="E23:O23" si="6">IFERROR(IF($C$5&gt;$C$3*25,0,IF($C$5&gt;4*$C$3,CUMPRINC($C$14,$A$18,$C$5,1,$A$18,0)*4.5%*1.19/12,CUMPRINC($C$14,$A$18,$C$5,1,$A$18,0)*7.5%/12)),"")</f>
        <v>-66937.499999999985</v>
      </c>
      <c r="F23" s="28">
        <f t="shared" si="6"/>
        <v>-66937.499999999985</v>
      </c>
      <c r="G23" s="28">
        <f t="shared" si="6"/>
        <v>-66937.499999999985</v>
      </c>
      <c r="H23" s="28">
        <f t="shared" si="6"/>
        <v>-66937.499999999985</v>
      </c>
      <c r="I23" s="28">
        <f t="shared" si="6"/>
        <v>-66937.499999999985</v>
      </c>
      <c r="J23" s="28">
        <f t="shared" si="6"/>
        <v>-66937.499999999985</v>
      </c>
      <c r="K23" s="28">
        <f t="shared" si="6"/>
        <v>-66937.499999999985</v>
      </c>
      <c r="L23" s="28">
        <f t="shared" si="6"/>
        <v>-66937.499999999985</v>
      </c>
      <c r="M23" s="28">
        <f t="shared" si="6"/>
        <v>-66937.499999999985</v>
      </c>
      <c r="N23" s="28">
        <f t="shared" si="6"/>
        <v>-66937.499999999985</v>
      </c>
      <c r="O23" s="28">
        <f t="shared" si="6"/>
        <v>-66937.499999999985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BM23" s="28">
        <f t="shared" si="2"/>
        <v>-803249.99999999988</v>
      </c>
    </row>
    <row r="24" spans="1:65" x14ac:dyDescent="0.25">
      <c r="B24" s="27" t="s">
        <v>39</v>
      </c>
      <c r="C24" s="27"/>
      <c r="D24" s="28">
        <f>+SUM(D20:$O20)+SUM(D21:$O21)+SUM(D23:$O23)</f>
        <v>-18646903.50016899</v>
      </c>
      <c r="E24" s="28">
        <f>+SUM(E20:$O20)+SUM(E21:$O21)+SUM(E23:$O23)</f>
        <v>-17092994.875154905</v>
      </c>
      <c r="F24" s="28">
        <f>+SUM(F20:$O20)+SUM(F21:$O21)+SUM(F23:$O23)</f>
        <v>-15539086.250140823</v>
      </c>
      <c r="G24" s="28">
        <f>+SUM(G20:$O20)+SUM(G21:$O21)+SUM(G23:$O23)</f>
        <v>-13985177.625126742</v>
      </c>
      <c r="H24" s="28">
        <f>+SUM(H20:$O20)+SUM(H21:$O21)+SUM(H23:$O23)</f>
        <v>-12431269.000112658</v>
      </c>
      <c r="I24" s="28">
        <f>+SUM(I20:$O20)+SUM(I21:$O21)+SUM(I23:$O23)</f>
        <v>-10877360.375098577</v>
      </c>
      <c r="J24" s="28">
        <f>+SUM(J20:$O20)+SUM(J21:$O21)+SUM(J23:$O23)</f>
        <v>-9323451.7500844952</v>
      </c>
      <c r="K24" s="28">
        <f>+SUM(K20:$O20)+SUM(K21:$O21)+SUM(K23:$O23)</f>
        <v>-7769543.1250704126</v>
      </c>
      <c r="L24" s="28">
        <f>+SUM(L20:$O20)+SUM(L21:$O21)+SUM(L23:$O23)</f>
        <v>-6215634.5000563301</v>
      </c>
      <c r="M24" s="28">
        <f>+SUM(M20:$O20)+SUM(M21:$O21)+SUM(M23:$O23)</f>
        <v>-4661725.8750422476</v>
      </c>
      <c r="N24" s="28">
        <f>+SUM(N20:$O20)+SUM(N21:$O21)+SUM(N23:$O23)</f>
        <v>-3107817.2500281651</v>
      </c>
      <c r="O24" s="28">
        <f>+SUM(O20:$O20)+SUM(O21:$O21)+SUM(O23:$O23)</f>
        <v>-1553908.6250140825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BM24" s="28">
        <f t="shared" si="2"/>
        <v>-121204872.75109839</v>
      </c>
    </row>
    <row r="25" spans="1:65" x14ac:dyDescent="0.25">
      <c r="B25" s="27" t="s">
        <v>40</v>
      </c>
      <c r="C25" s="27"/>
      <c r="D25" s="28">
        <f t="shared" ref="D25:O25" si="7">+D24*$C$7/1000000</f>
        <v>-22376.28420020279</v>
      </c>
      <c r="E25" s="28">
        <f t="shared" si="7"/>
        <v>-20511.593850185887</v>
      </c>
      <c r="F25" s="28">
        <f t="shared" si="7"/>
        <v>-18646.903500168988</v>
      </c>
      <c r="G25" s="28">
        <f t="shared" si="7"/>
        <v>-16782.213150152089</v>
      </c>
      <c r="H25" s="28">
        <f t="shared" si="7"/>
        <v>-14917.522800135192</v>
      </c>
      <c r="I25" s="28">
        <f t="shared" si="7"/>
        <v>-13052.832450118292</v>
      </c>
      <c r="J25" s="28">
        <f t="shared" si="7"/>
        <v>-11188.142100101395</v>
      </c>
      <c r="K25" s="28">
        <f t="shared" si="7"/>
        <v>-9323.4517500844959</v>
      </c>
      <c r="L25" s="28">
        <f t="shared" si="7"/>
        <v>-7458.7614000675967</v>
      </c>
      <c r="M25" s="28">
        <f t="shared" si="7"/>
        <v>-5594.0710500506975</v>
      </c>
      <c r="N25" s="28">
        <f t="shared" si="7"/>
        <v>-3729.3807000337983</v>
      </c>
      <c r="O25" s="28">
        <f t="shared" si="7"/>
        <v>-1864.6903500168992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BM25" s="28">
        <f t="shared" si="2"/>
        <v>-145445.84730131814</v>
      </c>
    </row>
    <row r="26" spans="1:65" ht="15.75" thickBot="1" x14ac:dyDescent="0.3">
      <c r="B26" s="27" t="s">
        <v>41</v>
      </c>
      <c r="C26" s="28">
        <f>+$C$5</f>
        <v>15000000</v>
      </c>
      <c r="D26" s="28">
        <f>IFERROR(+D25+D22+D23,"")</f>
        <v>-1576284.9092142852</v>
      </c>
      <c r="E26" s="28">
        <f t="shared" ref="E26:O26" si="8">IFERROR(+E25+E22+E23,"")</f>
        <v>-1574420.2188642684</v>
      </c>
      <c r="F26" s="28">
        <f t="shared" si="8"/>
        <v>-1572555.5285142516</v>
      </c>
      <c r="G26" s="28">
        <f t="shared" si="8"/>
        <v>-1570690.8381642345</v>
      </c>
      <c r="H26" s="28">
        <f t="shared" si="8"/>
        <v>-1568826.1478142177</v>
      </c>
      <c r="I26" s="28">
        <f t="shared" si="8"/>
        <v>-1566961.4574642009</v>
      </c>
      <c r="J26" s="28">
        <f t="shared" si="8"/>
        <v>-1565096.7671141839</v>
      </c>
      <c r="K26" s="28">
        <f t="shared" si="8"/>
        <v>-1563232.0767641671</v>
      </c>
      <c r="L26" s="28">
        <f t="shared" si="8"/>
        <v>-1561367.3864141502</v>
      </c>
      <c r="M26" s="28">
        <f t="shared" si="8"/>
        <v>-1559502.6960641332</v>
      </c>
      <c r="N26" s="28">
        <f t="shared" si="8"/>
        <v>-1557638.0057141164</v>
      </c>
      <c r="O26" s="28">
        <f t="shared" si="8"/>
        <v>-1555773.3153640993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BM26" s="28">
        <f t="shared" si="2"/>
        <v>-18792349.34747031</v>
      </c>
    </row>
    <row r="27" spans="1:65" ht="15.75" thickBot="1" x14ac:dyDescent="0.3">
      <c r="B27" s="51">
        <f>+(C27+1)^12-1</f>
        <v>0.53917218407024881</v>
      </c>
      <c r="C27" s="50">
        <f>+IRR(C26:O26)</f>
        <v>3.6590602210107903E-2</v>
      </c>
    </row>
    <row r="29" spans="1:65" ht="18.75" x14ac:dyDescent="0.3">
      <c r="B29" s="30" t="s">
        <v>66</v>
      </c>
      <c r="C29" s="29">
        <v>0</v>
      </c>
      <c r="D29" s="29">
        <v>1</v>
      </c>
      <c r="E29" s="29">
        <f>+D29+1</f>
        <v>2</v>
      </c>
      <c r="F29" s="29">
        <f t="shared" ref="F29" si="9">+E29+1</f>
        <v>3</v>
      </c>
      <c r="G29" s="29">
        <f t="shared" ref="G29" si="10">+F29+1</f>
        <v>4</v>
      </c>
      <c r="H29" s="29">
        <f t="shared" ref="H29" si="11">+G29+1</f>
        <v>5</v>
      </c>
      <c r="I29" s="29">
        <f t="shared" ref="I29" si="12">+H29+1</f>
        <v>6</v>
      </c>
      <c r="J29" s="29">
        <f t="shared" ref="J29" si="13">+I29+1</f>
        <v>7</v>
      </c>
      <c r="K29" s="29">
        <f t="shared" ref="K29" si="14">+J29+1</f>
        <v>8</v>
      </c>
      <c r="L29" s="29">
        <f t="shared" ref="L29" si="15">+K29+1</f>
        <v>9</v>
      </c>
      <c r="M29" s="29">
        <f t="shared" ref="M29" si="16">+L29+1</f>
        <v>10</v>
      </c>
      <c r="N29" s="29">
        <f t="shared" ref="N29" si="17">+M29+1</f>
        <v>11</v>
      </c>
      <c r="O29" s="29">
        <f t="shared" ref="O29" si="18">+N29+1</f>
        <v>12</v>
      </c>
      <c r="P29" s="29">
        <f t="shared" ref="P29" si="19">+O29+1</f>
        <v>13</v>
      </c>
      <c r="Q29" s="29">
        <f t="shared" ref="Q29" si="20">+P29+1</f>
        <v>14</v>
      </c>
      <c r="R29" s="29">
        <f t="shared" ref="R29" si="21">+Q29+1</f>
        <v>15</v>
      </c>
      <c r="S29" s="29">
        <f t="shared" ref="S29" si="22">+R29+1</f>
        <v>16</v>
      </c>
      <c r="T29" s="29">
        <f t="shared" ref="T29" si="23">+S29+1</f>
        <v>17</v>
      </c>
      <c r="U29" s="29">
        <f t="shared" ref="U29" si="24">+T29+1</f>
        <v>18</v>
      </c>
      <c r="V29" s="29">
        <f t="shared" ref="V29" si="25">+U29+1</f>
        <v>19</v>
      </c>
      <c r="W29" s="29">
        <f t="shared" ref="W29" si="26">+V29+1</f>
        <v>20</v>
      </c>
      <c r="X29" s="29">
        <f t="shared" ref="X29" si="27">+W29+1</f>
        <v>21</v>
      </c>
      <c r="Y29" s="29">
        <f t="shared" ref="Y29" si="28">+X29+1</f>
        <v>22</v>
      </c>
      <c r="Z29" s="29">
        <f t="shared" ref="Z29" si="29">+Y29+1</f>
        <v>23</v>
      </c>
      <c r="AA29" s="29">
        <f t="shared" ref="AA29" si="30">+Z29+1</f>
        <v>24</v>
      </c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BM29" s="29"/>
    </row>
    <row r="30" spans="1:65" ht="18.75" x14ac:dyDescent="0.3">
      <c r="A30">
        <v>24</v>
      </c>
      <c r="B30" s="30" t="s">
        <v>1</v>
      </c>
      <c r="C30" s="29" t="s">
        <v>34</v>
      </c>
      <c r="D30" s="29" t="s">
        <v>10</v>
      </c>
      <c r="E30" s="29" t="s">
        <v>11</v>
      </c>
      <c r="F30" s="29" t="s">
        <v>12</v>
      </c>
      <c r="G30" s="29" t="s">
        <v>13</v>
      </c>
      <c r="H30" s="29" t="s">
        <v>14</v>
      </c>
      <c r="I30" s="29" t="s">
        <v>15</v>
      </c>
      <c r="J30" s="29" t="s">
        <v>16</v>
      </c>
      <c r="K30" s="29" t="s">
        <v>17</v>
      </c>
      <c r="L30" s="29" t="s">
        <v>18</v>
      </c>
      <c r="M30" s="29" t="s">
        <v>19</v>
      </c>
      <c r="N30" s="29" t="s">
        <v>20</v>
      </c>
      <c r="O30" s="29" t="s">
        <v>21</v>
      </c>
      <c r="P30" s="29" t="s">
        <v>22</v>
      </c>
      <c r="Q30" s="29" t="s">
        <v>23</v>
      </c>
      <c r="R30" s="29" t="s">
        <v>24</v>
      </c>
      <c r="S30" s="29" t="s">
        <v>25</v>
      </c>
      <c r="T30" s="29" t="s">
        <v>26</v>
      </c>
      <c r="U30" s="29" t="s">
        <v>27</v>
      </c>
      <c r="V30" s="29" t="s">
        <v>28</v>
      </c>
      <c r="W30" s="29" t="s">
        <v>29</v>
      </c>
      <c r="X30" s="29" t="s">
        <v>30</v>
      </c>
      <c r="Y30" s="29" t="s">
        <v>31</v>
      </c>
      <c r="Z30" s="29" t="s">
        <v>32</v>
      </c>
      <c r="AA30" s="29" t="s">
        <v>33</v>
      </c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BM30" s="29"/>
    </row>
    <row r="31" spans="1:65" x14ac:dyDescent="0.25">
      <c r="B31" s="27" t="s">
        <v>54</v>
      </c>
      <c r="C31" s="28">
        <f>+$C$5-$C$8</f>
        <v>14984530</v>
      </c>
      <c r="D31" s="28">
        <f>+C31+D33</f>
        <v>14537947.063999828</v>
      </c>
      <c r="E31" s="28">
        <f t="shared" ref="E31:AA31" si="31">+D31+E33</f>
        <v>14078884.306719815</v>
      </c>
      <c r="F31" s="28">
        <f t="shared" si="31"/>
        <v>13606992.977845918</v>
      </c>
      <c r="G31" s="28">
        <f t="shared" si="31"/>
        <v>13121914.581188828</v>
      </c>
      <c r="H31" s="28">
        <f t="shared" si="31"/>
        <v>12623280.602334145</v>
      </c>
      <c r="I31" s="28">
        <f t="shared" si="31"/>
        <v>12110712.228681721</v>
      </c>
      <c r="J31" s="28">
        <f t="shared" si="31"/>
        <v>11583820.061661432</v>
      </c>
      <c r="K31" s="28">
        <f t="shared" si="31"/>
        <v>11042203.82090681</v>
      </c>
      <c r="L31" s="28">
        <f t="shared" si="31"/>
        <v>10485452.040161755</v>
      </c>
      <c r="M31" s="28">
        <f t="shared" si="31"/>
        <v>9913141.7546893079</v>
      </c>
      <c r="N31" s="28">
        <f t="shared" si="31"/>
        <v>9324838.1799450405</v>
      </c>
      <c r="O31" s="28">
        <f t="shared" si="31"/>
        <v>8720094.3812709078</v>
      </c>
      <c r="P31" s="28">
        <f t="shared" si="31"/>
        <v>8098450.9343586667</v>
      </c>
      <c r="Q31" s="28">
        <f t="shared" si="31"/>
        <v>7459435.5762248887</v>
      </c>
      <c r="R31" s="28">
        <f t="shared" si="31"/>
        <v>6802562.8464324242</v>
      </c>
      <c r="S31" s="28">
        <f t="shared" si="31"/>
        <v>6127333.7182857525</v>
      </c>
      <c r="T31" s="28">
        <f t="shared" si="31"/>
        <v>5433235.2197200349</v>
      </c>
      <c r="U31" s="28">
        <f t="shared" si="31"/>
        <v>4719740.0435958579</v>
      </c>
      <c r="V31" s="28">
        <f t="shared" si="31"/>
        <v>3986306.1471036146</v>
      </c>
      <c r="W31" s="28">
        <f t="shared" si="31"/>
        <v>3232376.339973182</v>
      </c>
      <c r="X31" s="28">
        <f t="shared" si="31"/>
        <v>2457377.8611760642</v>
      </c>
      <c r="Y31" s="28">
        <f t="shared" si="31"/>
        <v>1660721.9437984182</v>
      </c>
      <c r="Z31" s="28">
        <f t="shared" si="31"/>
        <v>841803.36775439628</v>
      </c>
      <c r="AA31" s="28">
        <f t="shared" si="31"/>
        <v>2.4447217583656311E-9</v>
      </c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BM31" s="28"/>
    </row>
    <row r="32" spans="1:65" x14ac:dyDescent="0.25">
      <c r="B32" s="27" t="s">
        <v>37</v>
      </c>
      <c r="C32" s="27"/>
      <c r="D32" s="28">
        <f>IFERROR(CUMIPMT($C$14,$A30,$C31,D29,D29,0),"")</f>
        <v>-418744.74210166786</v>
      </c>
      <c r="E32" s="28">
        <f t="shared" ref="E32:AA32" si="32">IFERROR(CUMIPMT($C$14,$A30,$C31,E29,E29,0),"")</f>
        <v>-406264.92082182807</v>
      </c>
      <c r="F32" s="28">
        <f t="shared" si="32"/>
        <v>-393436.34922794421</v>
      </c>
      <c r="G32" s="28">
        <f t="shared" si="32"/>
        <v>-380249.28144474962</v>
      </c>
      <c r="H32" s="28">
        <f t="shared" si="32"/>
        <v>-366693.69924715883</v>
      </c>
      <c r="I32" s="28">
        <f t="shared" si="32"/>
        <v>-352759.30444941542</v>
      </c>
      <c r="J32" s="28">
        <f t="shared" si="32"/>
        <v>-338435.51108155155</v>
      </c>
      <c r="K32" s="28">
        <f t="shared" si="32"/>
        <v>-323711.43734722014</v>
      </c>
      <c r="L32" s="28">
        <f t="shared" si="32"/>
        <v>-308575.8973567856</v>
      </c>
      <c r="M32" s="28">
        <f t="shared" si="32"/>
        <v>-293017.39262939442</v>
      </c>
      <c r="N32" s="28">
        <f t="shared" si="32"/>
        <v>-277024.10335757281</v>
      </c>
      <c r="O32" s="28">
        <f t="shared" si="32"/>
        <v>-260583.87942770775</v>
      </c>
      <c r="P32" s="28">
        <f t="shared" si="32"/>
        <v>-243684.23118959949</v>
      </c>
      <c r="Q32" s="28">
        <f t="shared" si="32"/>
        <v>-226312.31996806245</v>
      </c>
      <c r="R32" s="28">
        <f t="shared" si="32"/>
        <v>-208454.94830937602</v>
      </c>
      <c r="S32" s="28">
        <f t="shared" si="32"/>
        <v>-190098.5499551692</v>
      </c>
      <c r="T32" s="28">
        <f t="shared" si="32"/>
        <v>-171229.17953612295</v>
      </c>
      <c r="U32" s="28">
        <f t="shared" si="32"/>
        <v>-151832.50197766384</v>
      </c>
      <c r="V32" s="28">
        <f t="shared" si="32"/>
        <v>-131893.78160959738</v>
      </c>
      <c r="W32" s="28">
        <f t="shared" si="32"/>
        <v>-111397.87097140821</v>
      </c>
      <c r="X32" s="28">
        <f t="shared" si="32"/>
        <v>-90329.199304723064</v>
      </c>
      <c r="Y32" s="28">
        <f t="shared" si="32"/>
        <v>-68671.760724194697</v>
      </c>
      <c r="Z32" s="28">
        <f t="shared" si="32"/>
        <v>-46409.102057818905</v>
      </c>
      <c r="AA32" s="28">
        <f t="shared" si="32"/>
        <v>-23524.310347446939</v>
      </c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BM32" s="28">
        <f t="shared" si="2"/>
        <v>-5783334.2744441796</v>
      </c>
    </row>
    <row r="33" spans="1:65" x14ac:dyDescent="0.25">
      <c r="B33" s="27" t="s">
        <v>36</v>
      </c>
      <c r="C33" s="27"/>
      <c r="D33" s="28">
        <f>IFERROR(CUMPRINC($C$14,$A30,$C31,D29,D29,0),"")</f>
        <v>-446582.93600017292</v>
      </c>
      <c r="E33" s="28">
        <f t="shared" ref="E33:AA33" si="33">IFERROR(CUMPRINC($C$14,$A30,$C31,E29,E29,0),"")</f>
        <v>-459062.75728001271</v>
      </c>
      <c r="F33" s="28">
        <f t="shared" si="33"/>
        <v>-471891.32887389656</v>
      </c>
      <c r="G33" s="28">
        <f t="shared" si="33"/>
        <v>-485078.39665709116</v>
      </c>
      <c r="H33" s="28">
        <f t="shared" si="33"/>
        <v>-498633.97885468195</v>
      </c>
      <c r="I33" s="28">
        <f t="shared" si="33"/>
        <v>-512568.37365242536</v>
      </c>
      <c r="J33" s="28">
        <f t="shared" si="33"/>
        <v>-526892.16702028923</v>
      </c>
      <c r="K33" s="28">
        <f t="shared" si="33"/>
        <v>-541616.24075462064</v>
      </c>
      <c r="L33" s="28">
        <f t="shared" si="33"/>
        <v>-556751.78074505518</v>
      </c>
      <c r="M33" s="28">
        <f t="shared" si="33"/>
        <v>-572310.28547244635</v>
      </c>
      <c r="N33" s="28">
        <f t="shared" si="33"/>
        <v>-588303.57474426797</v>
      </c>
      <c r="O33" s="28">
        <f t="shared" si="33"/>
        <v>-604743.79867413302</v>
      </c>
      <c r="P33" s="28">
        <f t="shared" si="33"/>
        <v>-621643.44691224128</v>
      </c>
      <c r="Q33" s="28">
        <f t="shared" si="33"/>
        <v>-639015.35813377833</v>
      </c>
      <c r="R33" s="28">
        <f t="shared" si="33"/>
        <v>-656872.72979246476</v>
      </c>
      <c r="S33" s="28">
        <f t="shared" si="33"/>
        <v>-675229.12814667157</v>
      </c>
      <c r="T33" s="28">
        <f t="shared" si="33"/>
        <v>-694098.49856571783</v>
      </c>
      <c r="U33" s="28">
        <f t="shared" si="33"/>
        <v>-713495.17612417694</v>
      </c>
      <c r="V33" s="28">
        <f t="shared" si="33"/>
        <v>-733433.8964922434</v>
      </c>
      <c r="W33" s="28">
        <f t="shared" si="33"/>
        <v>-753929.80713043257</v>
      </c>
      <c r="X33" s="28">
        <f t="shared" si="33"/>
        <v>-774998.47879711771</v>
      </c>
      <c r="Y33" s="28">
        <f t="shared" si="33"/>
        <v>-796655.91737764608</v>
      </c>
      <c r="Z33" s="28">
        <f t="shared" si="33"/>
        <v>-818918.57604402187</v>
      </c>
      <c r="AA33" s="28">
        <f t="shared" si="33"/>
        <v>-841803.36775439384</v>
      </c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BM33" s="28">
        <f t="shared" si="2"/>
        <v>-14984529.999999996</v>
      </c>
    </row>
    <row r="34" spans="1:65" x14ac:dyDescent="0.25">
      <c r="B34" s="27" t="s">
        <v>38</v>
      </c>
      <c r="C34" s="27"/>
      <c r="D34" s="28">
        <f>+SUM(D32:D33)</f>
        <v>-865327.67810184078</v>
      </c>
      <c r="E34" s="28">
        <f>+SUM(E32:E33)</f>
        <v>-865327.67810184078</v>
      </c>
      <c r="F34" s="28">
        <f>+SUM(F32:F33)</f>
        <v>-865327.67810184078</v>
      </c>
      <c r="G34" s="28">
        <f t="shared" ref="G34:AA34" si="34">+SUM(G32:G33)</f>
        <v>-865327.67810184078</v>
      </c>
      <c r="H34" s="28">
        <f t="shared" si="34"/>
        <v>-865327.67810184078</v>
      </c>
      <c r="I34" s="28">
        <f t="shared" si="34"/>
        <v>-865327.67810184078</v>
      </c>
      <c r="J34" s="28">
        <f t="shared" si="34"/>
        <v>-865327.67810184078</v>
      </c>
      <c r="K34" s="28">
        <f t="shared" si="34"/>
        <v>-865327.67810184078</v>
      </c>
      <c r="L34" s="28">
        <f t="shared" si="34"/>
        <v>-865327.67810184078</v>
      </c>
      <c r="M34" s="28">
        <f t="shared" si="34"/>
        <v>-865327.67810184078</v>
      </c>
      <c r="N34" s="28">
        <f t="shared" si="34"/>
        <v>-865327.67810184078</v>
      </c>
      <c r="O34" s="28">
        <f t="shared" si="34"/>
        <v>-865327.67810184078</v>
      </c>
      <c r="P34" s="28">
        <f t="shared" si="34"/>
        <v>-865327.67810184078</v>
      </c>
      <c r="Q34" s="28">
        <f t="shared" si="34"/>
        <v>-865327.67810184078</v>
      </c>
      <c r="R34" s="28">
        <f t="shared" si="34"/>
        <v>-865327.67810184078</v>
      </c>
      <c r="S34" s="28">
        <f t="shared" si="34"/>
        <v>-865327.67810184078</v>
      </c>
      <c r="T34" s="28">
        <f t="shared" si="34"/>
        <v>-865327.67810184078</v>
      </c>
      <c r="U34" s="28">
        <f t="shared" si="34"/>
        <v>-865327.67810184078</v>
      </c>
      <c r="V34" s="28">
        <f t="shared" si="34"/>
        <v>-865327.67810184078</v>
      </c>
      <c r="W34" s="28">
        <f t="shared" si="34"/>
        <v>-865327.67810184078</v>
      </c>
      <c r="X34" s="28">
        <f t="shared" si="34"/>
        <v>-865327.67810184078</v>
      </c>
      <c r="Y34" s="28">
        <f t="shared" si="34"/>
        <v>-865327.67810184078</v>
      </c>
      <c r="Z34" s="28">
        <f t="shared" si="34"/>
        <v>-865327.67810184078</v>
      </c>
      <c r="AA34" s="28">
        <f t="shared" si="34"/>
        <v>-865327.67810184078</v>
      </c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BM34" s="28">
        <f t="shared" si="2"/>
        <v>-20767864.274444185</v>
      </c>
    </row>
    <row r="35" spans="1:65" x14ac:dyDescent="0.25">
      <c r="B35" s="27" t="s">
        <v>81</v>
      </c>
      <c r="C35" s="27"/>
      <c r="D35" s="28">
        <f>IFERROR(IF($C$5&gt;$C3*25,0,IF($C$5&gt;4*$C3,CUMPRINC($C14,$A30,$C$5,1,$A30,0)*4.5%*1.19/12,CUMPRINC($C14,$A30,$C$5,1,$A30,0)*7.5%/12)),"")</f>
        <v>-66937.499999999985</v>
      </c>
      <c r="E35" s="28">
        <f t="shared" ref="E35:AA35" si="35">IFERROR(IF($C$5&gt;$C3*25,0,IF($C$5&gt;4*$C3,CUMPRINC($C14,$A30,$C$5,1,$A30,0)*4.5%*1.19/12,CUMPRINC($C14,$A30,$C$5,1,$A30,0)*7.5%/12)),"")</f>
        <v>-66937.499999999985</v>
      </c>
      <c r="F35" s="28">
        <f t="shared" si="35"/>
        <v>-66937.499999999985</v>
      </c>
      <c r="G35" s="28">
        <f t="shared" si="35"/>
        <v>-66937.499999999985</v>
      </c>
      <c r="H35" s="28">
        <f t="shared" si="35"/>
        <v>-66937.499999999985</v>
      </c>
      <c r="I35" s="28">
        <f t="shared" si="35"/>
        <v>-66937.499999999985</v>
      </c>
      <c r="J35" s="28">
        <f t="shared" si="35"/>
        <v>-66937.499999999985</v>
      </c>
      <c r="K35" s="28">
        <f t="shared" si="35"/>
        <v>-66937.499999999985</v>
      </c>
      <c r="L35" s="28">
        <f t="shared" si="35"/>
        <v>-66937.499999999985</v>
      </c>
      <c r="M35" s="28">
        <f t="shared" si="35"/>
        <v>-66937.499999999985</v>
      </c>
      <c r="N35" s="28">
        <f t="shared" si="35"/>
        <v>-66937.499999999985</v>
      </c>
      <c r="O35" s="28">
        <f t="shared" si="35"/>
        <v>-66937.499999999985</v>
      </c>
      <c r="P35" s="28">
        <f t="shared" si="35"/>
        <v>-66937.499999999985</v>
      </c>
      <c r="Q35" s="28">
        <f t="shared" si="35"/>
        <v>-66937.499999999985</v>
      </c>
      <c r="R35" s="28">
        <f t="shared" si="35"/>
        <v>-66937.499999999985</v>
      </c>
      <c r="S35" s="28">
        <f t="shared" si="35"/>
        <v>-66937.499999999985</v>
      </c>
      <c r="T35" s="28">
        <f t="shared" si="35"/>
        <v>-66937.499999999985</v>
      </c>
      <c r="U35" s="28">
        <f t="shared" si="35"/>
        <v>-66937.499999999985</v>
      </c>
      <c r="V35" s="28">
        <f t="shared" si="35"/>
        <v>-66937.499999999985</v>
      </c>
      <c r="W35" s="28">
        <f t="shared" si="35"/>
        <v>-66937.499999999985</v>
      </c>
      <c r="X35" s="28">
        <f t="shared" si="35"/>
        <v>-66937.499999999985</v>
      </c>
      <c r="Y35" s="28">
        <f t="shared" si="35"/>
        <v>-66937.499999999985</v>
      </c>
      <c r="Z35" s="28">
        <f t="shared" si="35"/>
        <v>-66937.499999999985</v>
      </c>
      <c r="AA35" s="28">
        <f t="shared" si="35"/>
        <v>-66937.499999999985</v>
      </c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BM35" s="28">
        <f t="shared" si="2"/>
        <v>-1606499.9999999998</v>
      </c>
    </row>
    <row r="36" spans="1:65" x14ac:dyDescent="0.25">
      <c r="B36" s="27" t="s">
        <v>39</v>
      </c>
      <c r="C36" s="27"/>
      <c r="D36" s="28">
        <f>+SUM(D32:$AA32)+SUM(D33:$AA33)+SUM(D35:$AA35)</f>
        <v>-22374364.274444178</v>
      </c>
      <c r="E36" s="28">
        <f>+SUM(E32:$AA32)+SUM(E33:$AA33)+SUM(E35:$AA35)</f>
        <v>-21442099.096342336</v>
      </c>
      <c r="F36" s="28">
        <f>+SUM(F32:$AA32)+SUM(F33:$AA33)+SUM(F35:$AA35)</f>
        <v>-20509833.918240495</v>
      </c>
      <c r="G36" s="28">
        <f>+SUM(G32:$AA32)+SUM(G33:$AA33)+SUM(G35:$AA35)</f>
        <v>-19577568.740138654</v>
      </c>
      <c r="H36" s="28">
        <f>+SUM(H32:$AA32)+SUM(H33:$AA33)+SUM(H35:$AA35)</f>
        <v>-18645303.562036812</v>
      </c>
      <c r="I36" s="28">
        <f>+SUM(I32:$AA32)+SUM(I33:$AA33)+SUM(I35:$AA35)</f>
        <v>-17713038.383934971</v>
      </c>
      <c r="J36" s="28">
        <f>+SUM(J32:$AA32)+SUM(J33:$AA33)+SUM(J35:$AA35)</f>
        <v>-16780773.205833133</v>
      </c>
      <c r="K36" s="28">
        <f>+SUM(K32:$AA32)+SUM(K33:$AA33)+SUM(K35:$AA35)</f>
        <v>-15848508.027731294</v>
      </c>
      <c r="L36" s="28">
        <f>+SUM(L32:$AA32)+SUM(L33:$AA33)+SUM(L35:$AA35)</f>
        <v>-14916242.849629454</v>
      </c>
      <c r="M36" s="28">
        <f>+SUM(M32:$AA32)+SUM(M33:$AA33)+SUM(M35:$AA35)</f>
        <v>-13983977.671527613</v>
      </c>
      <c r="N36" s="28">
        <f>+SUM(N32:$AA32)+SUM(N33:$AA33)+SUM(N35:$AA35)</f>
        <v>-13051712.493425772</v>
      </c>
      <c r="O36" s="28">
        <f>+SUM(O32:$AA32)+SUM(O33:$AA33)+SUM(O35:$AA35)</f>
        <v>-12119447.315323932</v>
      </c>
      <c r="P36" s="28">
        <f>+SUM(P32:$AA32)+SUM(P33:$AA33)+SUM(P35:$AA35)</f>
        <v>-11187182.137222091</v>
      </c>
      <c r="Q36" s="28">
        <f>+SUM(Q32:$AA32)+SUM(Q33:$AA33)+SUM(Q35:$AA35)</f>
        <v>-10254916.959120249</v>
      </c>
      <c r="R36" s="28">
        <f>+SUM(R32:$AA32)+SUM(R33:$AA33)+SUM(R35:$AA35)</f>
        <v>-9322651.7810184062</v>
      </c>
      <c r="S36" s="28">
        <f>+SUM(S32:$AA32)+SUM(S33:$AA33)+SUM(S35:$AA35)</f>
        <v>-8390386.6029165667</v>
      </c>
      <c r="T36" s="28">
        <f>+SUM(T32:$AA32)+SUM(T33:$AA33)+SUM(T35:$AA35)</f>
        <v>-7458121.4248147272</v>
      </c>
      <c r="U36" s="28">
        <f>+SUM(U32:$AA32)+SUM(U33:$AA33)+SUM(U35:$AA35)</f>
        <v>-6525856.2467128858</v>
      </c>
      <c r="V36" s="28">
        <f>+SUM(V32:$AA32)+SUM(V33:$AA33)+SUM(V35:$AA35)</f>
        <v>-5593591.0686110454</v>
      </c>
      <c r="W36" s="28">
        <f>+SUM(W32:$AA32)+SUM(W33:$AA33)+SUM(W35:$AA35)</f>
        <v>-4661325.890509204</v>
      </c>
      <c r="X36" s="28">
        <f>+SUM(X32:$AA32)+SUM(X33:$AA33)+SUM(X35:$AA35)</f>
        <v>-3729060.7124073626</v>
      </c>
      <c r="Y36" s="28">
        <f>+SUM(Y32:$AA32)+SUM(Y33:$AA33)+SUM(Y35:$AA35)</f>
        <v>-2796795.5343055222</v>
      </c>
      <c r="Z36" s="28">
        <f>+SUM(Z32:$AA32)+SUM(Z33:$AA33)+SUM(Z35:$AA35)</f>
        <v>-1864530.3562036818</v>
      </c>
      <c r="AA36" s="28">
        <f>+SUM(AA32:$AA32)+SUM(AA33:$AA33)+SUM(AA35:$AA35)</f>
        <v>-932265.17810184078</v>
      </c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BM36" s="28">
        <f t="shared" si="2"/>
        <v>-279679553.43055218</v>
      </c>
    </row>
    <row r="37" spans="1:65" x14ac:dyDescent="0.25">
      <c r="B37" s="27" t="s">
        <v>40</v>
      </c>
      <c r="C37" s="27"/>
      <c r="D37" s="28">
        <f t="shared" ref="D37" si="36">+D36*$C$7/1000000</f>
        <v>-26849.237129333011</v>
      </c>
      <c r="E37" s="28">
        <f t="shared" ref="E37:AA37" si="37">+E36*$C$7/1000000</f>
        <v>-25730.518915610806</v>
      </c>
      <c r="F37" s="28">
        <f t="shared" si="37"/>
        <v>-24611.800701888595</v>
      </c>
      <c r="G37" s="28">
        <f t="shared" si="37"/>
        <v>-23493.082488166387</v>
      </c>
      <c r="H37" s="28">
        <f t="shared" si="37"/>
        <v>-22374.364274444175</v>
      </c>
      <c r="I37" s="28">
        <f t="shared" si="37"/>
        <v>-21255.646060721967</v>
      </c>
      <c r="J37" s="28">
        <f t="shared" si="37"/>
        <v>-20136.927846999759</v>
      </c>
      <c r="K37" s="28">
        <f t="shared" si="37"/>
        <v>-19018.209633277555</v>
      </c>
      <c r="L37" s="28">
        <f t="shared" si="37"/>
        <v>-17899.491419555343</v>
      </c>
      <c r="M37" s="28">
        <f t="shared" si="37"/>
        <v>-16780.773205833135</v>
      </c>
      <c r="N37" s="28">
        <f t="shared" si="37"/>
        <v>-15662.054992110925</v>
      </c>
      <c r="O37" s="28">
        <f t="shared" si="37"/>
        <v>-14543.336778388717</v>
      </c>
      <c r="P37" s="28">
        <f t="shared" si="37"/>
        <v>-13424.618564666509</v>
      </c>
      <c r="Q37" s="28">
        <f t="shared" si="37"/>
        <v>-12305.900350944299</v>
      </c>
      <c r="R37" s="28">
        <f t="shared" si="37"/>
        <v>-11187.182137222087</v>
      </c>
      <c r="S37" s="28">
        <f t="shared" si="37"/>
        <v>-10068.463923499879</v>
      </c>
      <c r="T37" s="28">
        <f t="shared" si="37"/>
        <v>-8949.7457097776714</v>
      </c>
      <c r="U37" s="28">
        <f t="shared" si="37"/>
        <v>-7831.0274960554625</v>
      </c>
      <c r="V37" s="28">
        <f t="shared" si="37"/>
        <v>-6712.3092823332545</v>
      </c>
      <c r="W37" s="28">
        <f t="shared" si="37"/>
        <v>-5593.5910686110446</v>
      </c>
      <c r="X37" s="28">
        <f t="shared" si="37"/>
        <v>-4474.8728548888348</v>
      </c>
      <c r="Y37" s="28">
        <f t="shared" si="37"/>
        <v>-3356.1546411666263</v>
      </c>
      <c r="Z37" s="28">
        <f t="shared" si="37"/>
        <v>-2237.4364274444179</v>
      </c>
      <c r="AA37" s="28">
        <f t="shared" si="37"/>
        <v>-1118.7182137222089</v>
      </c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BM37" s="28">
        <f t="shared" si="2"/>
        <v>-335615.46411666268</v>
      </c>
    </row>
    <row r="38" spans="1:65" ht="15.75" thickBot="1" x14ac:dyDescent="0.3">
      <c r="B38" s="27" t="s">
        <v>41</v>
      </c>
      <c r="C38" s="28">
        <f>+$C$5</f>
        <v>15000000</v>
      </c>
      <c r="D38" s="28">
        <f>IFERROR(+D37+D34+D35,"")</f>
        <v>-959114.41523117374</v>
      </c>
      <c r="E38" s="28">
        <f t="shared" ref="E38:AA38" si="38">IFERROR(+E37+E34+E35,"")</f>
        <v>-957995.69701745163</v>
      </c>
      <c r="F38" s="28">
        <f t="shared" si="38"/>
        <v>-956876.97880372941</v>
      </c>
      <c r="G38" s="28">
        <f t="shared" si="38"/>
        <v>-955758.26059000718</v>
      </c>
      <c r="H38" s="28">
        <f t="shared" si="38"/>
        <v>-954639.54237628495</v>
      </c>
      <c r="I38" s="28">
        <f t="shared" si="38"/>
        <v>-953520.82416256273</v>
      </c>
      <c r="J38" s="28">
        <f t="shared" si="38"/>
        <v>-952402.1059488405</v>
      </c>
      <c r="K38" s="28">
        <f t="shared" si="38"/>
        <v>-951283.38773511839</v>
      </c>
      <c r="L38" s="28">
        <f t="shared" si="38"/>
        <v>-950164.66952139616</v>
      </c>
      <c r="M38" s="28">
        <f t="shared" si="38"/>
        <v>-949045.95130767394</v>
      </c>
      <c r="N38" s="28">
        <f t="shared" si="38"/>
        <v>-947927.23309395171</v>
      </c>
      <c r="O38" s="28">
        <f t="shared" si="38"/>
        <v>-946808.51488022949</v>
      </c>
      <c r="P38" s="28">
        <f t="shared" si="38"/>
        <v>-945689.79666650726</v>
      </c>
      <c r="Q38" s="28">
        <f t="shared" si="38"/>
        <v>-944571.07845278503</v>
      </c>
      <c r="R38" s="28">
        <f t="shared" si="38"/>
        <v>-943452.36023906292</v>
      </c>
      <c r="S38" s="28">
        <f t="shared" si="38"/>
        <v>-942333.6420253407</v>
      </c>
      <c r="T38" s="28">
        <f t="shared" si="38"/>
        <v>-941214.92381161847</v>
      </c>
      <c r="U38" s="28">
        <f t="shared" si="38"/>
        <v>-940096.20559789625</v>
      </c>
      <c r="V38" s="28">
        <f t="shared" si="38"/>
        <v>-938977.48738417402</v>
      </c>
      <c r="W38" s="28">
        <f t="shared" si="38"/>
        <v>-937858.76917045179</v>
      </c>
      <c r="X38" s="28">
        <f t="shared" si="38"/>
        <v>-936740.05095672957</v>
      </c>
      <c r="Y38" s="28">
        <f t="shared" si="38"/>
        <v>-935621.33274300746</v>
      </c>
      <c r="Z38" s="28">
        <f t="shared" si="38"/>
        <v>-934502.61452928523</v>
      </c>
      <c r="AA38" s="28">
        <f t="shared" si="38"/>
        <v>-933383.896315563</v>
      </c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BM38" s="28">
        <f t="shared" si="2"/>
        <v>-22709979.738560837</v>
      </c>
    </row>
    <row r="39" spans="1:65" ht="15.75" thickBot="1" x14ac:dyDescent="0.3">
      <c r="B39" s="51">
        <f>+(C39+1)^12-1</f>
        <v>0.53625636225887496</v>
      </c>
      <c r="C39" s="50">
        <f>+IRR(C38:AA38)</f>
        <v>3.6426816060441736E-2</v>
      </c>
    </row>
    <row r="41" spans="1:65" ht="18.75" x14ac:dyDescent="0.3">
      <c r="B41" s="30" t="s">
        <v>66</v>
      </c>
      <c r="C41" s="29">
        <v>0</v>
      </c>
      <c r="D41" s="29">
        <v>1</v>
      </c>
      <c r="E41" s="29">
        <f>+D41+1</f>
        <v>2</v>
      </c>
      <c r="F41" s="29">
        <f t="shared" ref="F41" si="39">+E41+1</f>
        <v>3</v>
      </c>
      <c r="G41" s="29">
        <f t="shared" ref="G41" si="40">+F41+1</f>
        <v>4</v>
      </c>
      <c r="H41" s="29">
        <f t="shared" ref="H41" si="41">+G41+1</f>
        <v>5</v>
      </c>
      <c r="I41" s="29">
        <f t="shared" ref="I41" si="42">+H41+1</f>
        <v>6</v>
      </c>
      <c r="J41" s="29">
        <f t="shared" ref="J41" si="43">+I41+1</f>
        <v>7</v>
      </c>
      <c r="K41" s="29">
        <f t="shared" ref="K41" si="44">+J41+1</f>
        <v>8</v>
      </c>
      <c r="L41" s="29">
        <f t="shared" ref="L41" si="45">+K41+1</f>
        <v>9</v>
      </c>
      <c r="M41" s="29">
        <f t="shared" ref="M41" si="46">+L41+1</f>
        <v>10</v>
      </c>
      <c r="N41" s="29">
        <f t="shared" ref="N41" si="47">+M41+1</f>
        <v>11</v>
      </c>
      <c r="O41" s="29">
        <f t="shared" ref="O41" si="48">+N41+1</f>
        <v>12</v>
      </c>
      <c r="P41" s="29">
        <f t="shared" ref="P41" si="49">+O41+1</f>
        <v>13</v>
      </c>
      <c r="Q41" s="29">
        <f t="shared" ref="Q41" si="50">+P41+1</f>
        <v>14</v>
      </c>
      <c r="R41" s="29">
        <f t="shared" ref="R41" si="51">+Q41+1</f>
        <v>15</v>
      </c>
      <c r="S41" s="29">
        <f t="shared" ref="S41" si="52">+R41+1</f>
        <v>16</v>
      </c>
      <c r="T41" s="29">
        <f t="shared" ref="T41" si="53">+S41+1</f>
        <v>17</v>
      </c>
      <c r="U41" s="29">
        <f t="shared" ref="U41" si="54">+T41+1</f>
        <v>18</v>
      </c>
      <c r="V41" s="29">
        <f t="shared" ref="V41" si="55">+U41+1</f>
        <v>19</v>
      </c>
      <c r="W41" s="29">
        <f t="shared" ref="W41" si="56">+V41+1</f>
        <v>20</v>
      </c>
      <c r="X41" s="29">
        <f t="shared" ref="X41" si="57">+W41+1</f>
        <v>21</v>
      </c>
      <c r="Y41" s="29">
        <f t="shared" ref="Y41" si="58">+X41+1</f>
        <v>22</v>
      </c>
      <c r="Z41" s="29">
        <f t="shared" ref="Z41" si="59">+Y41+1</f>
        <v>23</v>
      </c>
      <c r="AA41" s="29">
        <f t="shared" ref="AA41" si="60">+Z41+1</f>
        <v>24</v>
      </c>
      <c r="AB41" s="29">
        <f t="shared" ref="AB41" si="61">+AA41+1</f>
        <v>25</v>
      </c>
      <c r="AC41" s="29">
        <f t="shared" ref="AC41" si="62">+AB41+1</f>
        <v>26</v>
      </c>
      <c r="AD41" s="29">
        <f t="shared" ref="AD41" si="63">+AC41+1</f>
        <v>27</v>
      </c>
      <c r="AE41" s="29">
        <f t="shared" ref="AE41" si="64">+AD41+1</f>
        <v>28</v>
      </c>
      <c r="AF41" s="29">
        <f t="shared" ref="AF41" si="65">+AE41+1</f>
        <v>29</v>
      </c>
      <c r="AG41" s="29">
        <f t="shared" ref="AG41" si="66">+AF41+1</f>
        <v>30</v>
      </c>
      <c r="AH41" s="29">
        <f t="shared" ref="AH41" si="67">+AG41+1</f>
        <v>31</v>
      </c>
      <c r="AI41" s="29">
        <f t="shared" ref="AI41" si="68">+AH41+1</f>
        <v>32</v>
      </c>
      <c r="AJ41" s="29">
        <f t="shared" ref="AJ41" si="69">+AI41+1</f>
        <v>33</v>
      </c>
      <c r="AK41" s="29">
        <f t="shared" ref="AK41" si="70">+AJ41+1</f>
        <v>34</v>
      </c>
      <c r="AL41" s="29">
        <f t="shared" ref="AL41" si="71">+AK41+1</f>
        <v>35</v>
      </c>
      <c r="AM41" s="29">
        <f t="shared" ref="AM41" si="72">+AL41+1</f>
        <v>36</v>
      </c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BM41" s="29"/>
    </row>
    <row r="42" spans="1:65" ht="18.75" x14ac:dyDescent="0.3">
      <c r="A42">
        <v>36</v>
      </c>
      <c r="B42" s="30" t="s">
        <v>1</v>
      </c>
      <c r="C42" s="29" t="s">
        <v>34</v>
      </c>
      <c r="D42" s="29" t="s">
        <v>10</v>
      </c>
      <c r="E42" s="29" t="s">
        <v>11</v>
      </c>
      <c r="F42" s="29" t="s">
        <v>12</v>
      </c>
      <c r="G42" s="29" t="s">
        <v>13</v>
      </c>
      <c r="H42" s="29" t="s">
        <v>14</v>
      </c>
      <c r="I42" s="29" t="s">
        <v>15</v>
      </c>
      <c r="J42" s="29" t="s">
        <v>16</v>
      </c>
      <c r="K42" s="29" t="s">
        <v>17</v>
      </c>
      <c r="L42" s="29" t="s">
        <v>18</v>
      </c>
      <c r="M42" s="29" t="s">
        <v>19</v>
      </c>
      <c r="N42" s="29" t="s">
        <v>20</v>
      </c>
      <c r="O42" s="29" t="s">
        <v>21</v>
      </c>
      <c r="P42" s="29" t="s">
        <v>22</v>
      </c>
      <c r="Q42" s="29" t="s">
        <v>23</v>
      </c>
      <c r="R42" s="29" t="s">
        <v>24</v>
      </c>
      <c r="S42" s="29" t="s">
        <v>25</v>
      </c>
      <c r="T42" s="29" t="s">
        <v>26</v>
      </c>
      <c r="U42" s="29" t="s">
        <v>27</v>
      </c>
      <c r="V42" s="29" t="s">
        <v>28</v>
      </c>
      <c r="W42" s="29" t="s">
        <v>29</v>
      </c>
      <c r="X42" s="29" t="s">
        <v>30</v>
      </c>
      <c r="Y42" s="29" t="s">
        <v>31</v>
      </c>
      <c r="Z42" s="29" t="s">
        <v>32</v>
      </c>
      <c r="AA42" s="29" t="s">
        <v>33</v>
      </c>
      <c r="AB42" s="29" t="s">
        <v>42</v>
      </c>
      <c r="AC42" s="29" t="s">
        <v>43</v>
      </c>
      <c r="AD42" s="29" t="s">
        <v>44</v>
      </c>
      <c r="AE42" s="29" t="s">
        <v>45</v>
      </c>
      <c r="AF42" s="29" t="s">
        <v>46</v>
      </c>
      <c r="AG42" s="29" t="s">
        <v>47</v>
      </c>
      <c r="AH42" s="29" t="s">
        <v>48</v>
      </c>
      <c r="AI42" s="29" t="s">
        <v>49</v>
      </c>
      <c r="AJ42" s="29" t="s">
        <v>50</v>
      </c>
      <c r="AK42" s="29" t="s">
        <v>51</v>
      </c>
      <c r="AL42" s="29" t="s">
        <v>52</v>
      </c>
      <c r="AM42" s="29" t="s">
        <v>53</v>
      </c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BM42" s="29"/>
    </row>
    <row r="43" spans="1:65" x14ac:dyDescent="0.25">
      <c r="B43" s="27" t="s">
        <v>54</v>
      </c>
      <c r="C43" s="28">
        <f>+$C$5-$C$8</f>
        <v>14984530</v>
      </c>
      <c r="D43" s="28">
        <f>+C43+D45</f>
        <v>14737807.302138824</v>
      </c>
      <c r="E43" s="28">
        <f t="shared" ref="E43:AM43" si="73">+D43+E45</f>
        <v>14484189.904711729</v>
      </c>
      <c r="F43" s="28">
        <f t="shared" si="73"/>
        <v>14223485.134395519</v>
      </c>
      <c r="G43" s="28">
        <f t="shared" si="73"/>
        <v>13955494.93358461</v>
      </c>
      <c r="H43" s="28">
        <f t="shared" si="73"/>
        <v>13680015.709926516</v>
      </c>
      <c r="I43" s="28">
        <f t="shared" si="73"/>
        <v>13396838.181652589</v>
      </c>
      <c r="J43" s="28">
        <f t="shared" si="73"/>
        <v>13105747.21858651</v>
      </c>
      <c r="K43" s="28">
        <f t="shared" si="73"/>
        <v>12806521.678709732</v>
      </c>
      <c r="L43" s="28">
        <f t="shared" si="73"/>
        <v>12498934.240159728</v>
      </c>
      <c r="M43" s="28">
        <f t="shared" si="73"/>
        <v>12182751.2285334</v>
      </c>
      <c r="N43" s="28">
        <f t="shared" si="73"/>
        <v>11857732.439364474</v>
      </c>
      <c r="O43" s="28">
        <f t="shared" si="73"/>
        <v>11523630.955639981</v>
      </c>
      <c r="P43" s="28">
        <f t="shared" si="73"/>
        <v>11180192.960217223</v>
      </c>
      <c r="Q43" s="28">
        <f t="shared" si="73"/>
        <v>10827157.542998705</v>
      </c>
      <c r="R43" s="28">
        <f t="shared" si="73"/>
        <v>10464256.502718542</v>
      </c>
      <c r="S43" s="28">
        <f t="shared" si="73"/>
        <v>10091214.143189756</v>
      </c>
      <c r="T43" s="28">
        <f t="shared" si="73"/>
        <v>9707747.0638576895</v>
      </c>
      <c r="U43" s="28">
        <f t="shared" si="73"/>
        <v>9313563.944500383</v>
      </c>
      <c r="V43" s="28">
        <f t="shared" si="73"/>
        <v>8908365.3239124008</v>
      </c>
      <c r="W43" s="28">
        <f t="shared" si="73"/>
        <v>8491843.3724039253</v>
      </c>
      <c r="X43" s="28">
        <f t="shared" si="73"/>
        <v>8063681.6579423174</v>
      </c>
      <c r="Y43" s="28">
        <f t="shared" si="73"/>
        <v>7623554.9057584694</v>
      </c>
      <c r="Z43" s="28">
        <f t="shared" si="73"/>
        <v>7171128.751235324</v>
      </c>
      <c r="AA43" s="28">
        <f t="shared" si="73"/>
        <v>6706059.4858908281</v>
      </c>
      <c r="AB43" s="28">
        <f t="shared" si="73"/>
        <v>6227993.7962623481</v>
      </c>
      <c r="AC43" s="28">
        <f t="shared" si="73"/>
        <v>5736568.495494171</v>
      </c>
      <c r="AD43" s="28">
        <f t="shared" si="73"/>
        <v>5231410.2474241825</v>
      </c>
      <c r="AE43" s="28">
        <f t="shared" si="73"/>
        <v>4712135.2829601131</v>
      </c>
      <c r="AF43" s="28">
        <f t="shared" si="73"/>
        <v>4178349.1085298751</v>
      </c>
      <c r="AG43" s="28">
        <f t="shared" si="73"/>
        <v>3629646.2063845047</v>
      </c>
      <c r="AH43" s="28">
        <f t="shared" si="73"/>
        <v>3065609.7265260331</v>
      </c>
      <c r="AI43" s="28">
        <f t="shared" si="73"/>
        <v>2485811.1700262344</v>
      </c>
      <c r="AJ43" s="28">
        <f t="shared" si="73"/>
        <v>1889810.0634956751</v>
      </c>
      <c r="AK43" s="28">
        <f t="shared" si="73"/>
        <v>1277153.6244557579</v>
      </c>
      <c r="AL43" s="28">
        <f t="shared" si="73"/>
        <v>647376.41735953896</v>
      </c>
      <c r="AM43" s="28">
        <f t="shared" si="73"/>
        <v>0</v>
      </c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BM43" s="28">
        <f t="shared" si="2"/>
        <v>306083778.72094762</v>
      </c>
    </row>
    <row r="44" spans="1:65" x14ac:dyDescent="0.25">
      <c r="B44" s="27" t="s">
        <v>37</v>
      </c>
      <c r="C44" s="27"/>
      <c r="D44" s="28">
        <f>IFERROR(CUMIPMT($C$14,$A42,$C43,D41,D41,0),"")</f>
        <v>-418744.74210166791</v>
      </c>
      <c r="E44" s="28">
        <f t="shared" ref="E44:AM44" si="74">IFERROR(CUMIPMT($C$14,$A42,$C43,E41,E41,0),"")</f>
        <v>-411850.04253574845</v>
      </c>
      <c r="F44" s="28">
        <f t="shared" si="74"/>
        <v>-404762.66964663519</v>
      </c>
      <c r="G44" s="28">
        <f t="shared" si="74"/>
        <v>-397477.23915193597</v>
      </c>
      <c r="H44" s="28">
        <f t="shared" si="74"/>
        <v>-389988.21630475036</v>
      </c>
      <c r="I44" s="28">
        <f t="shared" si="74"/>
        <v>-382289.91168891813</v>
      </c>
      <c r="J44" s="28">
        <f t="shared" si="74"/>
        <v>-374376.47689676564</v>
      </c>
      <c r="K44" s="28">
        <f t="shared" si="74"/>
        <v>-366241.90008606605</v>
      </c>
      <c r="L44" s="28">
        <f t="shared" si="74"/>
        <v>-357880.00141283887</v>
      </c>
      <c r="M44" s="28">
        <f t="shared" si="74"/>
        <v>-349284.42833651713</v>
      </c>
      <c r="N44" s="28">
        <f t="shared" si="74"/>
        <v>-340448.65079391852</v>
      </c>
      <c r="O44" s="28">
        <f t="shared" si="74"/>
        <v>-331365.95623835106</v>
      </c>
      <c r="P44" s="28">
        <f t="shared" si="74"/>
        <v>-322029.44454008644</v>
      </c>
      <c r="Q44" s="28">
        <f t="shared" si="74"/>
        <v>-312432.02274432656</v>
      </c>
      <c r="R44" s="28">
        <f t="shared" si="74"/>
        <v>-302566.39968268079</v>
      </c>
      <c r="S44" s="28">
        <f t="shared" si="74"/>
        <v>-292425.08043405943</v>
      </c>
      <c r="T44" s="28">
        <f t="shared" si="74"/>
        <v>-282000.36063077708</v>
      </c>
      <c r="U44" s="28">
        <f t="shared" si="74"/>
        <v>-271284.32060553867</v>
      </c>
      <c r="V44" s="28">
        <f t="shared" si="74"/>
        <v>-260268.81937486224</v>
      </c>
      <c r="W44" s="28">
        <f t="shared" si="74"/>
        <v>-248945.48845436849</v>
      </c>
      <c r="X44" s="28">
        <f t="shared" si="74"/>
        <v>-237305.72550123627</v>
      </c>
      <c r="Y44" s="28">
        <f t="shared" si="74"/>
        <v>-225340.68777899642</v>
      </c>
      <c r="Z44" s="28">
        <f t="shared" si="74"/>
        <v>-213041.28543969913</v>
      </c>
      <c r="AA44" s="28">
        <f t="shared" si="74"/>
        <v>-200398.17461834906</v>
      </c>
      <c r="AB44" s="28">
        <f t="shared" si="74"/>
        <v>-187401.75033436471</v>
      </c>
      <c r="AC44" s="28">
        <f t="shared" si="74"/>
        <v>-174042.13919466711</v>
      </c>
      <c r="AD44" s="28">
        <f t="shared" si="74"/>
        <v>-160309.19189285609</v>
      </c>
      <c r="AE44" s="28">
        <f t="shared" si="74"/>
        <v>-146192.47549877514</v>
      </c>
      <c r="AF44" s="28">
        <f t="shared" si="74"/>
        <v>-131681.26553260616</v>
      </c>
      <c r="AG44" s="28">
        <f t="shared" si="74"/>
        <v>-116764.53781747422</v>
      </c>
      <c r="AH44" s="28">
        <f t="shared" si="74"/>
        <v>-101430.96010437282</v>
      </c>
      <c r="AI44" s="28">
        <f t="shared" si="74"/>
        <v>-85668.883463045466</v>
      </c>
      <c r="AJ44" s="28">
        <f t="shared" si="74"/>
        <v>-69466.333432285232</v>
      </c>
      <c r="AK44" s="28">
        <f t="shared" si="74"/>
        <v>-52811.0009229274</v>
      </c>
      <c r="AL44" s="28">
        <f t="shared" si="74"/>
        <v>-35690.232866625534</v>
      </c>
      <c r="AM44" s="28">
        <f t="shared" si="74"/>
        <v>-18091.022603306337</v>
      </c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BM44" s="28">
        <f t="shared" si="2"/>
        <v>-8972297.8386624008</v>
      </c>
    </row>
    <row r="45" spans="1:65" x14ac:dyDescent="0.25">
      <c r="B45" s="27" t="s">
        <v>36</v>
      </c>
      <c r="C45" s="27"/>
      <c r="D45" s="28">
        <f>IFERROR(CUMPRINC($C$14,$A42,$C43,D41,D41,0),"")</f>
        <v>-246722.69786117657</v>
      </c>
      <c r="E45" s="28">
        <f t="shared" ref="E45:AM45" si="75">IFERROR(CUMPRINC($C$14,$A42,$C43,E41,E41,0),"")</f>
        <v>-253617.397427096</v>
      </c>
      <c r="F45" s="28">
        <f t="shared" si="75"/>
        <v>-260704.77031620932</v>
      </c>
      <c r="G45" s="28">
        <f t="shared" si="75"/>
        <v>-267990.20081090851</v>
      </c>
      <c r="H45" s="28">
        <f t="shared" si="75"/>
        <v>-275479.22365809412</v>
      </c>
      <c r="I45" s="28">
        <f t="shared" si="75"/>
        <v>-283177.52827392635</v>
      </c>
      <c r="J45" s="28">
        <f t="shared" si="75"/>
        <v>-291090.96306607884</v>
      </c>
      <c r="K45" s="28">
        <f t="shared" si="75"/>
        <v>-299225.53987677844</v>
      </c>
      <c r="L45" s="28">
        <f t="shared" si="75"/>
        <v>-307587.43855000561</v>
      </c>
      <c r="M45" s="28">
        <f t="shared" si="75"/>
        <v>-316183.01162632735</v>
      </c>
      <c r="N45" s="28">
        <f t="shared" si="75"/>
        <v>-325018.78916892596</v>
      </c>
      <c r="O45" s="28">
        <f t="shared" si="75"/>
        <v>-334101.48372449342</v>
      </c>
      <c r="P45" s="28">
        <f t="shared" si="75"/>
        <v>-343437.99542275805</v>
      </c>
      <c r="Q45" s="28">
        <f t="shared" si="75"/>
        <v>-353035.41721851792</v>
      </c>
      <c r="R45" s="28">
        <f t="shared" si="75"/>
        <v>-362901.0402801637</v>
      </c>
      <c r="S45" s="28">
        <f t="shared" si="75"/>
        <v>-373042.35952878505</v>
      </c>
      <c r="T45" s="28">
        <f t="shared" si="75"/>
        <v>-383467.0793320674</v>
      </c>
      <c r="U45" s="28">
        <f t="shared" si="75"/>
        <v>-394183.11935730581</v>
      </c>
      <c r="V45" s="28">
        <f t="shared" si="75"/>
        <v>-405198.62058798224</v>
      </c>
      <c r="W45" s="28">
        <f t="shared" si="75"/>
        <v>-416521.95150847599</v>
      </c>
      <c r="X45" s="28">
        <f t="shared" si="75"/>
        <v>-428161.71446160821</v>
      </c>
      <c r="Y45" s="28">
        <f t="shared" si="75"/>
        <v>-440126.75218384806</v>
      </c>
      <c r="Z45" s="28">
        <f t="shared" si="75"/>
        <v>-452426.15452314535</v>
      </c>
      <c r="AA45" s="28">
        <f t="shared" si="75"/>
        <v>-465069.26534449542</v>
      </c>
      <c r="AB45" s="28">
        <f t="shared" si="75"/>
        <v>-478065.68962847977</v>
      </c>
      <c r="AC45" s="28">
        <f t="shared" si="75"/>
        <v>-491425.30076817737</v>
      </c>
      <c r="AD45" s="28">
        <f t="shared" si="75"/>
        <v>-505158.24806998839</v>
      </c>
      <c r="AE45" s="28">
        <f t="shared" si="75"/>
        <v>-519274.96446406934</v>
      </c>
      <c r="AF45" s="28">
        <f t="shared" si="75"/>
        <v>-533786.17443023832</v>
      </c>
      <c r="AG45" s="28">
        <f t="shared" si="75"/>
        <v>-548702.90214537026</v>
      </c>
      <c r="AH45" s="28">
        <f t="shared" si="75"/>
        <v>-564036.47985847166</v>
      </c>
      <c r="AI45" s="28">
        <f t="shared" si="75"/>
        <v>-579798.55649979902</v>
      </c>
      <c r="AJ45" s="28">
        <f t="shared" si="75"/>
        <v>-596001.10653055925</v>
      </c>
      <c r="AK45" s="28">
        <f t="shared" si="75"/>
        <v>-612656.43903991708</v>
      </c>
      <c r="AL45" s="28">
        <f t="shared" si="75"/>
        <v>-629777.20709621895</v>
      </c>
      <c r="AM45" s="28">
        <f t="shared" si="75"/>
        <v>-647376.41735953814</v>
      </c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BM45" s="28">
        <f t="shared" si="2"/>
        <v>-14984530.000000006</v>
      </c>
    </row>
    <row r="46" spans="1:65" x14ac:dyDescent="0.25">
      <c r="B46" s="27" t="s">
        <v>38</v>
      </c>
      <c r="C46" s="27"/>
      <c r="D46" s="28">
        <f>+SUM(D44:D45)</f>
        <v>-665467.43996284448</v>
      </c>
      <c r="E46" s="28">
        <f t="shared" ref="E46:AM46" si="76">+SUM(E44:E45)</f>
        <v>-665467.43996284448</v>
      </c>
      <c r="F46" s="28">
        <f t="shared" si="76"/>
        <v>-665467.43996284448</v>
      </c>
      <c r="G46" s="28">
        <f t="shared" si="76"/>
        <v>-665467.43996284448</v>
      </c>
      <c r="H46" s="28">
        <f t="shared" si="76"/>
        <v>-665467.43996284448</v>
      </c>
      <c r="I46" s="28">
        <f t="shared" si="76"/>
        <v>-665467.43996284448</v>
      </c>
      <c r="J46" s="28">
        <f t="shared" si="76"/>
        <v>-665467.43996284448</v>
      </c>
      <c r="K46" s="28">
        <f t="shared" si="76"/>
        <v>-665467.43996284448</v>
      </c>
      <c r="L46" s="28">
        <f t="shared" si="76"/>
        <v>-665467.43996284448</v>
      </c>
      <c r="M46" s="28">
        <f t="shared" si="76"/>
        <v>-665467.43996284448</v>
      </c>
      <c r="N46" s="28">
        <f t="shared" si="76"/>
        <v>-665467.43996284448</v>
      </c>
      <c r="O46" s="28">
        <f t="shared" si="76"/>
        <v>-665467.43996284448</v>
      </c>
      <c r="P46" s="28">
        <f t="shared" si="76"/>
        <v>-665467.43996284448</v>
      </c>
      <c r="Q46" s="28">
        <f t="shared" si="76"/>
        <v>-665467.43996284448</v>
      </c>
      <c r="R46" s="28">
        <f t="shared" si="76"/>
        <v>-665467.43996284448</v>
      </c>
      <c r="S46" s="28">
        <f t="shared" si="76"/>
        <v>-665467.43996284448</v>
      </c>
      <c r="T46" s="28">
        <f t="shared" si="76"/>
        <v>-665467.43996284448</v>
      </c>
      <c r="U46" s="28">
        <f t="shared" si="76"/>
        <v>-665467.43996284448</v>
      </c>
      <c r="V46" s="28">
        <f t="shared" si="76"/>
        <v>-665467.43996284448</v>
      </c>
      <c r="W46" s="28">
        <f t="shared" si="76"/>
        <v>-665467.43996284448</v>
      </c>
      <c r="X46" s="28">
        <f t="shared" si="76"/>
        <v>-665467.43996284448</v>
      </c>
      <c r="Y46" s="28">
        <f t="shared" si="76"/>
        <v>-665467.43996284448</v>
      </c>
      <c r="Z46" s="28">
        <f t="shared" si="76"/>
        <v>-665467.43996284448</v>
      </c>
      <c r="AA46" s="28">
        <f t="shared" si="76"/>
        <v>-665467.43996284448</v>
      </c>
      <c r="AB46" s="28">
        <f t="shared" si="76"/>
        <v>-665467.43996284448</v>
      </c>
      <c r="AC46" s="28">
        <f t="shared" si="76"/>
        <v>-665467.43996284448</v>
      </c>
      <c r="AD46" s="28">
        <f t="shared" si="76"/>
        <v>-665467.43996284448</v>
      </c>
      <c r="AE46" s="28">
        <f t="shared" si="76"/>
        <v>-665467.43996284448</v>
      </c>
      <c r="AF46" s="28">
        <f t="shared" si="76"/>
        <v>-665467.43996284448</v>
      </c>
      <c r="AG46" s="28">
        <f t="shared" si="76"/>
        <v>-665467.43996284448</v>
      </c>
      <c r="AH46" s="28">
        <f t="shared" si="76"/>
        <v>-665467.43996284448</v>
      </c>
      <c r="AI46" s="28">
        <f t="shared" si="76"/>
        <v>-665467.43996284448</v>
      </c>
      <c r="AJ46" s="28">
        <f t="shared" si="76"/>
        <v>-665467.43996284448</v>
      </c>
      <c r="AK46" s="28">
        <f t="shared" si="76"/>
        <v>-665467.43996284448</v>
      </c>
      <c r="AL46" s="28">
        <f t="shared" si="76"/>
        <v>-665467.43996284448</v>
      </c>
      <c r="AM46" s="28">
        <f t="shared" si="76"/>
        <v>-665467.43996284448</v>
      </c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BM46" s="28">
        <f t="shared" si="2"/>
        <v>-23956827.838662419</v>
      </c>
    </row>
    <row r="47" spans="1:65" x14ac:dyDescent="0.25">
      <c r="B47" s="27" t="s">
        <v>81</v>
      </c>
      <c r="C47" s="27"/>
      <c r="D47" s="28">
        <f>IFERROR(IF($C$5&gt;$C$3*25,0,IF($C$5&gt;4*$C$3,CUMPRINC($C$14,$A$42,$C$5,1,$A$42,0)*4.5%*1.19/12,CUMPRINC($C$14,$A$42,$C$5,1,$A$42,0)*7.5%/12)),"")</f>
        <v>-66937.499999999985</v>
      </c>
      <c r="E47" s="28">
        <f t="shared" ref="E47:AM47" si="77">IFERROR(IF($C$5&gt;$C$3*25,0,IF($C$5&gt;4*$C$3,CUMPRINC($C$14,$A$42,$C$5,1,$A$42,0)*4.5%*1.19/12,CUMPRINC($C$14,$A$42,$C$5,1,$A$42,0)*7.5%/12)),"")</f>
        <v>-66937.499999999985</v>
      </c>
      <c r="F47" s="28">
        <f t="shared" si="77"/>
        <v>-66937.499999999985</v>
      </c>
      <c r="G47" s="28">
        <f t="shared" si="77"/>
        <v>-66937.499999999985</v>
      </c>
      <c r="H47" s="28">
        <f t="shared" si="77"/>
        <v>-66937.499999999985</v>
      </c>
      <c r="I47" s="28">
        <f t="shared" si="77"/>
        <v>-66937.499999999985</v>
      </c>
      <c r="J47" s="28">
        <f t="shared" si="77"/>
        <v>-66937.499999999985</v>
      </c>
      <c r="K47" s="28">
        <f t="shared" si="77"/>
        <v>-66937.499999999985</v>
      </c>
      <c r="L47" s="28">
        <f t="shared" si="77"/>
        <v>-66937.499999999985</v>
      </c>
      <c r="M47" s="28">
        <f t="shared" si="77"/>
        <v>-66937.499999999985</v>
      </c>
      <c r="N47" s="28">
        <f t="shared" si="77"/>
        <v>-66937.499999999985</v>
      </c>
      <c r="O47" s="28">
        <f t="shared" si="77"/>
        <v>-66937.499999999985</v>
      </c>
      <c r="P47" s="28">
        <f t="shared" si="77"/>
        <v>-66937.499999999985</v>
      </c>
      <c r="Q47" s="28">
        <f t="shared" si="77"/>
        <v>-66937.499999999985</v>
      </c>
      <c r="R47" s="28">
        <f t="shared" si="77"/>
        <v>-66937.499999999985</v>
      </c>
      <c r="S47" s="28">
        <f t="shared" si="77"/>
        <v>-66937.499999999985</v>
      </c>
      <c r="T47" s="28">
        <f t="shared" si="77"/>
        <v>-66937.499999999985</v>
      </c>
      <c r="U47" s="28">
        <f t="shared" si="77"/>
        <v>-66937.499999999985</v>
      </c>
      <c r="V47" s="28">
        <f t="shared" si="77"/>
        <v>-66937.499999999985</v>
      </c>
      <c r="W47" s="28">
        <f t="shared" si="77"/>
        <v>-66937.499999999985</v>
      </c>
      <c r="X47" s="28">
        <f t="shared" si="77"/>
        <v>-66937.499999999985</v>
      </c>
      <c r="Y47" s="28">
        <f t="shared" si="77"/>
        <v>-66937.499999999985</v>
      </c>
      <c r="Z47" s="28">
        <f t="shared" si="77"/>
        <v>-66937.499999999985</v>
      </c>
      <c r="AA47" s="28">
        <f t="shared" si="77"/>
        <v>-66937.499999999985</v>
      </c>
      <c r="AB47" s="28">
        <f t="shared" si="77"/>
        <v>-66937.499999999985</v>
      </c>
      <c r="AC47" s="28">
        <f t="shared" si="77"/>
        <v>-66937.499999999985</v>
      </c>
      <c r="AD47" s="28">
        <f t="shared" si="77"/>
        <v>-66937.499999999985</v>
      </c>
      <c r="AE47" s="28">
        <f t="shared" si="77"/>
        <v>-66937.499999999985</v>
      </c>
      <c r="AF47" s="28">
        <f t="shared" si="77"/>
        <v>-66937.499999999985</v>
      </c>
      <c r="AG47" s="28">
        <f t="shared" si="77"/>
        <v>-66937.499999999985</v>
      </c>
      <c r="AH47" s="28">
        <f t="shared" si="77"/>
        <v>-66937.499999999985</v>
      </c>
      <c r="AI47" s="28">
        <f t="shared" si="77"/>
        <v>-66937.499999999985</v>
      </c>
      <c r="AJ47" s="28">
        <f t="shared" si="77"/>
        <v>-66937.499999999985</v>
      </c>
      <c r="AK47" s="28">
        <f t="shared" si="77"/>
        <v>-66937.499999999985</v>
      </c>
      <c r="AL47" s="28">
        <f t="shared" si="77"/>
        <v>-66937.499999999985</v>
      </c>
      <c r="AM47" s="28">
        <f t="shared" si="77"/>
        <v>-66937.499999999985</v>
      </c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BM47" s="28">
        <f t="shared" si="2"/>
        <v>-2409749.9999999995</v>
      </c>
    </row>
    <row r="48" spans="1:65" x14ac:dyDescent="0.25">
      <c r="B48" s="27" t="s">
        <v>39</v>
      </c>
      <c r="C48" s="27"/>
      <c r="D48" s="28">
        <f>+SUM(D44:$AM44)+SUM(D45:$AM45)+SUM(D47:$AM47)</f>
        <v>-26366577.838662408</v>
      </c>
      <c r="E48" s="28">
        <f>+SUM(E44:$AM44)+SUM(E45:$AM45)+SUM(E47:$AM47)</f>
        <v>-25634172.898699559</v>
      </c>
      <c r="F48" s="28">
        <f>+SUM(F44:$AM44)+SUM(F45:$AM45)+SUM(F47:$AM47)</f>
        <v>-24901767.958736718</v>
      </c>
      <c r="G48" s="28">
        <f>+SUM(G44:$AM44)+SUM(G45:$AM45)+SUM(G47:$AM47)</f>
        <v>-24169363.018773869</v>
      </c>
      <c r="H48" s="28">
        <f>+SUM(H44:$AM44)+SUM(H45:$AM45)+SUM(H47:$AM47)</f>
        <v>-23436958.078811027</v>
      </c>
      <c r="I48" s="28">
        <f>+SUM(I44:$AM44)+SUM(I45:$AM45)+SUM(I47:$AM47)</f>
        <v>-22704553.138848178</v>
      </c>
      <c r="J48" s="28">
        <f>+SUM(J44:$AM44)+SUM(J45:$AM45)+SUM(J47:$AM47)</f>
        <v>-21972148.198885337</v>
      </c>
      <c r="K48" s="28">
        <f>+SUM(K44:$AM44)+SUM(K45:$AM45)+SUM(K47:$AM47)</f>
        <v>-21239743.258922491</v>
      </c>
      <c r="L48" s="28">
        <f>+SUM(L44:$AM44)+SUM(L45:$AM45)+SUM(L47:$AM47)</f>
        <v>-20507338.318959646</v>
      </c>
      <c r="M48" s="28">
        <f>+SUM(M44:$AM44)+SUM(M45:$AM45)+SUM(M47:$AM47)</f>
        <v>-19774933.378996804</v>
      </c>
      <c r="N48" s="28">
        <f>+SUM(N44:$AM44)+SUM(N45:$AM45)+SUM(N47:$AM47)</f>
        <v>-19042528.439033955</v>
      </c>
      <c r="O48" s="28">
        <f>+SUM(O44:$AM44)+SUM(O45:$AM45)+SUM(O47:$AM47)</f>
        <v>-18310123.499071114</v>
      </c>
      <c r="P48" s="28">
        <f>+SUM(P44:$AM44)+SUM(P45:$AM45)+SUM(P47:$AM47)</f>
        <v>-17577718.559108268</v>
      </c>
      <c r="Q48" s="28">
        <f>+SUM(Q44:$AM44)+SUM(Q45:$AM45)+SUM(Q47:$AM47)</f>
        <v>-16845313.619145423</v>
      </c>
      <c r="R48" s="28">
        <f>+SUM(R44:$AM44)+SUM(R45:$AM45)+SUM(R47:$AM47)</f>
        <v>-16112908.679182578</v>
      </c>
      <c r="S48" s="28">
        <f>+SUM(S44:$AM44)+SUM(S45:$AM45)+SUM(S47:$AM47)</f>
        <v>-15380503.739219734</v>
      </c>
      <c r="T48" s="28">
        <f>+SUM(T44:$AM44)+SUM(T45:$AM45)+SUM(T47:$AM47)</f>
        <v>-14648098.799256889</v>
      </c>
      <c r="U48" s="28">
        <f>+SUM(U44:$AM44)+SUM(U45:$AM45)+SUM(U47:$AM47)</f>
        <v>-13915693.859294044</v>
      </c>
      <c r="V48" s="28">
        <f>+SUM(V44:$AM44)+SUM(V45:$AM45)+SUM(V47:$AM47)</f>
        <v>-13183288.919331199</v>
      </c>
      <c r="W48" s="28">
        <f>+SUM(W44:$AM44)+SUM(W45:$AM45)+SUM(W47:$AM47)</f>
        <v>-12450883.979368355</v>
      </c>
      <c r="X48" s="28">
        <f>+SUM(X44:$AM44)+SUM(X45:$AM45)+SUM(X47:$AM47)</f>
        <v>-11718479.03940551</v>
      </c>
      <c r="Y48" s="28">
        <f>+SUM(Y44:$AM44)+SUM(Y45:$AM45)+SUM(Y47:$AM47)</f>
        <v>-10986074.099442668</v>
      </c>
      <c r="Z48" s="28">
        <f>+SUM(Z44:$AM44)+SUM(Z45:$AM45)+SUM(Z47:$AM47)</f>
        <v>-10253669.159479823</v>
      </c>
      <c r="AA48" s="28">
        <f>+SUM(AA44:$AM44)+SUM(AA45:$AM45)+SUM(AA47:$AM47)</f>
        <v>-9521264.2195169777</v>
      </c>
      <c r="AB48" s="28">
        <f>+SUM(AB44:$AM44)+SUM(AB45:$AM45)+SUM(AB47:$AM47)</f>
        <v>-8788859.2795541324</v>
      </c>
      <c r="AC48" s="28">
        <f>+SUM(AC44:$AM44)+SUM(AC45:$AM45)+SUM(AC47:$AM47)</f>
        <v>-8056454.3395912889</v>
      </c>
      <c r="AD48" s="28">
        <f>+SUM(AD44:$AM44)+SUM(AD45:$AM45)+SUM(AD47:$AM47)</f>
        <v>-7324049.3996284446</v>
      </c>
      <c r="AE48" s="28">
        <f>+SUM(AE44:$AM44)+SUM(AE45:$AM45)+SUM(AE47:$AM47)</f>
        <v>-6591644.4596656002</v>
      </c>
      <c r="AF48" s="28">
        <f>+SUM(AF44:$AM44)+SUM(AF45:$AM45)+SUM(AF47:$AM47)</f>
        <v>-5859239.5197027549</v>
      </c>
      <c r="AG48" s="28">
        <f>+SUM(AG44:$AM44)+SUM(AG45:$AM45)+SUM(AG47:$AM47)</f>
        <v>-5126834.5797399115</v>
      </c>
      <c r="AH48" s="28">
        <f>+SUM(AH44:$AM44)+SUM(AH45:$AM45)+SUM(AH47:$AM47)</f>
        <v>-4394429.6397770671</v>
      </c>
      <c r="AI48" s="28">
        <f>+SUM(AI44:$AM44)+SUM(AI45:$AM45)+SUM(AI47:$AM47)</f>
        <v>-3662024.6998142223</v>
      </c>
      <c r="AJ48" s="28">
        <f>+SUM(AJ44:$AM44)+SUM(AJ45:$AM45)+SUM(AJ47:$AM47)</f>
        <v>-2929619.7598513779</v>
      </c>
      <c r="AK48" s="28">
        <f>+SUM(AK44:$AM44)+SUM(AK45:$AM45)+SUM(AK47:$AM47)</f>
        <v>-2197214.8198885336</v>
      </c>
      <c r="AL48" s="28">
        <f>+SUM(AL44:$AM44)+SUM(AL45:$AM45)+SUM(AL47:$AM47)</f>
        <v>-1464809.8799256887</v>
      </c>
      <c r="AM48" s="28">
        <f>+SUM(AM44:$AM44)+SUM(AM45:$AM45)+SUM(AM47:$AM47)</f>
        <v>-732404.93996284448</v>
      </c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BM48" s="28">
        <f t="shared" si="2"/>
        <v>-487781690.01525438</v>
      </c>
    </row>
    <row r="49" spans="1:65" x14ac:dyDescent="0.25">
      <c r="B49" s="27" t="s">
        <v>40</v>
      </c>
      <c r="C49" s="27"/>
      <c r="D49" s="28">
        <f t="shared" ref="D49:AM49" si="78">+D48*$C$7/1000000</f>
        <v>-31639.893406394891</v>
      </c>
      <c r="E49" s="28">
        <f t="shared" si="78"/>
        <v>-30761.007478439471</v>
      </c>
      <c r="F49" s="28">
        <f t="shared" si="78"/>
        <v>-29882.121550484062</v>
      </c>
      <c r="G49" s="28">
        <f t="shared" si="78"/>
        <v>-29003.235622528642</v>
      </c>
      <c r="H49" s="28">
        <f t="shared" si="78"/>
        <v>-28124.349694573229</v>
      </c>
      <c r="I49" s="28">
        <f t="shared" si="78"/>
        <v>-27245.463766617813</v>
      </c>
      <c r="J49" s="28">
        <f t="shared" si="78"/>
        <v>-26366.577838662404</v>
      </c>
      <c r="K49" s="28">
        <f t="shared" si="78"/>
        <v>-25487.691910706988</v>
      </c>
      <c r="L49" s="28">
        <f t="shared" si="78"/>
        <v>-24608.805982751575</v>
      </c>
      <c r="M49" s="28">
        <f t="shared" si="78"/>
        <v>-23729.920054796166</v>
      </c>
      <c r="N49" s="28">
        <f t="shared" si="78"/>
        <v>-22851.034126840746</v>
      </c>
      <c r="O49" s="28">
        <f t="shared" si="78"/>
        <v>-21972.148198885337</v>
      </c>
      <c r="P49" s="28">
        <f t="shared" si="78"/>
        <v>-21093.262270929925</v>
      </c>
      <c r="Q49" s="28">
        <f t="shared" si="78"/>
        <v>-20214.376342974505</v>
      </c>
      <c r="R49" s="28">
        <f t="shared" si="78"/>
        <v>-19335.490415019092</v>
      </c>
      <c r="S49" s="28">
        <f t="shared" si="78"/>
        <v>-18456.604487063683</v>
      </c>
      <c r="T49" s="28">
        <f t="shared" si="78"/>
        <v>-17577.718559108267</v>
      </c>
      <c r="U49" s="28">
        <f t="shared" si="78"/>
        <v>-16698.832631152854</v>
      </c>
      <c r="V49" s="28">
        <f t="shared" si="78"/>
        <v>-15819.94670319744</v>
      </c>
      <c r="W49" s="28">
        <f t="shared" si="78"/>
        <v>-14941.060775242026</v>
      </c>
      <c r="X49" s="28">
        <f t="shared" si="78"/>
        <v>-14062.174847286611</v>
      </c>
      <c r="Y49" s="28">
        <f t="shared" si="78"/>
        <v>-13183.288919331202</v>
      </c>
      <c r="Z49" s="28">
        <f t="shared" si="78"/>
        <v>-12304.402991375788</v>
      </c>
      <c r="AA49" s="28">
        <f t="shared" si="78"/>
        <v>-11425.517063420373</v>
      </c>
      <c r="AB49" s="28">
        <f t="shared" si="78"/>
        <v>-10546.631135464959</v>
      </c>
      <c r="AC49" s="28">
        <f t="shared" si="78"/>
        <v>-9667.7452075095462</v>
      </c>
      <c r="AD49" s="28">
        <f t="shared" si="78"/>
        <v>-8788.8592795541335</v>
      </c>
      <c r="AE49" s="28">
        <f t="shared" si="78"/>
        <v>-7909.9733515987209</v>
      </c>
      <c r="AF49" s="28">
        <f t="shared" si="78"/>
        <v>-7031.0874236433056</v>
      </c>
      <c r="AG49" s="28">
        <f t="shared" si="78"/>
        <v>-6152.2014956878938</v>
      </c>
      <c r="AH49" s="28">
        <f t="shared" si="78"/>
        <v>-5273.3155677324812</v>
      </c>
      <c r="AI49" s="28">
        <f t="shared" si="78"/>
        <v>-4394.4296397770668</v>
      </c>
      <c r="AJ49" s="28">
        <f t="shared" si="78"/>
        <v>-3515.5437118216532</v>
      </c>
      <c r="AK49" s="28">
        <f t="shared" si="78"/>
        <v>-2636.6577838662406</v>
      </c>
      <c r="AL49" s="28">
        <f t="shared" si="78"/>
        <v>-1757.7718559108264</v>
      </c>
      <c r="AM49" s="28">
        <f t="shared" si="78"/>
        <v>-878.88592795541331</v>
      </c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BM49" s="28">
        <f t="shared" si="2"/>
        <v>-585338.02801830531</v>
      </c>
    </row>
    <row r="50" spans="1:65" ht="15.75" thickBot="1" x14ac:dyDescent="0.3">
      <c r="B50" s="27" t="s">
        <v>41</v>
      </c>
      <c r="C50" s="28">
        <f>+$C$5</f>
        <v>15000000</v>
      </c>
      <c r="D50" s="28">
        <f>IFERROR(+D49+D46+D47,"")</f>
        <v>-764044.83336923935</v>
      </c>
      <c r="E50" s="28">
        <f t="shared" ref="E50:AM50" si="79">IFERROR(+E49+E46+E47,"")</f>
        <v>-763165.94744128396</v>
      </c>
      <c r="F50" s="28">
        <f t="shared" si="79"/>
        <v>-762287.06151332858</v>
      </c>
      <c r="G50" s="28">
        <f t="shared" si="79"/>
        <v>-761408.17558537307</v>
      </c>
      <c r="H50" s="28">
        <f t="shared" si="79"/>
        <v>-760529.28965741768</v>
      </c>
      <c r="I50" s="28">
        <f t="shared" si="79"/>
        <v>-759650.4037294623</v>
      </c>
      <c r="J50" s="28">
        <f t="shared" si="79"/>
        <v>-758771.51780150691</v>
      </c>
      <c r="K50" s="28">
        <f t="shared" si="79"/>
        <v>-757892.63187355152</v>
      </c>
      <c r="L50" s="28">
        <f t="shared" si="79"/>
        <v>-757013.74594559602</v>
      </c>
      <c r="M50" s="28">
        <f t="shared" si="79"/>
        <v>-756134.86001764063</v>
      </c>
      <c r="N50" s="28">
        <f t="shared" si="79"/>
        <v>-755255.97408968525</v>
      </c>
      <c r="O50" s="28">
        <f t="shared" si="79"/>
        <v>-754377.08816172986</v>
      </c>
      <c r="P50" s="28">
        <f t="shared" si="79"/>
        <v>-753498.20223377435</v>
      </c>
      <c r="Q50" s="28">
        <f t="shared" si="79"/>
        <v>-752619.31630581897</v>
      </c>
      <c r="R50" s="28">
        <f t="shared" si="79"/>
        <v>-751740.43037786358</v>
      </c>
      <c r="S50" s="28">
        <f t="shared" si="79"/>
        <v>-750861.54444990819</v>
      </c>
      <c r="T50" s="28">
        <f t="shared" si="79"/>
        <v>-749982.65852195281</v>
      </c>
      <c r="U50" s="28">
        <f t="shared" si="79"/>
        <v>-749103.7725939973</v>
      </c>
      <c r="V50" s="28">
        <f t="shared" si="79"/>
        <v>-748224.88666604192</v>
      </c>
      <c r="W50" s="28">
        <f t="shared" si="79"/>
        <v>-747346.00073808653</v>
      </c>
      <c r="X50" s="28">
        <f t="shared" si="79"/>
        <v>-746467.11481013114</v>
      </c>
      <c r="Y50" s="28">
        <f t="shared" si="79"/>
        <v>-745588.22888217564</v>
      </c>
      <c r="Z50" s="28">
        <f t="shared" si="79"/>
        <v>-744709.34295422025</v>
      </c>
      <c r="AA50" s="28">
        <f t="shared" si="79"/>
        <v>-743830.45702626486</v>
      </c>
      <c r="AB50" s="28">
        <f t="shared" si="79"/>
        <v>-742951.57109830948</v>
      </c>
      <c r="AC50" s="28">
        <f t="shared" si="79"/>
        <v>-742072.68517035397</v>
      </c>
      <c r="AD50" s="28">
        <f t="shared" si="79"/>
        <v>-741193.79924239859</v>
      </c>
      <c r="AE50" s="28">
        <f t="shared" si="79"/>
        <v>-740314.9133144432</v>
      </c>
      <c r="AF50" s="28">
        <f t="shared" si="79"/>
        <v>-739436.02738648781</v>
      </c>
      <c r="AG50" s="28">
        <f t="shared" si="79"/>
        <v>-738557.14145853242</v>
      </c>
      <c r="AH50" s="28">
        <f t="shared" si="79"/>
        <v>-737678.25553057692</v>
      </c>
      <c r="AI50" s="28">
        <f t="shared" si="79"/>
        <v>-736799.36960262153</v>
      </c>
      <c r="AJ50" s="28">
        <f t="shared" si="79"/>
        <v>-735920.48367466615</v>
      </c>
      <c r="AK50" s="28">
        <f t="shared" si="79"/>
        <v>-735041.59774671076</v>
      </c>
      <c r="AL50" s="28">
        <f t="shared" si="79"/>
        <v>-734162.71181875526</v>
      </c>
      <c r="AM50" s="28">
        <f t="shared" si="79"/>
        <v>-733283.82589079987</v>
      </c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BM50" s="28">
        <f t="shared" si="2"/>
        <v>-26951915.866680708</v>
      </c>
    </row>
    <row r="51" spans="1:65" ht="15.75" thickBot="1" x14ac:dyDescent="0.3">
      <c r="B51" s="51">
        <f>+(C51+1)^12-1</f>
        <v>0.53202666766414852</v>
      </c>
      <c r="C51" s="50">
        <f>+IRR(C50:AM50)</f>
        <v>3.6188720461024726E-2</v>
      </c>
    </row>
    <row r="53" spans="1:65" ht="18.75" x14ac:dyDescent="0.3">
      <c r="B53" s="30" t="s">
        <v>66</v>
      </c>
      <c r="C53" s="29">
        <v>0</v>
      </c>
      <c r="D53" s="29">
        <v>1</v>
      </c>
      <c r="E53" s="29">
        <f>+D53+1</f>
        <v>2</v>
      </c>
      <c r="F53" s="29">
        <f t="shared" ref="F53" si="80">+E53+1</f>
        <v>3</v>
      </c>
      <c r="G53" s="29">
        <f t="shared" ref="G53" si="81">+F53+1</f>
        <v>4</v>
      </c>
      <c r="H53" s="29">
        <f t="shared" ref="H53" si="82">+G53+1</f>
        <v>5</v>
      </c>
      <c r="I53" s="29">
        <f t="shared" ref="I53" si="83">+H53+1</f>
        <v>6</v>
      </c>
      <c r="J53" s="29">
        <f t="shared" ref="J53" si="84">+I53+1</f>
        <v>7</v>
      </c>
      <c r="K53" s="29">
        <f t="shared" ref="K53" si="85">+J53+1</f>
        <v>8</v>
      </c>
      <c r="L53" s="29">
        <f t="shared" ref="L53" si="86">+K53+1</f>
        <v>9</v>
      </c>
      <c r="M53" s="29">
        <f t="shared" ref="M53" si="87">+L53+1</f>
        <v>10</v>
      </c>
      <c r="N53" s="29">
        <f t="shared" ref="N53" si="88">+M53+1</f>
        <v>11</v>
      </c>
      <c r="O53" s="29">
        <f t="shared" ref="O53" si="89">+N53+1</f>
        <v>12</v>
      </c>
      <c r="P53" s="29">
        <f t="shared" ref="P53" si="90">+O53+1</f>
        <v>13</v>
      </c>
      <c r="Q53" s="29">
        <f t="shared" ref="Q53" si="91">+P53+1</f>
        <v>14</v>
      </c>
      <c r="R53" s="29">
        <f t="shared" ref="R53" si="92">+Q53+1</f>
        <v>15</v>
      </c>
      <c r="S53" s="29">
        <f t="shared" ref="S53" si="93">+R53+1</f>
        <v>16</v>
      </c>
      <c r="T53" s="29">
        <f t="shared" ref="T53" si="94">+S53+1</f>
        <v>17</v>
      </c>
      <c r="U53" s="29">
        <f t="shared" ref="U53" si="95">+T53+1</f>
        <v>18</v>
      </c>
      <c r="V53" s="29">
        <f t="shared" ref="V53" si="96">+U53+1</f>
        <v>19</v>
      </c>
      <c r="W53" s="29">
        <f t="shared" ref="W53" si="97">+V53+1</f>
        <v>20</v>
      </c>
      <c r="X53" s="29">
        <f t="shared" ref="X53" si="98">+W53+1</f>
        <v>21</v>
      </c>
      <c r="Y53" s="29">
        <f t="shared" ref="Y53" si="99">+X53+1</f>
        <v>22</v>
      </c>
      <c r="Z53" s="29">
        <f t="shared" ref="Z53" si="100">+Y53+1</f>
        <v>23</v>
      </c>
      <c r="AA53" s="29">
        <f t="shared" ref="AA53" si="101">+Z53+1</f>
        <v>24</v>
      </c>
      <c r="AB53" s="29">
        <f t="shared" ref="AB53" si="102">+AA53+1</f>
        <v>25</v>
      </c>
      <c r="AC53" s="29">
        <f t="shared" ref="AC53" si="103">+AB53+1</f>
        <v>26</v>
      </c>
      <c r="AD53" s="29">
        <f t="shared" ref="AD53" si="104">+AC53+1</f>
        <v>27</v>
      </c>
      <c r="AE53" s="29">
        <f t="shared" ref="AE53" si="105">+AD53+1</f>
        <v>28</v>
      </c>
      <c r="AF53" s="29">
        <f t="shared" ref="AF53" si="106">+AE53+1</f>
        <v>29</v>
      </c>
      <c r="AG53" s="29">
        <f t="shared" ref="AG53" si="107">+AF53+1</f>
        <v>30</v>
      </c>
      <c r="AH53" s="29">
        <f t="shared" ref="AH53" si="108">+AG53+1</f>
        <v>31</v>
      </c>
      <c r="AI53" s="29">
        <f t="shared" ref="AI53" si="109">+AH53+1</f>
        <v>32</v>
      </c>
      <c r="AJ53" s="29">
        <f t="shared" ref="AJ53" si="110">+AI53+1</f>
        <v>33</v>
      </c>
      <c r="AK53" s="29">
        <f t="shared" ref="AK53" si="111">+AJ53+1</f>
        <v>34</v>
      </c>
      <c r="AL53" s="29">
        <f t="shared" ref="AL53" si="112">+AK53+1</f>
        <v>35</v>
      </c>
      <c r="AM53" s="29">
        <f t="shared" ref="AM53" si="113">+AL53+1</f>
        <v>36</v>
      </c>
      <c r="AN53" s="29">
        <f t="shared" ref="AN53" si="114">+AM53+1</f>
        <v>37</v>
      </c>
      <c r="AO53" s="29">
        <f t="shared" ref="AO53" si="115">+AN53+1</f>
        <v>38</v>
      </c>
      <c r="AP53" s="29">
        <f t="shared" ref="AP53" si="116">+AO53+1</f>
        <v>39</v>
      </c>
      <c r="AQ53" s="29">
        <f t="shared" ref="AQ53" si="117">+AP53+1</f>
        <v>40</v>
      </c>
      <c r="AR53" s="29">
        <f t="shared" ref="AR53" si="118">+AQ53+1</f>
        <v>41</v>
      </c>
      <c r="AS53" s="29">
        <f t="shared" ref="AS53" si="119">+AR53+1</f>
        <v>42</v>
      </c>
      <c r="AT53" s="29">
        <f t="shared" ref="AT53" si="120">+AS53+1</f>
        <v>43</v>
      </c>
      <c r="AU53" s="29">
        <f t="shared" ref="AU53" si="121">+AT53+1</f>
        <v>44</v>
      </c>
      <c r="AV53" s="29">
        <f t="shared" ref="AV53" si="122">+AU53+1</f>
        <v>45</v>
      </c>
      <c r="AW53" s="29">
        <f t="shared" ref="AW53" si="123">+AV53+1</f>
        <v>46</v>
      </c>
      <c r="AX53" s="29">
        <f t="shared" ref="AX53" si="124">+AW53+1</f>
        <v>47</v>
      </c>
      <c r="AY53" s="29">
        <f t="shared" ref="AY53" si="125">+AX53+1</f>
        <v>48</v>
      </c>
      <c r="BM53" s="29"/>
    </row>
    <row r="54" spans="1:65" ht="18.75" x14ac:dyDescent="0.3">
      <c r="A54">
        <v>48</v>
      </c>
      <c r="B54" s="30" t="s">
        <v>1</v>
      </c>
      <c r="C54" s="29" t="s">
        <v>34</v>
      </c>
      <c r="D54" s="29" t="s">
        <v>10</v>
      </c>
      <c r="E54" s="29" t="s">
        <v>11</v>
      </c>
      <c r="F54" s="29" t="s">
        <v>12</v>
      </c>
      <c r="G54" s="29" t="s">
        <v>13</v>
      </c>
      <c r="H54" s="29" t="s">
        <v>14</v>
      </c>
      <c r="I54" s="29" t="s">
        <v>15</v>
      </c>
      <c r="J54" s="29" t="s">
        <v>16</v>
      </c>
      <c r="K54" s="29" t="s">
        <v>17</v>
      </c>
      <c r="L54" s="29" t="s">
        <v>18</v>
      </c>
      <c r="M54" s="29" t="s">
        <v>19</v>
      </c>
      <c r="N54" s="29" t="s">
        <v>20</v>
      </c>
      <c r="O54" s="29" t="s">
        <v>21</v>
      </c>
      <c r="P54" s="29" t="s">
        <v>22</v>
      </c>
      <c r="Q54" s="29" t="s">
        <v>23</v>
      </c>
      <c r="R54" s="29" t="s">
        <v>24</v>
      </c>
      <c r="S54" s="29" t="s">
        <v>25</v>
      </c>
      <c r="T54" s="29" t="s">
        <v>26</v>
      </c>
      <c r="U54" s="29" t="s">
        <v>27</v>
      </c>
      <c r="V54" s="29" t="s">
        <v>28</v>
      </c>
      <c r="W54" s="29" t="s">
        <v>29</v>
      </c>
      <c r="X54" s="29" t="s">
        <v>30</v>
      </c>
      <c r="Y54" s="29" t="s">
        <v>31</v>
      </c>
      <c r="Z54" s="29" t="s">
        <v>32</v>
      </c>
      <c r="AA54" s="29" t="s">
        <v>33</v>
      </c>
      <c r="AB54" s="29" t="s">
        <v>42</v>
      </c>
      <c r="AC54" s="29" t="s">
        <v>43</v>
      </c>
      <c r="AD54" s="29" t="s">
        <v>44</v>
      </c>
      <c r="AE54" s="29" t="s">
        <v>45</v>
      </c>
      <c r="AF54" s="29" t="s">
        <v>46</v>
      </c>
      <c r="AG54" s="29" t="s">
        <v>47</v>
      </c>
      <c r="AH54" s="29" t="s">
        <v>48</v>
      </c>
      <c r="AI54" s="29" t="s">
        <v>49</v>
      </c>
      <c r="AJ54" s="29" t="s">
        <v>50</v>
      </c>
      <c r="AK54" s="29" t="s">
        <v>51</v>
      </c>
      <c r="AL54" s="29" t="s">
        <v>52</v>
      </c>
      <c r="AM54" s="29" t="s">
        <v>53</v>
      </c>
      <c r="AN54" s="29" t="s">
        <v>87</v>
      </c>
      <c r="AO54" s="29" t="s">
        <v>88</v>
      </c>
      <c r="AP54" s="29" t="s">
        <v>89</v>
      </c>
      <c r="AQ54" s="29" t="s">
        <v>90</v>
      </c>
      <c r="AR54" s="29" t="s">
        <v>91</v>
      </c>
      <c r="AS54" s="29" t="s">
        <v>92</v>
      </c>
      <c r="AT54" s="29" t="s">
        <v>93</v>
      </c>
      <c r="AU54" s="29" t="s">
        <v>94</v>
      </c>
      <c r="AV54" s="29" t="s">
        <v>95</v>
      </c>
      <c r="AW54" s="29" t="s">
        <v>96</v>
      </c>
      <c r="AX54" s="29" t="s">
        <v>97</v>
      </c>
      <c r="AY54" s="29" t="s">
        <v>98</v>
      </c>
      <c r="BM54" s="29"/>
    </row>
    <row r="55" spans="1:65" x14ac:dyDescent="0.25">
      <c r="B55" s="27" t="s">
        <v>54</v>
      </c>
      <c r="C55" s="28">
        <f>+$C$5-$C$8</f>
        <v>14984530</v>
      </c>
      <c r="D55" s="28">
        <f>+C55+D57</f>
        <v>14832510.253698118</v>
      </c>
      <c r="E55" s="28">
        <f t="shared" ref="E55:AY55" si="126">+D55+E57</f>
        <v>14676242.29477565</v>
      </c>
      <c r="F55" s="28">
        <f t="shared" si="126"/>
        <v>14515607.40634937</v>
      </c>
      <c r="G55" s="28">
        <f t="shared" si="126"/>
        <v>14350483.553976502</v>
      </c>
      <c r="H55" s="28">
        <f t="shared" si="126"/>
        <v>14180745.292945057</v>
      </c>
      <c r="I55" s="28">
        <f t="shared" si="126"/>
        <v>14006263.672973398</v>
      </c>
      <c r="J55" s="28">
        <f t="shared" si="126"/>
        <v>13826906.140246617</v>
      </c>
      <c r="K55" s="28">
        <f t="shared" si="126"/>
        <v>13642536.436715301</v>
      </c>
      <c r="L55" s="28">
        <f t="shared" si="126"/>
        <v>13453014.496580195</v>
      </c>
      <c r="M55" s="28">
        <f t="shared" si="126"/>
        <v>13258196.33988411</v>
      </c>
      <c r="N55" s="28">
        <f t="shared" si="126"/>
        <v>13057933.963130245</v>
      </c>
      <c r="O55" s="28">
        <f t="shared" si="126"/>
        <v>12852075.226843817</v>
      </c>
      <c r="P55" s="28">
        <f t="shared" si="126"/>
        <v>12640463.739991598</v>
      </c>
      <c r="Q55" s="28">
        <f t="shared" si="126"/>
        <v>12422938.741171522</v>
      </c>
      <c r="R55" s="28">
        <f t="shared" si="126"/>
        <v>12199334.976482142</v>
      </c>
      <c r="S55" s="28">
        <f t="shared" si="126"/>
        <v>11969482.573979108</v>
      </c>
      <c r="T55" s="28">
        <f t="shared" si="126"/>
        <v>11733206.914623335</v>
      </c>
      <c r="U55" s="28">
        <f t="shared" si="126"/>
        <v>11490328.499622785</v>
      </c>
      <c r="V55" s="28">
        <f t="shared" si="126"/>
        <v>11240662.814067105</v>
      </c>
      <c r="W55" s="28">
        <f t="shared" si="126"/>
        <v>10984020.186751513</v>
      </c>
      <c r="X55" s="28">
        <f t="shared" si="126"/>
        <v>10720205.646083446</v>
      </c>
      <c r="Y55" s="28">
        <f t="shared" si="126"/>
        <v>10449018.771962497</v>
      </c>
      <c r="Z55" s="28">
        <f t="shared" si="126"/>
        <v>10170253.543521116</v>
      </c>
      <c r="AA55" s="28">
        <f t="shared" si="126"/>
        <v>9883698.1826104075</v>
      </c>
      <c r="AB55" s="28">
        <f t="shared" si="126"/>
        <v>9589134.9929121174</v>
      </c>
      <c r="AC55" s="28">
        <f t="shared" si="126"/>
        <v>9286340.1945545729</v>
      </c>
      <c r="AD55" s="28">
        <f t="shared" si="126"/>
        <v>8975083.7541069556</v>
      </c>
      <c r="AE55" s="28">
        <f t="shared" si="126"/>
        <v>8655129.209822733</v>
      </c>
      <c r="AF55" s="28">
        <f t="shared" si="126"/>
        <v>8326233.4919994967</v>
      </c>
      <c r="AG55" s="28">
        <f t="shared" si="126"/>
        <v>7988146.7383187311</v>
      </c>
      <c r="AH55" s="28">
        <f t="shared" si="126"/>
        <v>7640612.1040252233</v>
      </c>
      <c r="AI55" s="28">
        <f t="shared" si="126"/>
        <v>7283365.5668019187</v>
      </c>
      <c r="AJ55" s="28">
        <f t="shared" si="126"/>
        <v>6916135.7261919687</v>
      </c>
      <c r="AK55" s="28">
        <f t="shared" si="126"/>
        <v>6538643.5974156065</v>
      </c>
      <c r="AL55" s="28">
        <f t="shared" si="126"/>
        <v>6150602.3994252039</v>
      </c>
      <c r="AM55" s="28">
        <f t="shared" si="126"/>
        <v>5751717.3370374981</v>
      </c>
      <c r="AN55" s="28">
        <f t="shared" si="126"/>
        <v>5341685.3769774772</v>
      </c>
      <c r="AO55" s="28">
        <f t="shared" si="126"/>
        <v>4920195.0176637741</v>
      </c>
      <c r="AP55" s="28">
        <f t="shared" si="126"/>
        <v>4486926.0525606899</v>
      </c>
      <c r="AQ55" s="28">
        <f t="shared" si="126"/>
        <v>4041549.3269170513</v>
      </c>
      <c r="AR55" s="28">
        <f t="shared" si="126"/>
        <v>3583726.4877071064</v>
      </c>
      <c r="AS55" s="28">
        <f t="shared" si="126"/>
        <v>3113109.7265834794</v>
      </c>
      <c r="AT55" s="28">
        <f t="shared" si="126"/>
        <v>2629341.5156469163</v>
      </c>
      <c r="AU55" s="28">
        <f t="shared" si="126"/>
        <v>2132054.3358320757</v>
      </c>
      <c r="AV55" s="28">
        <f t="shared" si="126"/>
        <v>1620870.397703025</v>
      </c>
      <c r="AW55" s="28">
        <f t="shared" si="126"/>
        <v>1095401.3544463285</v>
      </c>
      <c r="AX55" s="28">
        <f t="shared" si="126"/>
        <v>555248.0068436875</v>
      </c>
      <c r="AY55" s="28">
        <f t="shared" si="126"/>
        <v>1.280568540096283E-9</v>
      </c>
      <c r="BM55" s="28">
        <f t="shared" si="2"/>
        <v>429177382.38047868</v>
      </c>
    </row>
    <row r="56" spans="1:65" x14ac:dyDescent="0.25">
      <c r="B56" s="27" t="s">
        <v>37</v>
      </c>
      <c r="C56" s="27"/>
      <c r="D56" s="28">
        <f>IFERROR(CUMIPMT($C$14,$A54,$C55,D53,D53,0),"")</f>
        <v>-418744.7421016678</v>
      </c>
      <c r="E56" s="28">
        <f t="shared" ref="E56:AY56" si="127">IFERROR(CUMIPMT($C$14,$A54,$C55,E53,E53,0),"")</f>
        <v>-414496.52948108228</v>
      </c>
      <c r="F56" s="28">
        <f t="shared" si="127"/>
        <v>-410129.59997727117</v>
      </c>
      <c r="G56" s="28">
        <f t="shared" si="127"/>
        <v>-405640.63603068143</v>
      </c>
      <c r="H56" s="28">
        <f t="shared" si="127"/>
        <v>-401026.22737210419</v>
      </c>
      <c r="I56" s="28">
        <f t="shared" si="127"/>
        <v>-396282.86843189062</v>
      </c>
      <c r="J56" s="28">
        <f t="shared" si="127"/>
        <v>-391406.95567676821</v>
      </c>
      <c r="K56" s="28">
        <f t="shared" si="127"/>
        <v>-386394.78487223398</v>
      </c>
      <c r="L56" s="28">
        <f t="shared" si="127"/>
        <v>-381242.54826844449</v>
      </c>
      <c r="M56" s="28">
        <f t="shared" si="127"/>
        <v>-375946.33170746575</v>
      </c>
      <c r="N56" s="28">
        <f t="shared" si="127"/>
        <v>-370502.11164968461</v>
      </c>
      <c r="O56" s="28">
        <f t="shared" si="127"/>
        <v>-364905.75211712241</v>
      </c>
      <c r="P56" s="28">
        <f t="shared" si="127"/>
        <v>-359153.00155132986</v>
      </c>
      <c r="Q56" s="28">
        <f t="shared" si="127"/>
        <v>-353239.4895834747</v>
      </c>
      <c r="R56" s="28">
        <f t="shared" si="127"/>
        <v>-347160.72371416958</v>
      </c>
      <c r="S56" s="28">
        <f t="shared" si="127"/>
        <v>-340912.08590051671</v>
      </c>
      <c r="T56" s="28">
        <f t="shared" si="127"/>
        <v>-334488.82904777722</v>
      </c>
      <c r="U56" s="28">
        <f t="shared" si="127"/>
        <v>-327886.0734029999</v>
      </c>
      <c r="V56" s="28">
        <f t="shared" si="127"/>
        <v>-321098.80284786958</v>
      </c>
      <c r="W56" s="28">
        <f t="shared" si="127"/>
        <v>-314121.86108795786</v>
      </c>
      <c r="X56" s="28">
        <f t="shared" si="127"/>
        <v>-306949.94773548289</v>
      </c>
      <c r="Y56" s="28">
        <f t="shared" si="127"/>
        <v>-299577.61428260047</v>
      </c>
      <c r="Z56" s="28">
        <f t="shared" si="127"/>
        <v>-291999.25996216905</v>
      </c>
      <c r="AA56" s="28">
        <f t="shared" si="127"/>
        <v>-284209.12749284244</v>
      </c>
      <c r="AB56" s="28">
        <f t="shared" si="127"/>
        <v>-276201.29870525922</v>
      </c>
      <c r="AC56" s="28">
        <f t="shared" si="127"/>
        <v>-267969.69004600495</v>
      </c>
      <c r="AD56" s="28">
        <f t="shared" si="127"/>
        <v>-259508.04795593227</v>
      </c>
      <c r="AE56" s="28">
        <f t="shared" si="127"/>
        <v>-250809.94411932741</v>
      </c>
      <c r="AF56" s="28">
        <f t="shared" si="127"/>
        <v>-241868.77058031387</v>
      </c>
      <c r="AG56" s="28">
        <f t="shared" si="127"/>
        <v>-232677.73472278396</v>
      </c>
      <c r="AH56" s="28">
        <f t="shared" si="127"/>
        <v>-223229.85411004245</v>
      </c>
      <c r="AI56" s="28">
        <f t="shared" si="127"/>
        <v>-213517.95118024538</v>
      </c>
      <c r="AJ56" s="28">
        <f t="shared" si="127"/>
        <v>-203534.64779360022</v>
      </c>
      <c r="AK56" s="28">
        <f t="shared" si="127"/>
        <v>-193272.35962718795</v>
      </c>
      <c r="AL56" s="28">
        <f t="shared" si="127"/>
        <v>-182723.29041314736</v>
      </c>
      <c r="AM56" s="28">
        <f t="shared" si="127"/>
        <v>-171879.42601584463</v>
      </c>
      <c r="AN56" s="28">
        <f t="shared" si="127"/>
        <v>-160732.5283435288</v>
      </c>
      <c r="AO56" s="28">
        <f t="shared" si="127"/>
        <v>-149274.12908984692</v>
      </c>
      <c r="AP56" s="28">
        <f t="shared" si="127"/>
        <v>-137495.52330046566</v>
      </c>
      <c r="AQ56" s="28">
        <f t="shared" si="127"/>
        <v>-125387.76275991165</v>
      </c>
      <c r="AR56" s="28">
        <f t="shared" si="127"/>
        <v>-112941.64919360488</v>
      </c>
      <c r="AS56" s="28">
        <f t="shared" si="127"/>
        <v>-100147.72727992316</v>
      </c>
      <c r="AT56" s="28">
        <f t="shared" si="127"/>
        <v>-86996.277466987085</v>
      </c>
      <c r="AU56" s="28">
        <f t="shared" si="127"/>
        <v>-73477.308588709508</v>
      </c>
      <c r="AV56" s="28">
        <f t="shared" si="127"/>
        <v>-59580.550274499459</v>
      </c>
      <c r="AW56" s="28">
        <f t="shared" si="127"/>
        <v>-45295.445146853453</v>
      </c>
      <c r="AX56" s="28">
        <f t="shared" si="127"/>
        <v>-30611.140800909023</v>
      </c>
      <c r="AY56" s="28">
        <f t="shared" si="127"/>
        <v>-15516.48155986378</v>
      </c>
      <c r="BM56" s="28">
        <f t="shared" si="2"/>
        <v>-12412165.443370396</v>
      </c>
    </row>
    <row r="57" spans="1:65" x14ac:dyDescent="0.25">
      <c r="B57" s="27" t="s">
        <v>36</v>
      </c>
      <c r="C57" s="27"/>
      <c r="D57" s="28">
        <f>IFERROR(CUMPRINC($C$14,$A54,$C55,D53,D53,0),"")</f>
        <v>-152019.7463018822</v>
      </c>
      <c r="E57" s="28">
        <f t="shared" ref="E57:AY57" si="128">IFERROR(CUMPRINC($C$14,$A54,$C55,E53,E53,0),"")</f>
        <v>-156267.95892246772</v>
      </c>
      <c r="F57" s="28">
        <f t="shared" si="128"/>
        <v>-160634.88842627883</v>
      </c>
      <c r="G57" s="28">
        <f t="shared" si="128"/>
        <v>-165123.85237286857</v>
      </c>
      <c r="H57" s="28">
        <f t="shared" si="128"/>
        <v>-169738.26103144581</v>
      </c>
      <c r="I57" s="28">
        <f t="shared" si="128"/>
        <v>-174481.61997165941</v>
      </c>
      <c r="J57" s="28">
        <f t="shared" si="128"/>
        <v>-179357.53272678176</v>
      </c>
      <c r="K57" s="28">
        <f t="shared" si="128"/>
        <v>-184369.70353131604</v>
      </c>
      <c r="L57" s="28">
        <f t="shared" si="128"/>
        <v>-189521.94013510551</v>
      </c>
      <c r="M57" s="28">
        <f t="shared" si="128"/>
        <v>-194818.15669608425</v>
      </c>
      <c r="N57" s="28">
        <f t="shared" si="128"/>
        <v>-200262.37675386542</v>
      </c>
      <c r="O57" s="28">
        <f t="shared" si="128"/>
        <v>-205858.73628642762</v>
      </c>
      <c r="P57" s="28">
        <f t="shared" si="128"/>
        <v>-211611.48685222017</v>
      </c>
      <c r="Q57" s="28">
        <f t="shared" si="128"/>
        <v>-217524.99882007527</v>
      </c>
      <c r="R57" s="28">
        <f t="shared" si="128"/>
        <v>-223603.76468938039</v>
      </c>
      <c r="S57" s="28">
        <f t="shared" si="128"/>
        <v>-229852.40250303326</v>
      </c>
      <c r="T57" s="28">
        <f t="shared" si="128"/>
        <v>-236275.6593557728</v>
      </c>
      <c r="U57" s="28">
        <f t="shared" si="128"/>
        <v>-242878.41500055013</v>
      </c>
      <c r="V57" s="28">
        <f t="shared" si="128"/>
        <v>-249665.68555568045</v>
      </c>
      <c r="W57" s="28">
        <f t="shared" si="128"/>
        <v>-256642.62731559217</v>
      </c>
      <c r="X57" s="28">
        <f t="shared" si="128"/>
        <v>-263814.54066806711</v>
      </c>
      <c r="Y57" s="28">
        <f t="shared" si="128"/>
        <v>-271186.87412094953</v>
      </c>
      <c r="Z57" s="28">
        <f t="shared" si="128"/>
        <v>-278765.22844138095</v>
      </c>
      <c r="AA57" s="28">
        <f t="shared" si="128"/>
        <v>-286555.36091070756</v>
      </c>
      <c r="AB57" s="28">
        <f t="shared" si="128"/>
        <v>-294563.18969829078</v>
      </c>
      <c r="AC57" s="28">
        <f t="shared" si="128"/>
        <v>-302794.79835754505</v>
      </c>
      <c r="AD57" s="28">
        <f t="shared" si="128"/>
        <v>-311256.44044761773</v>
      </c>
      <c r="AE57" s="28">
        <f t="shared" si="128"/>
        <v>-319954.54428422259</v>
      </c>
      <c r="AF57" s="28">
        <f t="shared" si="128"/>
        <v>-328895.71782323613</v>
      </c>
      <c r="AG57" s="28">
        <f t="shared" si="128"/>
        <v>-338086.75368076604</v>
      </c>
      <c r="AH57" s="28">
        <f t="shared" si="128"/>
        <v>-347534.63429350755</v>
      </c>
      <c r="AI57" s="28">
        <f t="shared" si="128"/>
        <v>-357246.53722330462</v>
      </c>
      <c r="AJ57" s="28">
        <f t="shared" si="128"/>
        <v>-367229.84060994978</v>
      </c>
      <c r="AK57" s="28">
        <f t="shared" si="128"/>
        <v>-377492.12877636205</v>
      </c>
      <c r="AL57" s="28">
        <f t="shared" si="128"/>
        <v>-388041.19799040264</v>
      </c>
      <c r="AM57" s="28">
        <f t="shared" si="128"/>
        <v>-398885.06238770537</v>
      </c>
      <c r="AN57" s="28">
        <f t="shared" si="128"/>
        <v>-410031.9600600212</v>
      </c>
      <c r="AO57" s="28">
        <f t="shared" si="128"/>
        <v>-421490.35931370308</v>
      </c>
      <c r="AP57" s="28">
        <f t="shared" si="128"/>
        <v>-433268.96510308434</v>
      </c>
      <c r="AQ57" s="28">
        <f t="shared" si="128"/>
        <v>-445376.72564363835</v>
      </c>
      <c r="AR57" s="28">
        <f t="shared" si="128"/>
        <v>-457822.83920994512</v>
      </c>
      <c r="AS57" s="28">
        <f t="shared" si="128"/>
        <v>-470616.76112362684</v>
      </c>
      <c r="AT57" s="28">
        <f t="shared" si="128"/>
        <v>-483768.21093656291</v>
      </c>
      <c r="AU57" s="28">
        <f t="shared" si="128"/>
        <v>-497287.17981484049</v>
      </c>
      <c r="AV57" s="28">
        <f t="shared" si="128"/>
        <v>-511183.93812905054</v>
      </c>
      <c r="AW57" s="28">
        <f t="shared" si="128"/>
        <v>-525469.04325669655</v>
      </c>
      <c r="AX57" s="28">
        <f t="shared" si="128"/>
        <v>-540153.34760264098</v>
      </c>
      <c r="AY57" s="28">
        <f t="shared" si="128"/>
        <v>-555248.00684368622</v>
      </c>
      <c r="BM57" s="28">
        <f t="shared" si="2"/>
        <v>-14984529.999999998</v>
      </c>
    </row>
    <row r="58" spans="1:65" x14ac:dyDescent="0.25">
      <c r="B58" s="27" t="s">
        <v>38</v>
      </c>
      <c r="C58" s="27"/>
      <c r="D58" s="28">
        <f>+SUM(D56:D57)</f>
        <v>-570764.48840355</v>
      </c>
      <c r="E58" s="28">
        <f t="shared" ref="E58:AY58" si="129">+SUM(E56:E57)</f>
        <v>-570764.48840355</v>
      </c>
      <c r="F58" s="28">
        <f t="shared" si="129"/>
        <v>-570764.48840355</v>
      </c>
      <c r="G58" s="28">
        <f t="shared" si="129"/>
        <v>-570764.48840355</v>
      </c>
      <c r="H58" s="28">
        <f t="shared" si="129"/>
        <v>-570764.48840355</v>
      </c>
      <c r="I58" s="28">
        <f t="shared" si="129"/>
        <v>-570764.48840355</v>
      </c>
      <c r="J58" s="28">
        <f t="shared" si="129"/>
        <v>-570764.48840355</v>
      </c>
      <c r="K58" s="28">
        <f t="shared" si="129"/>
        <v>-570764.48840355</v>
      </c>
      <c r="L58" s="28">
        <f t="shared" si="129"/>
        <v>-570764.48840355</v>
      </c>
      <c r="M58" s="28">
        <f t="shared" si="129"/>
        <v>-570764.48840355</v>
      </c>
      <c r="N58" s="28">
        <f t="shared" si="129"/>
        <v>-570764.48840355</v>
      </c>
      <c r="O58" s="28">
        <f t="shared" si="129"/>
        <v>-570764.48840355</v>
      </c>
      <c r="P58" s="28">
        <f t="shared" si="129"/>
        <v>-570764.48840355</v>
      </c>
      <c r="Q58" s="28">
        <f t="shared" si="129"/>
        <v>-570764.48840355</v>
      </c>
      <c r="R58" s="28">
        <f t="shared" si="129"/>
        <v>-570764.48840355</v>
      </c>
      <c r="S58" s="28">
        <f t="shared" si="129"/>
        <v>-570764.48840355</v>
      </c>
      <c r="T58" s="28">
        <f t="shared" si="129"/>
        <v>-570764.48840355</v>
      </c>
      <c r="U58" s="28">
        <f t="shared" si="129"/>
        <v>-570764.48840355</v>
      </c>
      <c r="V58" s="28">
        <f t="shared" si="129"/>
        <v>-570764.48840355</v>
      </c>
      <c r="W58" s="28">
        <f t="shared" si="129"/>
        <v>-570764.48840355</v>
      </c>
      <c r="X58" s="28">
        <f t="shared" si="129"/>
        <v>-570764.48840355</v>
      </c>
      <c r="Y58" s="28">
        <f t="shared" si="129"/>
        <v>-570764.48840355</v>
      </c>
      <c r="Z58" s="28">
        <f t="shared" si="129"/>
        <v>-570764.48840355</v>
      </c>
      <c r="AA58" s="28">
        <f t="shared" si="129"/>
        <v>-570764.48840355</v>
      </c>
      <c r="AB58" s="28">
        <f t="shared" si="129"/>
        <v>-570764.48840355</v>
      </c>
      <c r="AC58" s="28">
        <f t="shared" si="129"/>
        <v>-570764.48840355</v>
      </c>
      <c r="AD58" s="28">
        <f t="shared" si="129"/>
        <v>-570764.48840355</v>
      </c>
      <c r="AE58" s="28">
        <f t="shared" si="129"/>
        <v>-570764.48840355</v>
      </c>
      <c r="AF58" s="28">
        <f t="shared" si="129"/>
        <v>-570764.48840355</v>
      </c>
      <c r="AG58" s="28">
        <f t="shared" si="129"/>
        <v>-570764.48840355</v>
      </c>
      <c r="AH58" s="28">
        <f t="shared" si="129"/>
        <v>-570764.48840355</v>
      </c>
      <c r="AI58" s="28">
        <f t="shared" si="129"/>
        <v>-570764.48840355</v>
      </c>
      <c r="AJ58" s="28">
        <f t="shared" si="129"/>
        <v>-570764.48840355</v>
      </c>
      <c r="AK58" s="28">
        <f t="shared" si="129"/>
        <v>-570764.48840355</v>
      </c>
      <c r="AL58" s="28">
        <f t="shared" si="129"/>
        <v>-570764.48840355</v>
      </c>
      <c r="AM58" s="28">
        <f t="shared" si="129"/>
        <v>-570764.48840355</v>
      </c>
      <c r="AN58" s="28">
        <f t="shared" si="129"/>
        <v>-570764.48840355</v>
      </c>
      <c r="AO58" s="28">
        <f t="shared" si="129"/>
        <v>-570764.48840355</v>
      </c>
      <c r="AP58" s="28">
        <f t="shared" si="129"/>
        <v>-570764.48840355</v>
      </c>
      <c r="AQ58" s="28">
        <f t="shared" si="129"/>
        <v>-570764.48840355</v>
      </c>
      <c r="AR58" s="28">
        <f t="shared" si="129"/>
        <v>-570764.48840355</v>
      </c>
      <c r="AS58" s="28">
        <f t="shared" si="129"/>
        <v>-570764.48840355</v>
      </c>
      <c r="AT58" s="28">
        <f t="shared" si="129"/>
        <v>-570764.48840355</v>
      </c>
      <c r="AU58" s="28">
        <f t="shared" si="129"/>
        <v>-570764.48840355</v>
      </c>
      <c r="AV58" s="28">
        <f t="shared" si="129"/>
        <v>-570764.48840355</v>
      </c>
      <c r="AW58" s="28">
        <f t="shared" si="129"/>
        <v>-570764.48840355</v>
      </c>
      <c r="AX58" s="28">
        <f t="shared" si="129"/>
        <v>-570764.48840355</v>
      </c>
      <c r="AY58" s="28">
        <f t="shared" si="129"/>
        <v>-570764.48840355</v>
      </c>
      <c r="BM58" s="28">
        <f t="shared" si="2"/>
        <v>-27396695.443370417</v>
      </c>
    </row>
    <row r="59" spans="1:65" x14ac:dyDescent="0.25">
      <c r="B59" s="27" t="s">
        <v>81</v>
      </c>
      <c r="C59" s="27"/>
      <c r="D59" s="28">
        <f>IFERROR(IF($C$5&gt;$C$3*25,0,IF($C$5&gt;4*$C$3,CUMPRINC($C$14,$A$54,$C$5,1,$A$54,0)*4.5%*1.19/12,CUMPRINC($C$14,$A$54,$C$5,1,$A$54,0)*7.5%/12)),"")</f>
        <v>-66937.499999999985</v>
      </c>
      <c r="E59" s="28">
        <f t="shared" ref="E59:AY59" si="130">IFERROR(IF($C$5&gt;$C$3*25,0,IF($C$5&gt;4*$C$3,CUMPRINC($C$14,$A$54,$C$5,1,$A$54,0)*4.5%*1.19/12,CUMPRINC($C$14,$A$54,$C$5,1,$A$54,0)*7.5%/12)),"")</f>
        <v>-66937.499999999985</v>
      </c>
      <c r="F59" s="28">
        <f t="shared" si="130"/>
        <v>-66937.499999999985</v>
      </c>
      <c r="G59" s="28">
        <f t="shared" si="130"/>
        <v>-66937.499999999985</v>
      </c>
      <c r="H59" s="28">
        <f t="shared" si="130"/>
        <v>-66937.499999999985</v>
      </c>
      <c r="I59" s="28">
        <f t="shared" si="130"/>
        <v>-66937.499999999985</v>
      </c>
      <c r="J59" s="28">
        <f t="shared" si="130"/>
        <v>-66937.499999999985</v>
      </c>
      <c r="K59" s="28">
        <f t="shared" si="130"/>
        <v>-66937.499999999985</v>
      </c>
      <c r="L59" s="28">
        <f t="shared" si="130"/>
        <v>-66937.499999999985</v>
      </c>
      <c r="M59" s="28">
        <f t="shared" si="130"/>
        <v>-66937.499999999985</v>
      </c>
      <c r="N59" s="28">
        <f t="shared" si="130"/>
        <v>-66937.499999999985</v>
      </c>
      <c r="O59" s="28">
        <f t="shared" si="130"/>
        <v>-66937.499999999985</v>
      </c>
      <c r="P59" s="28">
        <f t="shared" si="130"/>
        <v>-66937.499999999985</v>
      </c>
      <c r="Q59" s="28">
        <f t="shared" si="130"/>
        <v>-66937.499999999985</v>
      </c>
      <c r="R59" s="28">
        <f t="shared" si="130"/>
        <v>-66937.499999999985</v>
      </c>
      <c r="S59" s="28">
        <f t="shared" si="130"/>
        <v>-66937.499999999985</v>
      </c>
      <c r="T59" s="28">
        <f t="shared" si="130"/>
        <v>-66937.499999999985</v>
      </c>
      <c r="U59" s="28">
        <f t="shared" si="130"/>
        <v>-66937.499999999985</v>
      </c>
      <c r="V59" s="28">
        <f t="shared" si="130"/>
        <v>-66937.499999999985</v>
      </c>
      <c r="W59" s="28">
        <f t="shared" si="130"/>
        <v>-66937.499999999985</v>
      </c>
      <c r="X59" s="28">
        <f t="shared" si="130"/>
        <v>-66937.499999999985</v>
      </c>
      <c r="Y59" s="28">
        <f t="shared" si="130"/>
        <v>-66937.499999999985</v>
      </c>
      <c r="Z59" s="28">
        <f t="shared" si="130"/>
        <v>-66937.499999999985</v>
      </c>
      <c r="AA59" s="28">
        <f t="shared" si="130"/>
        <v>-66937.499999999985</v>
      </c>
      <c r="AB59" s="28">
        <f t="shared" si="130"/>
        <v>-66937.499999999985</v>
      </c>
      <c r="AC59" s="28">
        <f t="shared" si="130"/>
        <v>-66937.499999999985</v>
      </c>
      <c r="AD59" s="28">
        <f t="shared" si="130"/>
        <v>-66937.499999999985</v>
      </c>
      <c r="AE59" s="28">
        <f t="shared" si="130"/>
        <v>-66937.499999999985</v>
      </c>
      <c r="AF59" s="28">
        <f t="shared" si="130"/>
        <v>-66937.499999999985</v>
      </c>
      <c r="AG59" s="28">
        <f t="shared" si="130"/>
        <v>-66937.499999999985</v>
      </c>
      <c r="AH59" s="28">
        <f t="shared" si="130"/>
        <v>-66937.499999999985</v>
      </c>
      <c r="AI59" s="28">
        <f t="shared" si="130"/>
        <v>-66937.499999999985</v>
      </c>
      <c r="AJ59" s="28">
        <f t="shared" si="130"/>
        <v>-66937.499999999985</v>
      </c>
      <c r="AK59" s="28">
        <f t="shared" si="130"/>
        <v>-66937.499999999985</v>
      </c>
      <c r="AL59" s="28">
        <f t="shared" si="130"/>
        <v>-66937.499999999985</v>
      </c>
      <c r="AM59" s="28">
        <f t="shared" si="130"/>
        <v>-66937.499999999985</v>
      </c>
      <c r="AN59" s="28">
        <f t="shared" si="130"/>
        <v>-66937.499999999985</v>
      </c>
      <c r="AO59" s="28">
        <f t="shared" si="130"/>
        <v>-66937.499999999985</v>
      </c>
      <c r="AP59" s="28">
        <f t="shared" si="130"/>
        <v>-66937.499999999985</v>
      </c>
      <c r="AQ59" s="28">
        <f t="shared" si="130"/>
        <v>-66937.499999999985</v>
      </c>
      <c r="AR59" s="28">
        <f t="shared" si="130"/>
        <v>-66937.499999999985</v>
      </c>
      <c r="AS59" s="28">
        <f t="shared" si="130"/>
        <v>-66937.499999999985</v>
      </c>
      <c r="AT59" s="28">
        <f t="shared" si="130"/>
        <v>-66937.499999999985</v>
      </c>
      <c r="AU59" s="28">
        <f t="shared" si="130"/>
        <v>-66937.499999999985</v>
      </c>
      <c r="AV59" s="28">
        <f t="shared" si="130"/>
        <v>-66937.499999999985</v>
      </c>
      <c r="AW59" s="28">
        <f t="shared" si="130"/>
        <v>-66937.499999999985</v>
      </c>
      <c r="AX59" s="28">
        <f t="shared" si="130"/>
        <v>-66937.499999999985</v>
      </c>
      <c r="AY59" s="28">
        <f t="shared" si="130"/>
        <v>-66937.499999999985</v>
      </c>
      <c r="BM59" s="28">
        <f t="shared" si="2"/>
        <v>-3212999.9999999995</v>
      </c>
    </row>
    <row r="60" spans="1:65" x14ac:dyDescent="0.25">
      <c r="B60" s="27" t="s">
        <v>39</v>
      </c>
      <c r="C60" s="27"/>
      <c r="D60" s="28">
        <f>+SUM(D56:$AY56)+SUM(D57:$AY57)+SUM(D59:$AY59)</f>
        <v>-30609695.443370394</v>
      </c>
      <c r="E60" s="28">
        <f>+SUM(E56:$AY56)+SUM(E57:$AY57)+SUM(E59:$AY59)</f>
        <v>-29971993.454966843</v>
      </c>
      <c r="F60" s="28">
        <f>+SUM(F56:$AY56)+SUM(F57:$AY57)+SUM(F59:$AY59)</f>
        <v>-29334291.466563299</v>
      </c>
      <c r="G60" s="28">
        <f>+SUM(G56:$AY56)+SUM(G57:$AY57)+SUM(G59:$AY59)</f>
        <v>-28696589.478159748</v>
      </c>
      <c r="H60" s="28">
        <f>+SUM(H56:$AY56)+SUM(H57:$AY57)+SUM(H59:$AY59)</f>
        <v>-28058887.489756197</v>
      </c>
      <c r="I60" s="28">
        <f>+SUM(I56:$AY56)+SUM(I57:$AY57)+SUM(I59:$AY59)</f>
        <v>-27421185.501352645</v>
      </c>
      <c r="J60" s="28">
        <f>+SUM(J56:$AY56)+SUM(J57:$AY57)+SUM(J59:$AY59)</f>
        <v>-26783483.512949098</v>
      </c>
      <c r="K60" s="28">
        <f>+SUM(K56:$AY56)+SUM(K57:$AY57)+SUM(K59:$AY59)</f>
        <v>-26145781.52454555</v>
      </c>
      <c r="L60" s="28">
        <f>+SUM(L56:$AY56)+SUM(L57:$AY57)+SUM(L59:$AY59)</f>
        <v>-25508079.536141999</v>
      </c>
      <c r="M60" s="28">
        <f>+SUM(M56:$AY56)+SUM(M57:$AY57)+SUM(M59:$AY59)</f>
        <v>-24870377.547738448</v>
      </c>
      <c r="N60" s="28">
        <f>+SUM(N56:$AY56)+SUM(N57:$AY57)+SUM(N59:$AY59)</f>
        <v>-24232675.559334904</v>
      </c>
      <c r="O60" s="28">
        <f>+SUM(O56:$AY56)+SUM(O57:$AY57)+SUM(O59:$AY59)</f>
        <v>-23594973.570931353</v>
      </c>
      <c r="P60" s="28">
        <f>+SUM(P56:$AY56)+SUM(P57:$AY57)+SUM(P59:$AY59)</f>
        <v>-22957271.582527801</v>
      </c>
      <c r="Q60" s="28">
        <f>+SUM(Q56:$AY56)+SUM(Q57:$AY57)+SUM(Q59:$AY59)</f>
        <v>-22319569.59412425</v>
      </c>
      <c r="R60" s="28">
        <f>+SUM(R56:$AY56)+SUM(R57:$AY57)+SUM(R59:$AY59)</f>
        <v>-21681867.605720699</v>
      </c>
      <c r="S60" s="28">
        <f>+SUM(S56:$AY56)+SUM(S57:$AY57)+SUM(S59:$AY59)</f>
        <v>-21044165.617317151</v>
      </c>
      <c r="T60" s="28">
        <f>+SUM(T56:$AY56)+SUM(T57:$AY57)+SUM(T59:$AY59)</f>
        <v>-20406463.6289136</v>
      </c>
      <c r="U60" s="28">
        <f>+SUM(U56:$AY56)+SUM(U57:$AY57)+SUM(U59:$AY59)</f>
        <v>-19768761.640510049</v>
      </c>
      <c r="V60" s="28">
        <f>+SUM(V56:$AY56)+SUM(V57:$AY57)+SUM(V59:$AY59)</f>
        <v>-19131059.652106501</v>
      </c>
      <c r="W60" s="28">
        <f>+SUM(W56:$AY56)+SUM(W57:$AY57)+SUM(W59:$AY59)</f>
        <v>-18493357.663702946</v>
      </c>
      <c r="X60" s="28">
        <f>+SUM(X56:$AY56)+SUM(X57:$AY57)+SUM(X59:$AY59)</f>
        <v>-17855655.675299399</v>
      </c>
      <c r="Y60" s="28">
        <f>+SUM(Y56:$AY56)+SUM(Y57:$AY57)+SUM(Y59:$AY59)</f>
        <v>-17217953.686895847</v>
      </c>
      <c r="Z60" s="28">
        <f>+SUM(Z56:$AY56)+SUM(Z57:$AY57)+SUM(Z59:$AY59)</f>
        <v>-16580251.698492302</v>
      </c>
      <c r="AA60" s="28">
        <f>+SUM(AA56:$AY56)+SUM(AA57:$AY57)+SUM(AA59:$AY59)</f>
        <v>-15942549.71008875</v>
      </c>
      <c r="AB60" s="28">
        <f>+SUM(AB56:$AY56)+SUM(AB57:$AY57)+SUM(AB59:$AY59)</f>
        <v>-15304847.721685201</v>
      </c>
      <c r="AC60" s="28">
        <f>+SUM(AC56:$AY56)+SUM(AC57:$AY57)+SUM(AC59:$AY59)</f>
        <v>-14667145.733281653</v>
      </c>
      <c r="AD60" s="28">
        <f>+SUM(AD56:$AY56)+SUM(AD57:$AY57)+SUM(AD59:$AY59)</f>
        <v>-14029443.744878102</v>
      </c>
      <c r="AE60" s="28">
        <f>+SUM(AE56:$AY56)+SUM(AE57:$AY57)+SUM(AE59:$AY59)</f>
        <v>-13391741.756474551</v>
      </c>
      <c r="AF60" s="28">
        <f>+SUM(AF56:$AY56)+SUM(AF57:$AY57)+SUM(AF59:$AY59)</f>
        <v>-12754039.768071001</v>
      </c>
      <c r="AG60" s="28">
        <f>+SUM(AG56:$AY56)+SUM(AG57:$AY57)+SUM(AG59:$AY59)</f>
        <v>-12116337.779667452</v>
      </c>
      <c r="AH60" s="28">
        <f>+SUM(AH56:$AY56)+SUM(AH57:$AY57)+SUM(AH59:$AY59)</f>
        <v>-11478635.791263901</v>
      </c>
      <c r="AI60" s="28">
        <f>+SUM(AI56:$AY56)+SUM(AI57:$AY57)+SUM(AI59:$AY59)</f>
        <v>-10840933.802860349</v>
      </c>
      <c r="AJ60" s="28">
        <f>+SUM(AJ56:$AY56)+SUM(AJ57:$AY57)+SUM(AJ59:$AY59)</f>
        <v>-10203231.8144568</v>
      </c>
      <c r="AK60" s="28">
        <f>+SUM(AK56:$AY56)+SUM(AK57:$AY57)+SUM(AK59:$AY59)</f>
        <v>-9565529.8260532506</v>
      </c>
      <c r="AL60" s="28">
        <f>+SUM(AL56:$AY56)+SUM(AL57:$AY57)+SUM(AL59:$AY59)</f>
        <v>-8927827.8376496993</v>
      </c>
      <c r="AM60" s="28">
        <f>+SUM(AM56:$AY56)+SUM(AM57:$AY57)+SUM(AM59:$AY59)</f>
        <v>-8290125.8492461499</v>
      </c>
      <c r="AN60" s="28">
        <f>+SUM(AN56:$AY56)+SUM(AN57:$AY57)+SUM(AN59:$AY59)</f>
        <v>-7652423.8608426005</v>
      </c>
      <c r="AO60" s="28">
        <f>+SUM(AO56:$AY56)+SUM(AO57:$AY57)+SUM(AO59:$AY59)</f>
        <v>-7014721.872439051</v>
      </c>
      <c r="AP60" s="28">
        <f>+SUM(AP56:$AY56)+SUM(AP57:$AY57)+SUM(AP59:$AY59)</f>
        <v>-6377019.8840355007</v>
      </c>
      <c r="AQ60" s="28">
        <f>+SUM(AQ56:$AY56)+SUM(AQ57:$AY57)+SUM(AQ59:$AY59)</f>
        <v>-5739317.8956319503</v>
      </c>
      <c r="AR60" s="28">
        <f>+SUM(AR56:$AY56)+SUM(AR57:$AY57)+SUM(AR59:$AY59)</f>
        <v>-5101615.9072284</v>
      </c>
      <c r="AS60" s="28">
        <f>+SUM(AS56:$AY56)+SUM(AS57:$AY57)+SUM(AS59:$AY59)</f>
        <v>-4463913.9188248497</v>
      </c>
      <c r="AT60" s="28">
        <f>+SUM(AT56:$AY56)+SUM(AT57:$AY57)+SUM(AT59:$AY59)</f>
        <v>-3826211.9304212998</v>
      </c>
      <c r="AU60" s="28">
        <f>+SUM(AU56:$AY56)+SUM(AU57:$AY57)+SUM(AU59:$AY59)</f>
        <v>-3188509.9420177503</v>
      </c>
      <c r="AV60" s="28">
        <f>+SUM(AV56:$AY56)+SUM(AV57:$AY57)+SUM(AV59:$AY59)</f>
        <v>-2550807.9536142</v>
      </c>
      <c r="AW60" s="28">
        <f>+SUM(AW56:$AY56)+SUM(AW57:$AY57)+SUM(AW59:$AY59)</f>
        <v>-1913105.9652106499</v>
      </c>
      <c r="AX60" s="28">
        <f>+SUM(AX56:$AY56)+SUM(AX57:$AY57)+SUM(AX59:$AY59)</f>
        <v>-1275403.9768071002</v>
      </c>
      <c r="AY60" s="28">
        <f>+SUM(AY56:$AY56)+SUM(AY57:$AY57)+SUM(AY59:$AY59)</f>
        <v>-637701.98840355</v>
      </c>
      <c r="BM60" s="28">
        <f t="shared" si="2"/>
        <v>-749937538.36257482</v>
      </c>
    </row>
    <row r="61" spans="1:65" x14ac:dyDescent="0.25">
      <c r="B61" s="27" t="s">
        <v>40</v>
      </c>
      <c r="C61" s="27"/>
      <c r="D61" s="28">
        <f t="shared" ref="D61:AY61" si="131">+D60*$C$7/1000000</f>
        <v>-36731.634532044474</v>
      </c>
      <c r="E61" s="28">
        <f t="shared" si="131"/>
        <v>-35966.392145960213</v>
      </c>
      <c r="F61" s="28">
        <f t="shared" si="131"/>
        <v>-35201.14975987596</v>
      </c>
      <c r="G61" s="28">
        <f t="shared" si="131"/>
        <v>-34435.907373791691</v>
      </c>
      <c r="H61" s="28">
        <f t="shared" si="131"/>
        <v>-33670.664987707438</v>
      </c>
      <c r="I61" s="28">
        <f t="shared" si="131"/>
        <v>-32905.42260162317</v>
      </c>
      <c r="J61" s="28">
        <f t="shared" si="131"/>
        <v>-32140.180215538916</v>
      </c>
      <c r="K61" s="28">
        <f t="shared" si="131"/>
        <v>-31374.937829454659</v>
      </c>
      <c r="L61" s="28">
        <f t="shared" si="131"/>
        <v>-30609.695443370398</v>
      </c>
      <c r="M61" s="28">
        <f t="shared" si="131"/>
        <v>-29844.453057286137</v>
      </c>
      <c r="N61" s="28">
        <f t="shared" si="131"/>
        <v>-29079.210671201887</v>
      </c>
      <c r="O61" s="28">
        <f t="shared" si="131"/>
        <v>-28313.968285117622</v>
      </c>
      <c r="P61" s="28">
        <f t="shared" si="131"/>
        <v>-27548.725899033365</v>
      </c>
      <c r="Q61" s="28">
        <f t="shared" si="131"/>
        <v>-26783.4835129491</v>
      </c>
      <c r="R61" s="28">
        <f t="shared" si="131"/>
        <v>-26018.241126864839</v>
      </c>
      <c r="S61" s="28">
        <f t="shared" si="131"/>
        <v>-25252.998740780582</v>
      </c>
      <c r="T61" s="28">
        <f t="shared" si="131"/>
        <v>-24487.756354696321</v>
      </c>
      <c r="U61" s="28">
        <f t="shared" si="131"/>
        <v>-23722.513968612056</v>
      </c>
      <c r="V61" s="28">
        <f t="shared" si="131"/>
        <v>-22957.271582527803</v>
      </c>
      <c r="W61" s="28">
        <f t="shared" si="131"/>
        <v>-22192.029196443535</v>
      </c>
      <c r="X61" s="28">
        <f t="shared" si="131"/>
        <v>-21426.786810359281</v>
      </c>
      <c r="Y61" s="28">
        <f t="shared" si="131"/>
        <v>-20661.544424275016</v>
      </c>
      <c r="Z61" s="28">
        <f t="shared" si="131"/>
        <v>-19896.302038190763</v>
      </c>
      <c r="AA61" s="28">
        <f t="shared" si="131"/>
        <v>-19131.059652106498</v>
      </c>
      <c r="AB61" s="28">
        <f t="shared" si="131"/>
        <v>-18365.817266022241</v>
      </c>
      <c r="AC61" s="28">
        <f t="shared" si="131"/>
        <v>-17600.574879937983</v>
      </c>
      <c r="AD61" s="28">
        <f t="shared" si="131"/>
        <v>-16835.332493853723</v>
      </c>
      <c r="AE61" s="28">
        <f t="shared" si="131"/>
        <v>-16070.09010776946</v>
      </c>
      <c r="AF61" s="28">
        <f t="shared" si="131"/>
        <v>-15304.847721685202</v>
      </c>
      <c r="AG61" s="28">
        <f t="shared" si="131"/>
        <v>-14539.605335600943</v>
      </c>
      <c r="AH61" s="28">
        <f t="shared" si="131"/>
        <v>-13774.362949516682</v>
      </c>
      <c r="AI61" s="28">
        <f t="shared" si="131"/>
        <v>-13009.12056343242</v>
      </c>
      <c r="AJ61" s="28">
        <f t="shared" si="131"/>
        <v>-12243.878177348161</v>
      </c>
      <c r="AK61" s="28">
        <f t="shared" si="131"/>
        <v>-11478.635791263901</v>
      </c>
      <c r="AL61" s="28">
        <f t="shared" si="131"/>
        <v>-10713.39340517964</v>
      </c>
      <c r="AM61" s="28">
        <f t="shared" si="131"/>
        <v>-9948.1510190953813</v>
      </c>
      <c r="AN61" s="28">
        <f t="shared" si="131"/>
        <v>-9182.9086330111204</v>
      </c>
      <c r="AO61" s="28">
        <f t="shared" si="131"/>
        <v>-8417.6662469268613</v>
      </c>
      <c r="AP61" s="28">
        <f t="shared" si="131"/>
        <v>-7652.4238608426012</v>
      </c>
      <c r="AQ61" s="28">
        <f t="shared" si="131"/>
        <v>-6887.1814747583412</v>
      </c>
      <c r="AR61" s="28">
        <f t="shared" si="131"/>
        <v>-6121.9390886740803</v>
      </c>
      <c r="AS61" s="28">
        <f t="shared" si="131"/>
        <v>-5356.6967025898202</v>
      </c>
      <c r="AT61" s="28">
        <f t="shared" si="131"/>
        <v>-4591.4543165055602</v>
      </c>
      <c r="AU61" s="28">
        <f t="shared" si="131"/>
        <v>-3826.2119304213006</v>
      </c>
      <c r="AV61" s="28">
        <f t="shared" si="131"/>
        <v>-3060.9695443370401</v>
      </c>
      <c r="AW61" s="28">
        <f t="shared" si="131"/>
        <v>-2295.7271582527801</v>
      </c>
      <c r="AX61" s="28">
        <f t="shared" si="131"/>
        <v>-1530.4847721685203</v>
      </c>
      <c r="AY61" s="28">
        <f t="shared" si="131"/>
        <v>-765.24238608426003</v>
      </c>
      <c r="BM61" s="28">
        <f t="shared" si="2"/>
        <v>-899925.04603508976</v>
      </c>
    </row>
    <row r="62" spans="1:65" ht="15.75" thickBot="1" x14ac:dyDescent="0.3">
      <c r="B62" s="27" t="s">
        <v>41</v>
      </c>
      <c r="C62" s="28">
        <f>+$C$5</f>
        <v>15000000</v>
      </c>
      <c r="D62" s="28">
        <f>IFERROR(+D61+D58+D59,"")</f>
        <v>-674433.62293559453</v>
      </c>
      <c r="E62" s="28">
        <f t="shared" ref="E62:AY62" si="132">IFERROR(+E61+E58+E59,"")</f>
        <v>-673668.38054951024</v>
      </c>
      <c r="F62" s="28">
        <f t="shared" si="132"/>
        <v>-672903.13816342596</v>
      </c>
      <c r="G62" s="28">
        <f t="shared" si="132"/>
        <v>-672137.89577734168</v>
      </c>
      <c r="H62" s="28">
        <f t="shared" si="132"/>
        <v>-671372.65339125739</v>
      </c>
      <c r="I62" s="28">
        <f t="shared" si="132"/>
        <v>-670607.41100517311</v>
      </c>
      <c r="J62" s="28">
        <f t="shared" si="132"/>
        <v>-669842.16861908894</v>
      </c>
      <c r="K62" s="28">
        <f t="shared" si="132"/>
        <v>-669076.92623300466</v>
      </c>
      <c r="L62" s="28">
        <f t="shared" si="132"/>
        <v>-668311.68384692038</v>
      </c>
      <c r="M62" s="28">
        <f t="shared" si="132"/>
        <v>-667546.4414608361</v>
      </c>
      <c r="N62" s="28">
        <f t="shared" si="132"/>
        <v>-666781.19907475193</v>
      </c>
      <c r="O62" s="28">
        <f t="shared" si="132"/>
        <v>-666015.95668866765</v>
      </c>
      <c r="P62" s="28">
        <f t="shared" si="132"/>
        <v>-665250.71430258336</v>
      </c>
      <c r="Q62" s="28">
        <f t="shared" si="132"/>
        <v>-664485.47191649908</v>
      </c>
      <c r="R62" s="28">
        <f t="shared" si="132"/>
        <v>-663720.2295304148</v>
      </c>
      <c r="S62" s="28">
        <f t="shared" si="132"/>
        <v>-662954.98714433063</v>
      </c>
      <c r="T62" s="28">
        <f t="shared" si="132"/>
        <v>-662189.74475824635</v>
      </c>
      <c r="U62" s="28">
        <f t="shared" si="132"/>
        <v>-661424.50237216207</v>
      </c>
      <c r="V62" s="28">
        <f t="shared" si="132"/>
        <v>-660659.25998607778</v>
      </c>
      <c r="W62" s="28">
        <f t="shared" si="132"/>
        <v>-659894.0175999935</v>
      </c>
      <c r="X62" s="28">
        <f t="shared" si="132"/>
        <v>-659128.77521390934</v>
      </c>
      <c r="Y62" s="28">
        <f t="shared" si="132"/>
        <v>-658363.53282782505</v>
      </c>
      <c r="Z62" s="28">
        <f t="shared" si="132"/>
        <v>-657598.29044174077</v>
      </c>
      <c r="AA62" s="28">
        <f t="shared" si="132"/>
        <v>-656833.04805565649</v>
      </c>
      <c r="AB62" s="28">
        <f t="shared" si="132"/>
        <v>-656067.8056695722</v>
      </c>
      <c r="AC62" s="28">
        <f t="shared" si="132"/>
        <v>-655302.56328348804</v>
      </c>
      <c r="AD62" s="28">
        <f t="shared" si="132"/>
        <v>-654537.32089740376</v>
      </c>
      <c r="AE62" s="28">
        <f t="shared" si="132"/>
        <v>-653772.07851131947</v>
      </c>
      <c r="AF62" s="28">
        <f t="shared" si="132"/>
        <v>-653006.83612523519</v>
      </c>
      <c r="AG62" s="28">
        <f t="shared" si="132"/>
        <v>-652241.59373915091</v>
      </c>
      <c r="AH62" s="28">
        <f t="shared" si="132"/>
        <v>-651476.35135306674</v>
      </c>
      <c r="AI62" s="28">
        <f t="shared" si="132"/>
        <v>-650711.10896698246</v>
      </c>
      <c r="AJ62" s="28">
        <f t="shared" si="132"/>
        <v>-649945.86658089818</v>
      </c>
      <c r="AK62" s="28">
        <f t="shared" si="132"/>
        <v>-649180.62419481389</v>
      </c>
      <c r="AL62" s="28">
        <f t="shared" si="132"/>
        <v>-648415.38180872961</v>
      </c>
      <c r="AM62" s="28">
        <f t="shared" si="132"/>
        <v>-647650.13942264533</v>
      </c>
      <c r="AN62" s="28">
        <f t="shared" si="132"/>
        <v>-646884.89703656116</v>
      </c>
      <c r="AO62" s="28">
        <f t="shared" si="132"/>
        <v>-646119.65465047688</v>
      </c>
      <c r="AP62" s="28">
        <f t="shared" si="132"/>
        <v>-645354.41226439259</v>
      </c>
      <c r="AQ62" s="28">
        <f t="shared" si="132"/>
        <v>-644589.16987830831</v>
      </c>
      <c r="AR62" s="28">
        <f t="shared" si="132"/>
        <v>-643823.92749222403</v>
      </c>
      <c r="AS62" s="28">
        <f t="shared" si="132"/>
        <v>-643058.68510613986</v>
      </c>
      <c r="AT62" s="28">
        <f t="shared" si="132"/>
        <v>-642293.44272005558</v>
      </c>
      <c r="AU62" s="28">
        <f t="shared" si="132"/>
        <v>-641528.2003339713</v>
      </c>
      <c r="AV62" s="28">
        <f t="shared" si="132"/>
        <v>-640762.95794788701</v>
      </c>
      <c r="AW62" s="28">
        <f t="shared" si="132"/>
        <v>-639997.71556180273</v>
      </c>
      <c r="AX62" s="28">
        <f t="shared" si="132"/>
        <v>-639232.47317571857</v>
      </c>
      <c r="AY62" s="28">
        <f t="shared" si="132"/>
        <v>-638467.23078963428</v>
      </c>
      <c r="BM62" s="28">
        <f t="shared" si="2"/>
        <v>-31509620.489405494</v>
      </c>
    </row>
    <row r="63" spans="1:65" ht="15.75" thickBot="1" x14ac:dyDescent="0.3">
      <c r="B63" s="51">
        <f>+(C63+1)^12-1</f>
        <v>0.52924296921452285</v>
      </c>
      <c r="C63" s="50">
        <f>+IRR(C62:AY62)</f>
        <v>3.6031693066741921E-2</v>
      </c>
    </row>
    <row r="65" spans="1:76" ht="18.75" x14ac:dyDescent="0.3">
      <c r="B65" s="30" t="s">
        <v>66</v>
      </c>
      <c r="C65" s="29">
        <v>0</v>
      </c>
      <c r="D65" s="29">
        <v>1</v>
      </c>
      <c r="E65" s="29">
        <f>+D65+1</f>
        <v>2</v>
      </c>
      <c r="F65" s="29">
        <f t="shared" ref="F65" si="133">+E65+1</f>
        <v>3</v>
      </c>
      <c r="G65" s="29">
        <f t="shared" ref="G65" si="134">+F65+1</f>
        <v>4</v>
      </c>
      <c r="H65" s="29">
        <f t="shared" ref="H65" si="135">+G65+1</f>
        <v>5</v>
      </c>
      <c r="I65" s="29">
        <f t="shared" ref="I65" si="136">+H65+1</f>
        <v>6</v>
      </c>
      <c r="J65" s="29">
        <f t="shared" ref="J65" si="137">+I65+1</f>
        <v>7</v>
      </c>
      <c r="K65" s="29">
        <f t="shared" ref="K65" si="138">+J65+1</f>
        <v>8</v>
      </c>
      <c r="L65" s="29">
        <f t="shared" ref="L65" si="139">+K65+1</f>
        <v>9</v>
      </c>
      <c r="M65" s="29">
        <f t="shared" ref="M65" si="140">+L65+1</f>
        <v>10</v>
      </c>
      <c r="N65" s="29">
        <f t="shared" ref="N65" si="141">+M65+1</f>
        <v>11</v>
      </c>
      <c r="O65" s="29">
        <f t="shared" ref="O65" si="142">+N65+1</f>
        <v>12</v>
      </c>
      <c r="P65" s="29">
        <f t="shared" ref="P65" si="143">+O65+1</f>
        <v>13</v>
      </c>
      <c r="Q65" s="29">
        <f t="shared" ref="Q65" si="144">+P65+1</f>
        <v>14</v>
      </c>
      <c r="R65" s="29">
        <f t="shared" ref="R65" si="145">+Q65+1</f>
        <v>15</v>
      </c>
      <c r="S65" s="29">
        <f t="shared" ref="S65" si="146">+R65+1</f>
        <v>16</v>
      </c>
      <c r="T65" s="29">
        <f t="shared" ref="T65" si="147">+S65+1</f>
        <v>17</v>
      </c>
      <c r="U65" s="29">
        <f t="shared" ref="U65" si="148">+T65+1</f>
        <v>18</v>
      </c>
      <c r="V65" s="29">
        <f t="shared" ref="V65" si="149">+U65+1</f>
        <v>19</v>
      </c>
      <c r="W65" s="29">
        <f t="shared" ref="W65" si="150">+V65+1</f>
        <v>20</v>
      </c>
      <c r="X65" s="29">
        <f t="shared" ref="X65" si="151">+W65+1</f>
        <v>21</v>
      </c>
      <c r="Y65" s="29">
        <f t="shared" ref="Y65" si="152">+X65+1</f>
        <v>22</v>
      </c>
      <c r="Z65" s="29">
        <f t="shared" ref="Z65" si="153">+Y65+1</f>
        <v>23</v>
      </c>
      <c r="AA65" s="29">
        <f t="shared" ref="AA65" si="154">+Z65+1</f>
        <v>24</v>
      </c>
      <c r="AB65" s="29">
        <f t="shared" ref="AB65" si="155">+AA65+1</f>
        <v>25</v>
      </c>
      <c r="AC65" s="29">
        <f t="shared" ref="AC65" si="156">+AB65+1</f>
        <v>26</v>
      </c>
      <c r="AD65" s="29">
        <f t="shared" ref="AD65" si="157">+AC65+1</f>
        <v>27</v>
      </c>
      <c r="AE65" s="29">
        <f t="shared" ref="AE65" si="158">+AD65+1</f>
        <v>28</v>
      </c>
      <c r="AF65" s="29">
        <f t="shared" ref="AF65" si="159">+AE65+1</f>
        <v>29</v>
      </c>
      <c r="AG65" s="29">
        <f t="shared" ref="AG65" si="160">+AF65+1</f>
        <v>30</v>
      </c>
      <c r="AH65" s="29">
        <f t="shared" ref="AH65" si="161">+AG65+1</f>
        <v>31</v>
      </c>
      <c r="AI65" s="29">
        <f t="shared" ref="AI65" si="162">+AH65+1</f>
        <v>32</v>
      </c>
      <c r="AJ65" s="29">
        <f t="shared" ref="AJ65" si="163">+AI65+1</f>
        <v>33</v>
      </c>
      <c r="AK65" s="29">
        <f t="shared" ref="AK65" si="164">+AJ65+1</f>
        <v>34</v>
      </c>
      <c r="AL65" s="29">
        <f t="shared" ref="AL65" si="165">+AK65+1</f>
        <v>35</v>
      </c>
      <c r="AM65" s="29">
        <f t="shared" ref="AM65" si="166">+AL65+1</f>
        <v>36</v>
      </c>
      <c r="AN65" s="29">
        <f t="shared" ref="AN65" si="167">+AM65+1</f>
        <v>37</v>
      </c>
      <c r="AO65" s="29">
        <f t="shared" ref="AO65" si="168">+AN65+1</f>
        <v>38</v>
      </c>
      <c r="AP65" s="29">
        <f t="shared" ref="AP65" si="169">+AO65+1</f>
        <v>39</v>
      </c>
      <c r="AQ65" s="29">
        <f t="shared" ref="AQ65" si="170">+AP65+1</f>
        <v>40</v>
      </c>
      <c r="AR65" s="29">
        <f t="shared" ref="AR65" si="171">+AQ65+1</f>
        <v>41</v>
      </c>
      <c r="AS65" s="29">
        <f t="shared" ref="AS65" si="172">+AR65+1</f>
        <v>42</v>
      </c>
      <c r="AT65" s="29">
        <f t="shared" ref="AT65" si="173">+AS65+1</f>
        <v>43</v>
      </c>
      <c r="AU65" s="29">
        <f t="shared" ref="AU65" si="174">+AT65+1</f>
        <v>44</v>
      </c>
      <c r="AV65" s="29">
        <f t="shared" ref="AV65" si="175">+AU65+1</f>
        <v>45</v>
      </c>
      <c r="AW65" s="29">
        <f t="shared" ref="AW65" si="176">+AV65+1</f>
        <v>46</v>
      </c>
      <c r="AX65" s="29">
        <f t="shared" ref="AX65" si="177">+AW65+1</f>
        <v>47</v>
      </c>
      <c r="AY65" s="29">
        <f t="shared" ref="AY65" si="178">+AX65+1</f>
        <v>48</v>
      </c>
      <c r="AZ65" s="29">
        <f t="shared" ref="AZ65" si="179">+AY65+1</f>
        <v>49</v>
      </c>
      <c r="BA65" s="29">
        <f t="shared" ref="BA65" si="180">+AZ65+1</f>
        <v>50</v>
      </c>
      <c r="BB65" s="29">
        <f t="shared" ref="BB65" si="181">+BA65+1</f>
        <v>51</v>
      </c>
      <c r="BC65" s="29">
        <f t="shared" ref="BC65" si="182">+BB65+1</f>
        <v>52</v>
      </c>
      <c r="BD65" s="29">
        <f t="shared" ref="BD65" si="183">+BC65+1</f>
        <v>53</v>
      </c>
      <c r="BE65" s="29">
        <f t="shared" ref="BE65" si="184">+BD65+1</f>
        <v>54</v>
      </c>
      <c r="BF65" s="29">
        <f t="shared" ref="BF65" si="185">+BE65+1</f>
        <v>55</v>
      </c>
      <c r="BG65" s="29">
        <f t="shared" ref="BG65" si="186">+BF65+1</f>
        <v>56</v>
      </c>
      <c r="BH65" s="29">
        <f t="shared" ref="BH65" si="187">+BG65+1</f>
        <v>57</v>
      </c>
      <c r="BI65" s="29">
        <f t="shared" ref="BI65" si="188">+BH65+1</f>
        <v>58</v>
      </c>
      <c r="BJ65" s="29">
        <f t="shared" ref="BJ65" si="189">+BI65+1</f>
        <v>59</v>
      </c>
      <c r="BK65" s="29">
        <f t="shared" ref="BK65" si="190">+BJ65+1</f>
        <v>60</v>
      </c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</row>
    <row r="66" spans="1:76" ht="18.75" x14ac:dyDescent="0.3">
      <c r="A66">
        <v>60</v>
      </c>
      <c r="B66" s="30" t="s">
        <v>1</v>
      </c>
      <c r="C66" s="29" t="s">
        <v>34</v>
      </c>
      <c r="D66" s="29" t="s">
        <v>10</v>
      </c>
      <c r="E66" s="29" t="s">
        <v>11</v>
      </c>
      <c r="F66" s="29" t="s">
        <v>12</v>
      </c>
      <c r="G66" s="29" t="s">
        <v>13</v>
      </c>
      <c r="H66" s="29" t="s">
        <v>14</v>
      </c>
      <c r="I66" s="29" t="s">
        <v>15</v>
      </c>
      <c r="J66" s="29" t="s">
        <v>16</v>
      </c>
      <c r="K66" s="29" t="s">
        <v>17</v>
      </c>
      <c r="L66" s="29" t="s">
        <v>18</v>
      </c>
      <c r="M66" s="29" t="s">
        <v>19</v>
      </c>
      <c r="N66" s="29" t="s">
        <v>20</v>
      </c>
      <c r="O66" s="29" t="s">
        <v>21</v>
      </c>
      <c r="P66" s="29" t="s">
        <v>22</v>
      </c>
      <c r="Q66" s="29" t="s">
        <v>23</v>
      </c>
      <c r="R66" s="29" t="s">
        <v>24</v>
      </c>
      <c r="S66" s="29" t="s">
        <v>25</v>
      </c>
      <c r="T66" s="29" t="s">
        <v>26</v>
      </c>
      <c r="U66" s="29" t="s">
        <v>27</v>
      </c>
      <c r="V66" s="29" t="s">
        <v>28</v>
      </c>
      <c r="W66" s="29" t="s">
        <v>29</v>
      </c>
      <c r="X66" s="29" t="s">
        <v>30</v>
      </c>
      <c r="Y66" s="29" t="s">
        <v>31</v>
      </c>
      <c r="Z66" s="29" t="s">
        <v>32</v>
      </c>
      <c r="AA66" s="29" t="s">
        <v>33</v>
      </c>
      <c r="AB66" s="29" t="s">
        <v>42</v>
      </c>
      <c r="AC66" s="29" t="s">
        <v>43</v>
      </c>
      <c r="AD66" s="29" t="s">
        <v>44</v>
      </c>
      <c r="AE66" s="29" t="s">
        <v>45</v>
      </c>
      <c r="AF66" s="29" t="s">
        <v>46</v>
      </c>
      <c r="AG66" s="29" t="s">
        <v>47</v>
      </c>
      <c r="AH66" s="29" t="s">
        <v>48</v>
      </c>
      <c r="AI66" s="29" t="s">
        <v>49</v>
      </c>
      <c r="AJ66" s="29" t="s">
        <v>50</v>
      </c>
      <c r="AK66" s="29" t="s">
        <v>51</v>
      </c>
      <c r="AL66" s="29" t="s">
        <v>52</v>
      </c>
      <c r="AM66" s="29" t="s">
        <v>53</v>
      </c>
      <c r="AN66" s="29" t="s">
        <v>87</v>
      </c>
      <c r="AO66" s="29" t="s">
        <v>88</v>
      </c>
      <c r="AP66" s="29" t="s">
        <v>89</v>
      </c>
      <c r="AQ66" s="29" t="s">
        <v>90</v>
      </c>
      <c r="AR66" s="29" t="s">
        <v>91</v>
      </c>
      <c r="AS66" s="29" t="s">
        <v>92</v>
      </c>
      <c r="AT66" s="29" t="s">
        <v>93</v>
      </c>
      <c r="AU66" s="29" t="s">
        <v>94</v>
      </c>
      <c r="AV66" s="29" t="s">
        <v>95</v>
      </c>
      <c r="AW66" s="29" t="s">
        <v>96</v>
      </c>
      <c r="AX66" s="29" t="s">
        <v>97</v>
      </c>
      <c r="AY66" s="29" t="s">
        <v>98</v>
      </c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</row>
    <row r="67" spans="1:76" x14ac:dyDescent="0.25">
      <c r="B67" s="27" t="s">
        <v>54</v>
      </c>
      <c r="C67" s="28">
        <f>+$C$5-$C$8</f>
        <v>14984530</v>
      </c>
      <c r="D67" s="28">
        <f t="shared" ref="D67:BK67" si="191">+C67+D69</f>
        <v>14885449.82416416</v>
      </c>
      <c r="E67" s="28">
        <f t="shared" si="191"/>
        <v>14783600.839251373</v>
      </c>
      <c r="F67" s="28">
        <f t="shared" si="191"/>
        <v>14678905.670512959</v>
      </c>
      <c r="G67" s="28">
        <f t="shared" si="191"/>
        <v>14571284.780952295</v>
      </c>
      <c r="H67" s="28">
        <f t="shared" si="191"/>
        <v>14460656.410900496</v>
      </c>
      <c r="I67" s="28">
        <f t="shared" si="191"/>
        <v>14346936.515903538</v>
      </c>
      <c r="J67" s="28">
        <f t="shared" si="191"/>
        <v>14230038.702873627</v>
      </c>
      <c r="K67" s="28">
        <f t="shared" si="191"/>
        <v>14109874.164456302</v>
      </c>
      <c r="L67" s="28">
        <f t="shared" si="191"/>
        <v>13986351.611563426</v>
      </c>
      <c r="M67" s="28">
        <f t="shared" si="191"/>
        <v>13859377.204020796</v>
      </c>
      <c r="N67" s="28">
        <f t="shared" si="191"/>
        <v>13728854.479277698</v>
      </c>
      <c r="O67" s="28">
        <f t="shared" si="191"/>
        <v>13594684.27912423</v>
      </c>
      <c r="P67" s="28">
        <f t="shared" si="191"/>
        <v>13456764.674360741</v>
      </c>
      <c r="Q67" s="28">
        <f t="shared" si="191"/>
        <v>13314990.887362143</v>
      </c>
      <c r="R67" s="28">
        <f t="shared" si="191"/>
        <v>13169255.212478273</v>
      </c>
      <c r="S67" s="28">
        <f t="shared" si="191"/>
        <v>13019446.934209827</v>
      </c>
      <c r="T67" s="28">
        <f t="shared" si="191"/>
        <v>12865452.243097723</v>
      </c>
      <c r="U67" s="28">
        <f t="shared" si="191"/>
        <v>12707154.149261957</v>
      </c>
      <c r="V67" s="28">
        <f t="shared" si="191"/>
        <v>12544432.393524321</v>
      </c>
      <c r="W67" s="28">
        <f t="shared" si="191"/>
        <v>12377163.356047405</v>
      </c>
      <c r="X67" s="28">
        <f t="shared" si="191"/>
        <v>12205219.962420521</v>
      </c>
      <c r="Y67" s="28">
        <f t="shared" si="191"/>
        <v>12028471.587121181</v>
      </c>
      <c r="Z67" s="28">
        <f t="shared" si="191"/>
        <v>11846783.954278788</v>
      </c>
      <c r="AA67" s="28">
        <f t="shared" si="191"/>
        <v>11660019.035665158</v>
      </c>
      <c r="AB67" s="28">
        <f t="shared" si="191"/>
        <v>11468034.945834382</v>
      </c>
      <c r="AC67" s="28">
        <f t="shared" si="191"/>
        <v>11270685.834332332</v>
      </c>
      <c r="AD67" s="28">
        <f t="shared" si="191"/>
        <v>11067821.774893984</v>
      </c>
      <c r="AE67" s="28">
        <f t="shared" si="191"/>
        <v>10859288.651544308</v>
      </c>
      <c r="AF67" s="28">
        <f t="shared" si="191"/>
        <v>10644928.041516257</v>
      </c>
      <c r="AG67" s="28">
        <f t="shared" si="191"/>
        <v>10424577.094896872</v>
      </c>
      <c r="AH67" s="28">
        <f t="shared" si="191"/>
        <v>10198068.410910081</v>
      </c>
      <c r="AI67" s="28">
        <f t="shared" si="191"/>
        <v>9965229.9107422139</v>
      </c>
      <c r="AJ67" s="28">
        <f t="shared" si="191"/>
        <v>9725884.7068135925</v>
      </c>
      <c r="AK67" s="28">
        <f t="shared" si="191"/>
        <v>9479850.9683969114</v>
      </c>
      <c r="AL67" s="28">
        <f t="shared" si="191"/>
        <v>9226941.7834802996</v>
      </c>
      <c r="AM67" s="28">
        <f t="shared" si="191"/>
        <v>8966965.0167701282</v>
      </c>
      <c r="AN67" s="28">
        <f t="shared" si="191"/>
        <v>8699723.1637256853</v>
      </c>
      <c r="AO67" s="28">
        <f t="shared" si="191"/>
        <v>8425013.2005148325</v>
      </c>
      <c r="AP67" s="28">
        <f t="shared" si="191"/>
        <v>8142626.4297766518</v>
      </c>
      <c r="AQ67" s="28">
        <f t="shared" si="191"/>
        <v>7852348.322073902</v>
      </c>
      <c r="AR67" s="28">
        <f t="shared" si="191"/>
        <v>7553958.352914854</v>
      </c>
      <c r="AS67" s="28">
        <f t="shared" si="191"/>
        <v>7247229.8352206685</v>
      </c>
      <c r="AT67" s="28">
        <f t="shared" si="191"/>
        <v>6931929.747111056</v>
      </c>
      <c r="AU67" s="28">
        <f t="shared" si="191"/>
        <v>6607818.5548773836</v>
      </c>
      <c r="AV67" s="28">
        <f t="shared" si="191"/>
        <v>6274650.0310087418</v>
      </c>
      <c r="AW67" s="28">
        <f t="shared" si="191"/>
        <v>5932171.0671327207</v>
      </c>
      <c r="AX67" s="28">
        <f t="shared" si="191"/>
        <v>5580121.4817287968</v>
      </c>
      <c r="AY67" s="28">
        <f t="shared" si="191"/>
        <v>5218233.822468238</v>
      </c>
      <c r="AZ67" s="28">
        <f t="shared" si="191"/>
        <v>4846233.1630303729</v>
      </c>
      <c r="BA67" s="28">
        <f t="shared" si="191"/>
        <v>4463836.8942408664</v>
      </c>
      <c r="BB67" s="28">
        <f t="shared" si="191"/>
        <v>4070754.5093733179</v>
      </c>
      <c r="BC67" s="28">
        <f t="shared" si="191"/>
        <v>3666687.3834510902</v>
      </c>
      <c r="BD67" s="28">
        <f t="shared" si="191"/>
        <v>3251328.5463816952</v>
      </c>
      <c r="BE67" s="28">
        <f t="shared" si="191"/>
        <v>2824362.4497513883</v>
      </c>
      <c r="BF67" s="28">
        <f t="shared" si="191"/>
        <v>2385464.7271028068</v>
      </c>
      <c r="BG67" s="28">
        <f t="shared" si="191"/>
        <v>1934301.9475135347</v>
      </c>
      <c r="BH67" s="28">
        <f t="shared" si="191"/>
        <v>1470531.3622883847</v>
      </c>
      <c r="BI67" s="28">
        <f t="shared" si="191"/>
        <v>993800.64457296336</v>
      </c>
      <c r="BJ67" s="28">
        <f t="shared" si="191"/>
        <v>503747.62169070082</v>
      </c>
      <c r="BK67" s="28">
        <f t="shared" si="191"/>
        <v>2.0954757928848267E-9</v>
      </c>
      <c r="BM67" s="28">
        <f t="shared" si="2"/>
        <v>560606319.2709111</v>
      </c>
    </row>
    <row r="68" spans="1:76" x14ac:dyDescent="0.25">
      <c r="B68" s="27" t="s">
        <v>37</v>
      </c>
      <c r="C68" s="27"/>
      <c r="D68" s="28">
        <f t="shared" ref="D68:BK68" si="192">IFERROR(CUMIPMT($C$14,$A66,$C67,D65,D65,0),"")</f>
        <v>-418744.74210166791</v>
      </c>
      <c r="E68" s="28">
        <f t="shared" si="192"/>
        <v>-415975.93302472209</v>
      </c>
      <c r="F68" s="28">
        <f t="shared" si="192"/>
        <v>-413129.74919909518</v>
      </c>
      <c r="G68" s="28">
        <f t="shared" si="192"/>
        <v>-410204.02837684331</v>
      </c>
      <c r="H68" s="28">
        <f t="shared" si="192"/>
        <v>-407196.54788570799</v>
      </c>
      <c r="I68" s="28">
        <f t="shared" si="192"/>
        <v>-404105.02294054994</v>
      </c>
      <c r="J68" s="28">
        <f t="shared" si="192"/>
        <v>-400927.10490759666</v>
      </c>
      <c r="K68" s="28">
        <f t="shared" si="192"/>
        <v>-397660.37952018314</v>
      </c>
      <c r="L68" s="28">
        <f t="shared" si="192"/>
        <v>-394302.36504463211</v>
      </c>
      <c r="M68" s="28">
        <f t="shared" si="192"/>
        <v>-390850.51039487886</v>
      </c>
      <c r="N68" s="28">
        <f t="shared" si="192"/>
        <v>-387302.19319440942</v>
      </c>
      <c r="O68" s="28">
        <f t="shared" si="192"/>
        <v>-383654.71778403915</v>
      </c>
      <c r="P68" s="28">
        <f t="shared" si="192"/>
        <v>-379905.3131740184</v>
      </c>
      <c r="Q68" s="28">
        <f t="shared" si="192"/>
        <v>-376051.13093890989</v>
      </c>
      <c r="R68" s="28">
        <f t="shared" si="192"/>
        <v>-372089.24305363721</v>
      </c>
      <c r="S68" s="28">
        <f t="shared" si="192"/>
        <v>-368016.63966906269</v>
      </c>
      <c r="T68" s="28">
        <f t="shared" si="192"/>
        <v>-363830.22682540223</v>
      </c>
      <c r="U68" s="28">
        <f t="shared" si="192"/>
        <v>-359526.82410174224</v>
      </c>
      <c r="V68" s="28">
        <f t="shared" si="192"/>
        <v>-355103.16219987127</v>
      </c>
      <c r="W68" s="28">
        <f t="shared" si="192"/>
        <v>-350555.88046059164</v>
      </c>
      <c r="X68" s="28">
        <f t="shared" si="192"/>
        <v>-345881.52431062458</v>
      </c>
      <c r="Y68" s="28">
        <f t="shared" si="192"/>
        <v>-341076.54263816809</v>
      </c>
      <c r="Z68" s="28">
        <f t="shared" si="192"/>
        <v>-336137.28509511461</v>
      </c>
      <c r="AA68" s="28">
        <f t="shared" si="192"/>
        <v>-331059.99932387919</v>
      </c>
      <c r="AB68" s="28">
        <f t="shared" si="192"/>
        <v>-325840.82810673036</v>
      </c>
      <c r="AC68" s="28">
        <f t="shared" si="192"/>
        <v>-320475.80643545924</v>
      </c>
      <c r="AD68" s="28">
        <f t="shared" si="192"/>
        <v>-314960.85849915969</v>
      </c>
      <c r="AE68" s="28">
        <f t="shared" si="192"/>
        <v>-309291.79458783189</v>
      </c>
      <c r="AF68" s="28">
        <f t="shared" si="192"/>
        <v>-303464.30790945661</v>
      </c>
      <c r="AG68" s="28">
        <f t="shared" si="192"/>
        <v>-297473.97131812188</v>
      </c>
      <c r="AH68" s="28">
        <f t="shared" si="192"/>
        <v>-291316.23395071743</v>
      </c>
      <c r="AI68" s="28">
        <f t="shared" si="192"/>
        <v>-284986.41776964022</v>
      </c>
      <c r="AJ68" s="28">
        <f t="shared" si="192"/>
        <v>-278479.71400888613</v>
      </c>
      <c r="AK68" s="28">
        <f t="shared" si="192"/>
        <v>-271791.17952082661</v>
      </c>
      <c r="AL68" s="28">
        <f t="shared" si="192"/>
        <v>-264915.73302089621</v>
      </c>
      <c r="AM68" s="28">
        <f t="shared" si="192"/>
        <v>-257848.15122733646</v>
      </c>
      <c r="AN68" s="28">
        <f t="shared" si="192"/>
        <v>-250583.06489306531</v>
      </c>
      <c r="AO68" s="28">
        <f t="shared" si="192"/>
        <v>-243114.95472665591</v>
      </c>
      <c r="AP68" s="28">
        <f t="shared" si="192"/>
        <v>-235438.14719932695</v>
      </c>
      <c r="AQ68" s="28">
        <f t="shared" si="192"/>
        <v>-227546.8102347586</v>
      </c>
      <c r="AR68" s="28">
        <f t="shared" si="192"/>
        <v>-219434.94877846015</v>
      </c>
      <c r="AS68" s="28">
        <f t="shared" si="192"/>
        <v>-211096.40024332231</v>
      </c>
      <c r="AT68" s="28">
        <f t="shared" si="192"/>
        <v>-202524.82982789516</v>
      </c>
      <c r="AU68" s="28">
        <f t="shared" si="192"/>
        <v>-193713.72570383572</v>
      </c>
      <c r="AV68" s="28">
        <f t="shared" si="192"/>
        <v>-184656.39406886604</v>
      </c>
      <c r="AW68" s="28">
        <f t="shared" si="192"/>
        <v>-175345.95406148722</v>
      </c>
      <c r="AX68" s="28">
        <f t="shared" si="192"/>
        <v>-165775.33253358409</v>
      </c>
      <c r="AY68" s="28">
        <f t="shared" si="192"/>
        <v>-155937.25867694884</v>
      </c>
      <c r="AZ68" s="28">
        <f t="shared" si="192"/>
        <v>-145824.25849964342</v>
      </c>
      <c r="BA68" s="28">
        <f t="shared" si="192"/>
        <v>-135428.64914800151</v>
      </c>
      <c r="BB68" s="28">
        <f t="shared" si="192"/>
        <v>-124742.53306995949</v>
      </c>
      <c r="BC68" s="28">
        <f t="shared" si="192"/>
        <v>-113757.79201528046</v>
      </c>
      <c r="BD68" s="28">
        <f t="shared" si="192"/>
        <v>-102466.08086811297</v>
      </c>
      <c r="BE68" s="28">
        <f t="shared" si="192"/>
        <v>-90858.821307201055</v>
      </c>
      <c r="BF68" s="28">
        <f t="shared" si="192"/>
        <v>-78927.195288926654</v>
      </c>
      <c r="BG68" s="28">
        <f t="shared" si="192"/>
        <v>-66662.138348235865</v>
      </c>
      <c r="BH68" s="28">
        <f t="shared" si="192"/>
        <v>-54054.33271235798</v>
      </c>
      <c r="BI68" s="28">
        <f t="shared" si="192"/>
        <v>-41094.200222086627</v>
      </c>
      <c r="BJ68" s="28">
        <f t="shared" si="192"/>
        <v>-27771.895055245433</v>
      </c>
      <c r="BK68" s="28">
        <f t="shared" si="192"/>
        <v>-14077.296246809245</v>
      </c>
      <c r="BM68" s="28">
        <f t="shared" si="2"/>
        <v>-16084965.076250477</v>
      </c>
    </row>
    <row r="69" spans="1:76" x14ac:dyDescent="0.25">
      <c r="B69" s="27" t="s">
        <v>36</v>
      </c>
      <c r="C69" s="27"/>
      <c r="D69" s="28">
        <f t="shared" ref="D69:BK69" si="193">IFERROR(CUMPRINC($C$14,$A66,$C67,D65,D65,0),"")</f>
        <v>-99080.175835840069</v>
      </c>
      <c r="E69" s="28">
        <f t="shared" si="193"/>
        <v>-101848.98491278589</v>
      </c>
      <c r="F69" s="28">
        <f t="shared" si="193"/>
        <v>-104695.16873841279</v>
      </c>
      <c r="G69" s="28">
        <f t="shared" si="193"/>
        <v>-107620.88956066464</v>
      </c>
      <c r="H69" s="28">
        <f t="shared" si="193"/>
        <v>-110628.37005179998</v>
      </c>
      <c r="I69" s="28">
        <f t="shared" si="193"/>
        <v>-113719.89499695801</v>
      </c>
      <c r="J69" s="28">
        <f t="shared" si="193"/>
        <v>-116897.81302991133</v>
      </c>
      <c r="K69" s="28">
        <f t="shared" si="193"/>
        <v>-120164.53841732483</v>
      </c>
      <c r="L69" s="28">
        <f t="shared" si="193"/>
        <v>-123522.55289287587</v>
      </c>
      <c r="M69" s="28">
        <f t="shared" si="193"/>
        <v>-126974.40754262911</v>
      </c>
      <c r="N69" s="28">
        <f t="shared" si="193"/>
        <v>-130522.72474309853</v>
      </c>
      <c r="O69" s="28">
        <f t="shared" si="193"/>
        <v>-134170.20015346882</v>
      </c>
      <c r="P69" s="28">
        <f t="shared" si="193"/>
        <v>-137919.60476348954</v>
      </c>
      <c r="Q69" s="28">
        <f t="shared" si="193"/>
        <v>-141773.78699859808</v>
      </c>
      <c r="R69" s="28">
        <f t="shared" si="193"/>
        <v>-145735.67488387073</v>
      </c>
      <c r="S69" s="28">
        <f t="shared" si="193"/>
        <v>-149808.27826844528</v>
      </c>
      <c r="T69" s="28">
        <f t="shared" si="193"/>
        <v>-153994.69111210571</v>
      </c>
      <c r="U69" s="28">
        <f t="shared" si="193"/>
        <v>-158298.09383576573</v>
      </c>
      <c r="V69" s="28">
        <f t="shared" si="193"/>
        <v>-162721.7557376367</v>
      </c>
      <c r="W69" s="28">
        <f t="shared" si="193"/>
        <v>-167269.03747691636</v>
      </c>
      <c r="X69" s="28">
        <f t="shared" si="193"/>
        <v>-171943.39362688336</v>
      </c>
      <c r="Y69" s="28">
        <f t="shared" si="193"/>
        <v>-176748.37529933988</v>
      </c>
      <c r="Z69" s="28">
        <f t="shared" si="193"/>
        <v>-181687.63284239333</v>
      </c>
      <c r="AA69" s="28">
        <f t="shared" si="193"/>
        <v>-186764.91861362878</v>
      </c>
      <c r="AB69" s="28">
        <f t="shared" si="193"/>
        <v>-191984.08983077758</v>
      </c>
      <c r="AC69" s="28">
        <f t="shared" si="193"/>
        <v>-197349.11150204873</v>
      </c>
      <c r="AD69" s="28">
        <f t="shared" si="193"/>
        <v>-202864.05943834828</v>
      </c>
      <c r="AE69" s="28">
        <f t="shared" si="193"/>
        <v>-208533.12334967608</v>
      </c>
      <c r="AF69" s="28">
        <f t="shared" si="193"/>
        <v>-214360.61002805136</v>
      </c>
      <c r="AG69" s="28">
        <f t="shared" si="193"/>
        <v>-220350.94661938609</v>
      </c>
      <c r="AH69" s="28">
        <f t="shared" si="193"/>
        <v>-226508.68398679054</v>
      </c>
      <c r="AI69" s="28">
        <f t="shared" si="193"/>
        <v>-232838.50016786778</v>
      </c>
      <c r="AJ69" s="28">
        <f t="shared" si="193"/>
        <v>-239345.20392862184</v>
      </c>
      <c r="AK69" s="28">
        <f t="shared" si="193"/>
        <v>-246033.73841668136</v>
      </c>
      <c r="AL69" s="28">
        <f t="shared" si="193"/>
        <v>-252909.18491661179</v>
      </c>
      <c r="AM69" s="28">
        <f t="shared" si="193"/>
        <v>-259976.76671017151</v>
      </c>
      <c r="AN69" s="28">
        <f t="shared" si="193"/>
        <v>-267241.85304444266</v>
      </c>
      <c r="AO69" s="28">
        <f t="shared" si="193"/>
        <v>-274709.96321085206</v>
      </c>
      <c r="AP69" s="28">
        <f t="shared" si="193"/>
        <v>-282386.77073818102</v>
      </c>
      <c r="AQ69" s="28">
        <f t="shared" si="193"/>
        <v>-290278.10770274937</v>
      </c>
      <c r="AR69" s="28">
        <f t="shared" si="193"/>
        <v>-298389.96915904782</v>
      </c>
      <c r="AS69" s="28">
        <f t="shared" si="193"/>
        <v>-306728.51769418566</v>
      </c>
      <c r="AT69" s="28">
        <f t="shared" si="193"/>
        <v>-315300.08810961281</v>
      </c>
      <c r="AU69" s="28">
        <f t="shared" si="193"/>
        <v>-324111.19223367225</v>
      </c>
      <c r="AV69" s="28">
        <f t="shared" si="193"/>
        <v>-333168.52386864193</v>
      </c>
      <c r="AW69" s="28">
        <f t="shared" si="193"/>
        <v>-342478.96387602075</v>
      </c>
      <c r="AX69" s="28">
        <f t="shared" si="193"/>
        <v>-352049.58540392388</v>
      </c>
      <c r="AY69" s="28">
        <f t="shared" si="193"/>
        <v>-361887.65926055913</v>
      </c>
      <c r="AZ69" s="28">
        <f t="shared" si="193"/>
        <v>-372000.65943786455</v>
      </c>
      <c r="BA69" s="28">
        <f t="shared" si="193"/>
        <v>-382396.26878950646</v>
      </c>
      <c r="BB69" s="28">
        <f t="shared" si="193"/>
        <v>-393082.38486754848</v>
      </c>
      <c r="BC69" s="28">
        <f t="shared" si="193"/>
        <v>-404067.12592222751</v>
      </c>
      <c r="BD69" s="28">
        <f t="shared" si="193"/>
        <v>-415358.837069395</v>
      </c>
      <c r="BE69" s="28">
        <f t="shared" si="193"/>
        <v>-426966.09663030691</v>
      </c>
      <c r="BF69" s="28">
        <f t="shared" si="193"/>
        <v>-438897.72264858132</v>
      </c>
      <c r="BG69" s="28">
        <f t="shared" si="193"/>
        <v>-451162.7795892721</v>
      </c>
      <c r="BH69" s="28">
        <f t="shared" si="193"/>
        <v>-463770.58522514999</v>
      </c>
      <c r="BI69" s="28">
        <f t="shared" si="193"/>
        <v>-476730.71771542134</v>
      </c>
      <c r="BJ69" s="28">
        <f t="shared" si="193"/>
        <v>-490053.02288226254</v>
      </c>
      <c r="BK69" s="28">
        <f t="shared" si="193"/>
        <v>-503747.62169069872</v>
      </c>
      <c r="BM69" s="28">
        <f t="shared" si="2"/>
        <v>-14984530</v>
      </c>
    </row>
    <row r="70" spans="1:76" x14ac:dyDescent="0.25">
      <c r="B70" s="27" t="s">
        <v>38</v>
      </c>
      <c r="C70" s="27"/>
      <c r="D70" s="28">
        <f t="shared" ref="D70:BK70" si="194">+SUM(D68:D69)</f>
        <v>-517824.91793750797</v>
      </c>
      <c r="E70" s="28">
        <f t="shared" si="194"/>
        <v>-517824.91793750797</v>
      </c>
      <c r="F70" s="28">
        <f t="shared" si="194"/>
        <v>-517824.91793750797</v>
      </c>
      <c r="G70" s="28">
        <f t="shared" si="194"/>
        <v>-517824.91793750797</v>
      </c>
      <c r="H70" s="28">
        <f t="shared" si="194"/>
        <v>-517824.91793750797</v>
      </c>
      <c r="I70" s="28">
        <f t="shared" si="194"/>
        <v>-517824.91793750797</v>
      </c>
      <c r="J70" s="28">
        <f t="shared" si="194"/>
        <v>-517824.91793750797</v>
      </c>
      <c r="K70" s="28">
        <f t="shared" si="194"/>
        <v>-517824.91793750797</v>
      </c>
      <c r="L70" s="28">
        <f t="shared" si="194"/>
        <v>-517824.91793750797</v>
      </c>
      <c r="M70" s="28">
        <f t="shared" si="194"/>
        <v>-517824.91793750797</v>
      </c>
      <c r="N70" s="28">
        <f t="shared" si="194"/>
        <v>-517824.91793750797</v>
      </c>
      <c r="O70" s="28">
        <f t="shared" si="194"/>
        <v>-517824.91793750797</v>
      </c>
      <c r="P70" s="28">
        <f t="shared" si="194"/>
        <v>-517824.91793750797</v>
      </c>
      <c r="Q70" s="28">
        <f t="shared" si="194"/>
        <v>-517824.91793750797</v>
      </c>
      <c r="R70" s="28">
        <f t="shared" si="194"/>
        <v>-517824.91793750797</v>
      </c>
      <c r="S70" s="28">
        <f t="shared" si="194"/>
        <v>-517824.91793750797</v>
      </c>
      <c r="T70" s="28">
        <f t="shared" si="194"/>
        <v>-517824.91793750797</v>
      </c>
      <c r="U70" s="28">
        <f t="shared" si="194"/>
        <v>-517824.91793750797</v>
      </c>
      <c r="V70" s="28">
        <f t="shared" si="194"/>
        <v>-517824.91793750797</v>
      </c>
      <c r="W70" s="28">
        <f t="shared" si="194"/>
        <v>-517824.91793750797</v>
      </c>
      <c r="X70" s="28">
        <f t="shared" si="194"/>
        <v>-517824.91793750797</v>
      </c>
      <c r="Y70" s="28">
        <f t="shared" si="194"/>
        <v>-517824.91793750797</v>
      </c>
      <c r="Z70" s="28">
        <f t="shared" si="194"/>
        <v>-517824.91793750797</v>
      </c>
      <c r="AA70" s="28">
        <f t="shared" si="194"/>
        <v>-517824.91793750797</v>
      </c>
      <c r="AB70" s="28">
        <f t="shared" si="194"/>
        <v>-517824.91793750797</v>
      </c>
      <c r="AC70" s="28">
        <f t="shared" si="194"/>
        <v>-517824.91793750797</v>
      </c>
      <c r="AD70" s="28">
        <f t="shared" si="194"/>
        <v>-517824.91793750797</v>
      </c>
      <c r="AE70" s="28">
        <f t="shared" si="194"/>
        <v>-517824.91793750797</v>
      </c>
      <c r="AF70" s="28">
        <f t="shared" si="194"/>
        <v>-517824.91793750797</v>
      </c>
      <c r="AG70" s="28">
        <f t="shared" si="194"/>
        <v>-517824.91793750797</v>
      </c>
      <c r="AH70" s="28">
        <f t="shared" si="194"/>
        <v>-517824.91793750797</v>
      </c>
      <c r="AI70" s="28">
        <f t="shared" si="194"/>
        <v>-517824.91793750797</v>
      </c>
      <c r="AJ70" s="28">
        <f t="shared" si="194"/>
        <v>-517824.91793750797</v>
      </c>
      <c r="AK70" s="28">
        <f t="shared" si="194"/>
        <v>-517824.91793750797</v>
      </c>
      <c r="AL70" s="28">
        <f t="shared" si="194"/>
        <v>-517824.91793750797</v>
      </c>
      <c r="AM70" s="28">
        <f t="shared" si="194"/>
        <v>-517824.91793750797</v>
      </c>
      <c r="AN70" s="28">
        <f t="shared" si="194"/>
        <v>-517824.91793750797</v>
      </c>
      <c r="AO70" s="28">
        <f t="shared" si="194"/>
        <v>-517824.91793750797</v>
      </c>
      <c r="AP70" s="28">
        <f t="shared" si="194"/>
        <v>-517824.91793750797</v>
      </c>
      <c r="AQ70" s="28">
        <f t="shared" si="194"/>
        <v>-517824.91793750797</v>
      </c>
      <c r="AR70" s="28">
        <f t="shared" si="194"/>
        <v>-517824.91793750797</v>
      </c>
      <c r="AS70" s="28">
        <f t="shared" si="194"/>
        <v>-517824.91793750797</v>
      </c>
      <c r="AT70" s="28">
        <f t="shared" si="194"/>
        <v>-517824.91793750797</v>
      </c>
      <c r="AU70" s="28">
        <f t="shared" si="194"/>
        <v>-517824.91793750797</v>
      </c>
      <c r="AV70" s="28">
        <f t="shared" si="194"/>
        <v>-517824.91793750797</v>
      </c>
      <c r="AW70" s="28">
        <f t="shared" si="194"/>
        <v>-517824.91793750797</v>
      </c>
      <c r="AX70" s="28">
        <f t="shared" si="194"/>
        <v>-517824.91793750797</v>
      </c>
      <c r="AY70" s="28">
        <f t="shared" si="194"/>
        <v>-517824.91793750797</v>
      </c>
      <c r="AZ70" s="28">
        <f t="shared" si="194"/>
        <v>-517824.91793750797</v>
      </c>
      <c r="BA70" s="28">
        <f t="shared" si="194"/>
        <v>-517824.91793750797</v>
      </c>
      <c r="BB70" s="28">
        <f t="shared" si="194"/>
        <v>-517824.91793750797</v>
      </c>
      <c r="BC70" s="28">
        <f t="shared" si="194"/>
        <v>-517824.91793750797</v>
      </c>
      <c r="BD70" s="28">
        <f t="shared" si="194"/>
        <v>-517824.91793750797</v>
      </c>
      <c r="BE70" s="28">
        <f t="shared" si="194"/>
        <v>-517824.91793750797</v>
      </c>
      <c r="BF70" s="28">
        <f t="shared" si="194"/>
        <v>-517824.91793750797</v>
      </c>
      <c r="BG70" s="28">
        <f t="shared" si="194"/>
        <v>-517824.91793750797</v>
      </c>
      <c r="BH70" s="28">
        <f t="shared" si="194"/>
        <v>-517824.91793750797</v>
      </c>
      <c r="BI70" s="28">
        <f t="shared" si="194"/>
        <v>-517824.91793750797</v>
      </c>
      <c r="BJ70" s="28">
        <f t="shared" si="194"/>
        <v>-517824.91793750797</v>
      </c>
      <c r="BK70" s="28">
        <f t="shared" si="194"/>
        <v>-517824.91793750797</v>
      </c>
      <c r="BM70" s="28">
        <f t="shared" si="2"/>
        <v>-31069495.076250523</v>
      </c>
    </row>
    <row r="71" spans="1:76" x14ac:dyDescent="0.25">
      <c r="B71" s="27" t="s">
        <v>81</v>
      </c>
      <c r="C71" s="27"/>
      <c r="D71" s="28">
        <f>IFERROR(IF($C$5&gt;$C$3*25,0,IF($C$5&gt;4*$C$3,CUMPRINC($C$14,$A$66,$C$5,1,$A$66,0)*4.5%*1.19/12,CUMPRINC($C$14,$A$66,$C$5,1,$A$66,0)*7.5%/12)),"")</f>
        <v>-66937.5</v>
      </c>
      <c r="E71" s="28">
        <f>IFERROR(IF($C$5&gt;$C$3*25,0,IF($C$5&gt;4*$C$3,CUMPRINC($C$14,$A$66,$C$5,1,$A$66,0)*4.5%*1.19/12,CUMPRINC($C$14,$A$66,$C$5,1,$A$66,0)*7.5%/12)),"")</f>
        <v>-66937.5</v>
      </c>
      <c r="F71" s="28">
        <f t="shared" ref="F71:BK71" si="195">IFERROR(IF($C$5&gt;$C$3*25,0,IF($C$5&gt;4*$C$3,CUMPRINC($C$14,$A$66,$C$5,1,$A$66,0)*4.5%*1.19/12,CUMPRINC($C$14,$A$66,$C$5,1,$A$66,0)*7.5%/12)),"")</f>
        <v>-66937.5</v>
      </c>
      <c r="G71" s="28">
        <f t="shared" si="195"/>
        <v>-66937.5</v>
      </c>
      <c r="H71" s="28">
        <f t="shared" si="195"/>
        <v>-66937.5</v>
      </c>
      <c r="I71" s="28">
        <f t="shared" si="195"/>
        <v>-66937.5</v>
      </c>
      <c r="J71" s="28">
        <f t="shared" si="195"/>
        <v>-66937.5</v>
      </c>
      <c r="K71" s="28">
        <f t="shared" si="195"/>
        <v>-66937.5</v>
      </c>
      <c r="L71" s="28">
        <f t="shared" si="195"/>
        <v>-66937.5</v>
      </c>
      <c r="M71" s="28">
        <f t="shared" si="195"/>
        <v>-66937.5</v>
      </c>
      <c r="N71" s="28">
        <f t="shared" si="195"/>
        <v>-66937.5</v>
      </c>
      <c r="O71" s="28">
        <f t="shared" si="195"/>
        <v>-66937.5</v>
      </c>
      <c r="P71" s="28">
        <f t="shared" si="195"/>
        <v>-66937.5</v>
      </c>
      <c r="Q71" s="28">
        <f t="shared" si="195"/>
        <v>-66937.5</v>
      </c>
      <c r="R71" s="28">
        <f t="shared" si="195"/>
        <v>-66937.5</v>
      </c>
      <c r="S71" s="28">
        <f t="shared" si="195"/>
        <v>-66937.5</v>
      </c>
      <c r="T71" s="28">
        <f t="shared" si="195"/>
        <v>-66937.5</v>
      </c>
      <c r="U71" s="28">
        <f t="shared" si="195"/>
        <v>-66937.5</v>
      </c>
      <c r="V71" s="28">
        <f t="shared" si="195"/>
        <v>-66937.5</v>
      </c>
      <c r="W71" s="28">
        <f t="shared" si="195"/>
        <v>-66937.5</v>
      </c>
      <c r="X71" s="28">
        <f t="shared" si="195"/>
        <v>-66937.5</v>
      </c>
      <c r="Y71" s="28">
        <f t="shared" si="195"/>
        <v>-66937.5</v>
      </c>
      <c r="Z71" s="28">
        <f t="shared" si="195"/>
        <v>-66937.5</v>
      </c>
      <c r="AA71" s="28">
        <f t="shared" si="195"/>
        <v>-66937.5</v>
      </c>
      <c r="AB71" s="28">
        <f t="shared" si="195"/>
        <v>-66937.5</v>
      </c>
      <c r="AC71" s="28">
        <f t="shared" si="195"/>
        <v>-66937.5</v>
      </c>
      <c r="AD71" s="28">
        <f t="shared" si="195"/>
        <v>-66937.5</v>
      </c>
      <c r="AE71" s="28">
        <f t="shared" si="195"/>
        <v>-66937.5</v>
      </c>
      <c r="AF71" s="28">
        <f t="shared" si="195"/>
        <v>-66937.5</v>
      </c>
      <c r="AG71" s="28">
        <f t="shared" si="195"/>
        <v>-66937.5</v>
      </c>
      <c r="AH71" s="28">
        <f t="shared" si="195"/>
        <v>-66937.5</v>
      </c>
      <c r="AI71" s="28">
        <f t="shared" si="195"/>
        <v>-66937.5</v>
      </c>
      <c r="AJ71" s="28">
        <f t="shared" si="195"/>
        <v>-66937.5</v>
      </c>
      <c r="AK71" s="28">
        <f t="shared" si="195"/>
        <v>-66937.5</v>
      </c>
      <c r="AL71" s="28">
        <f t="shared" si="195"/>
        <v>-66937.5</v>
      </c>
      <c r="AM71" s="28">
        <f t="shared" si="195"/>
        <v>-66937.5</v>
      </c>
      <c r="AN71" s="28">
        <f t="shared" si="195"/>
        <v>-66937.5</v>
      </c>
      <c r="AO71" s="28">
        <f t="shared" si="195"/>
        <v>-66937.5</v>
      </c>
      <c r="AP71" s="28">
        <f t="shared" si="195"/>
        <v>-66937.5</v>
      </c>
      <c r="AQ71" s="28">
        <f t="shared" si="195"/>
        <v>-66937.5</v>
      </c>
      <c r="AR71" s="28">
        <f t="shared" si="195"/>
        <v>-66937.5</v>
      </c>
      <c r="AS71" s="28">
        <f t="shared" si="195"/>
        <v>-66937.5</v>
      </c>
      <c r="AT71" s="28">
        <f t="shared" si="195"/>
        <v>-66937.5</v>
      </c>
      <c r="AU71" s="28">
        <f t="shared" si="195"/>
        <v>-66937.5</v>
      </c>
      <c r="AV71" s="28">
        <f t="shared" si="195"/>
        <v>-66937.5</v>
      </c>
      <c r="AW71" s="28">
        <f t="shared" si="195"/>
        <v>-66937.5</v>
      </c>
      <c r="AX71" s="28">
        <f t="shared" si="195"/>
        <v>-66937.5</v>
      </c>
      <c r="AY71" s="28">
        <f t="shared" si="195"/>
        <v>-66937.5</v>
      </c>
      <c r="AZ71" s="28">
        <f t="shared" si="195"/>
        <v>-66937.5</v>
      </c>
      <c r="BA71" s="28">
        <f t="shared" si="195"/>
        <v>-66937.5</v>
      </c>
      <c r="BB71" s="28">
        <f t="shared" si="195"/>
        <v>-66937.5</v>
      </c>
      <c r="BC71" s="28">
        <f t="shared" si="195"/>
        <v>-66937.5</v>
      </c>
      <c r="BD71" s="28">
        <f t="shared" si="195"/>
        <v>-66937.5</v>
      </c>
      <c r="BE71" s="28">
        <f t="shared" si="195"/>
        <v>-66937.5</v>
      </c>
      <c r="BF71" s="28">
        <f t="shared" si="195"/>
        <v>-66937.5</v>
      </c>
      <c r="BG71" s="28">
        <f t="shared" si="195"/>
        <v>-66937.5</v>
      </c>
      <c r="BH71" s="28">
        <f t="shared" si="195"/>
        <v>-66937.5</v>
      </c>
      <c r="BI71" s="28">
        <f t="shared" si="195"/>
        <v>-66937.5</v>
      </c>
      <c r="BJ71" s="28">
        <f t="shared" si="195"/>
        <v>-66937.5</v>
      </c>
      <c r="BK71" s="28">
        <f t="shared" si="195"/>
        <v>-66937.5</v>
      </c>
      <c r="BM71" s="28">
        <f t="shared" si="2"/>
        <v>-4016250</v>
      </c>
    </row>
    <row r="72" spans="1:76" x14ac:dyDescent="0.25">
      <c r="B72" s="27" t="s">
        <v>39</v>
      </c>
      <c r="C72" s="27"/>
      <c r="D72" s="28">
        <f>+SUM(D68:$BK68)+SUM(D69:$BK69)+SUM(D71:$BK71)</f>
        <v>-35085745.076250479</v>
      </c>
      <c r="E72" s="28">
        <f>+SUM(E68:$AY68)+SUM(E69:$AY69)+SUM(E71:$AY71)</f>
        <v>-27483833.643062875</v>
      </c>
      <c r="F72" s="28">
        <f>+SUM(F68:$AY68)+SUM(F69:$AY69)+SUM(F71:$AY71)</f>
        <v>-26899071.225125365</v>
      </c>
      <c r="G72" s="28">
        <f>+SUM(G68:$AY68)+SUM(G69:$AY69)+SUM(G71:$AY71)</f>
        <v>-26314308.807187855</v>
      </c>
      <c r="H72" s="28">
        <f>+SUM(H68:$AY68)+SUM(H69:$AY69)+SUM(H71:$AY71)</f>
        <v>-25729546.389250346</v>
      </c>
      <c r="I72" s="28">
        <f>+SUM(I68:$AY68)+SUM(I69:$AY69)+SUM(I71:$AY71)</f>
        <v>-25144783.971312843</v>
      </c>
      <c r="J72" s="28">
        <f>+SUM(J68:$AY68)+SUM(J69:$AY69)+SUM(J71:$AY71)</f>
        <v>-24560021.553375334</v>
      </c>
      <c r="K72" s="28">
        <f>+SUM(K68:$AY68)+SUM(K69:$AY69)+SUM(K71:$AY71)</f>
        <v>-23975259.135437824</v>
      </c>
      <c r="L72" s="28">
        <f>+SUM(L68:$AY68)+SUM(L69:$AY69)+SUM(L71:$AY71)</f>
        <v>-23390496.717500314</v>
      </c>
      <c r="M72" s="28">
        <f>+SUM(M68:$AY68)+SUM(M69:$AY69)+SUM(M71:$AY71)</f>
        <v>-22805734.299562812</v>
      </c>
      <c r="N72" s="28">
        <f>+SUM(N68:$AY68)+SUM(N69:$AY69)+SUM(N71:$AY71)</f>
        <v>-22220971.881625302</v>
      </c>
      <c r="O72" s="28">
        <f>+SUM(O68:$AY68)+SUM(O69:$AY69)+SUM(O71:$AY71)</f>
        <v>-21636209.463687792</v>
      </c>
      <c r="P72" s="28">
        <f>+SUM(P68:$AY68)+SUM(P69:$AY69)+SUM(P71:$AY71)</f>
        <v>-21051447.045750286</v>
      </c>
      <c r="Q72" s="28">
        <f>+SUM(Q68:$AY68)+SUM(Q69:$AY69)+SUM(Q71:$AY71)</f>
        <v>-20466684.62781278</v>
      </c>
      <c r="R72" s="28">
        <f>+SUM(R68:$AY68)+SUM(R69:$AY69)+SUM(R71:$AY71)</f>
        <v>-19881922.209875271</v>
      </c>
      <c r="S72" s="28">
        <f>+SUM(S68:$AY68)+SUM(S69:$AY69)+SUM(S71:$AY71)</f>
        <v>-19297159.791937765</v>
      </c>
      <c r="T72" s="28">
        <f>+SUM(T68:$AY68)+SUM(T69:$AY69)+SUM(T71:$AY71)</f>
        <v>-18712397.374000255</v>
      </c>
      <c r="U72" s="28">
        <f>+SUM(U68:$AY68)+SUM(U69:$AY69)+SUM(U71:$AY71)</f>
        <v>-18127634.956062749</v>
      </c>
      <c r="V72" s="28">
        <f>+SUM(V68:$AY68)+SUM(V69:$AY69)+SUM(V71:$AY71)</f>
        <v>-17542872.538125239</v>
      </c>
      <c r="W72" s="28">
        <f>+SUM(W68:$AY68)+SUM(W69:$AY69)+SUM(W71:$AY71)</f>
        <v>-16958110.12018773</v>
      </c>
      <c r="X72" s="28">
        <f>+SUM(X68:$AY68)+SUM(X69:$AY69)+SUM(X71:$AY71)</f>
        <v>-16373347.702250224</v>
      </c>
      <c r="Y72" s="28">
        <f>+SUM(Y68:$AY68)+SUM(Y69:$AY69)+SUM(Y71:$AY71)</f>
        <v>-15788585.284312714</v>
      </c>
      <c r="Z72" s="28">
        <f>+SUM(Z68:$AY68)+SUM(Z69:$AY69)+SUM(Z71:$AY71)</f>
        <v>-15203822.866375208</v>
      </c>
      <c r="AA72" s="28">
        <f>+SUM(AA68:$AY68)+SUM(AA69:$AY69)+SUM(AA71:$AY71)</f>
        <v>-14619060.448437698</v>
      </c>
      <c r="AB72" s="28">
        <f>+SUM(AB68:$AY68)+SUM(AB69:$AY69)+SUM(AB71:$AY71)</f>
        <v>-14034298.03050019</v>
      </c>
      <c r="AC72" s="28">
        <f>+SUM(AC68:$AY68)+SUM(AC69:$AY69)+SUM(AC71:$AY71)</f>
        <v>-13449535.612562682</v>
      </c>
      <c r="AD72" s="28">
        <f>+SUM(AD68:$AY68)+SUM(AD69:$AY69)+SUM(AD71:$AY71)</f>
        <v>-12864773.194625175</v>
      </c>
      <c r="AE72" s="28">
        <f>+SUM(AE68:$AY68)+SUM(AE69:$AY69)+SUM(AE71:$AY71)</f>
        <v>-12280010.776687667</v>
      </c>
      <c r="AF72" s="28">
        <f>+SUM(AF68:$AY68)+SUM(AF69:$AY69)+SUM(AF71:$AY71)</f>
        <v>-11695248.358750161</v>
      </c>
      <c r="AG72" s="28">
        <f>+SUM(AG68:$AY68)+SUM(AG69:$AY69)+SUM(AG71:$AY71)</f>
        <v>-11110485.940812651</v>
      </c>
      <c r="AH72" s="28">
        <f>+SUM(AH68:$AY68)+SUM(AH69:$AY69)+SUM(AH71:$AY71)</f>
        <v>-10525723.522875143</v>
      </c>
      <c r="AI72" s="28">
        <f>+SUM(AI68:$AY68)+SUM(AI69:$AY69)+SUM(AI71:$AY71)</f>
        <v>-9940961.1049376354</v>
      </c>
      <c r="AJ72" s="28">
        <f>+SUM(AJ68:$AY68)+SUM(AJ69:$AY69)+SUM(AJ71:$AY71)</f>
        <v>-9356198.6870001256</v>
      </c>
      <c r="AK72" s="28">
        <f>+SUM(AK68:$AY68)+SUM(AK69:$AY69)+SUM(AK71:$AY71)</f>
        <v>-8771436.2690626197</v>
      </c>
      <c r="AL72" s="28">
        <f>+SUM(AL68:$AY68)+SUM(AL69:$AY69)+SUM(AL71:$AY71)</f>
        <v>-8186673.8511251118</v>
      </c>
      <c r="AM72" s="28">
        <f>+SUM(AM68:$AY68)+SUM(AM69:$AY69)+SUM(AM71:$AY71)</f>
        <v>-7601911.433187604</v>
      </c>
      <c r="AN72" s="28">
        <f>+SUM(AN68:$AY68)+SUM(AN69:$AY69)+SUM(AN71:$AY71)</f>
        <v>-7017149.0152500961</v>
      </c>
      <c r="AO72" s="28">
        <f>+SUM(AO68:$AY68)+SUM(AO69:$AY69)+SUM(AO71:$AY71)</f>
        <v>-6432386.5973125873</v>
      </c>
      <c r="AP72" s="28">
        <f>+SUM(AP68:$AY68)+SUM(AP69:$AY69)+SUM(AP71:$AY71)</f>
        <v>-5847624.1793750804</v>
      </c>
      <c r="AQ72" s="28">
        <f>+SUM(AQ68:$AY68)+SUM(AQ69:$AY69)+SUM(AQ71:$AY71)</f>
        <v>-5262861.7614375725</v>
      </c>
      <c r="AR72" s="28">
        <f>+SUM(AR68:$AY68)+SUM(AR69:$AY69)+SUM(AR71:$AY71)</f>
        <v>-4678099.3435000638</v>
      </c>
      <c r="AS72" s="28">
        <f>+SUM(AS68:$AY68)+SUM(AS69:$AY69)+SUM(AS71:$AY71)</f>
        <v>-4093336.9255625554</v>
      </c>
      <c r="AT72" s="28">
        <f>+SUM(AT68:$AY68)+SUM(AT69:$AY69)+SUM(AT71:$AY71)</f>
        <v>-3508574.507625048</v>
      </c>
      <c r="AU72" s="28">
        <f>+SUM(AU68:$AY68)+SUM(AU69:$AY69)+SUM(AU71:$AY71)</f>
        <v>-2923812.0896875397</v>
      </c>
      <c r="AV72" s="28">
        <f>+SUM(AV68:$AY68)+SUM(AV69:$AY69)+SUM(AV71:$AY71)</f>
        <v>-2339049.6717500319</v>
      </c>
      <c r="AW72" s="28">
        <f>+SUM(AW68:$AY68)+SUM(AW69:$AY69)+SUM(AW71:$AY71)</f>
        <v>-1754287.253812524</v>
      </c>
      <c r="AX72" s="28">
        <f>+SUM(AX68:$AY68)+SUM(AX69:$AY69)+SUM(AX71:$AY71)</f>
        <v>-1169524.8358750159</v>
      </c>
      <c r="AY72" s="28">
        <f>+SUM(AY68:$AY68)+SUM(AY69:$AY69)+SUM(AY71:$AY71)</f>
        <v>-584762.41793750797</v>
      </c>
      <c r="AZ72" s="28">
        <f>+SUM($AY68:AZ68)+SUM($AY69:AZ69)+SUM($AY71:AZ71)</f>
        <v>-1169524.8358750159</v>
      </c>
      <c r="BA72" s="28">
        <f>+SUM($AY68:BA68)+SUM($AY69:BA69)+SUM($AY71:BA71)</f>
        <v>-1754287.253812524</v>
      </c>
      <c r="BB72" s="28">
        <f>+SUM($AY68:BB68)+SUM($AY69:BB69)+SUM($AY71:BB71)</f>
        <v>-2339049.6717500319</v>
      </c>
      <c r="BC72" s="28">
        <f>+SUM($AY68:BC68)+SUM($AY69:BC69)+SUM($AY71:BC71)</f>
        <v>-2923812.0896875397</v>
      </c>
      <c r="BD72" s="28">
        <f>+SUM($AY68:BD68)+SUM($AY69:BD69)+SUM($AY71:BD71)</f>
        <v>-3508574.507625048</v>
      </c>
      <c r="BE72" s="28">
        <f>+SUM($AY68:BE68)+SUM($AY69:BE69)+SUM($AY71:BE71)</f>
        <v>-4093336.9255625559</v>
      </c>
      <c r="BF72" s="28">
        <f>+SUM($AY68:BF68)+SUM($AY69:BF69)+SUM($AY71:BF71)</f>
        <v>-4678099.3435000638</v>
      </c>
      <c r="BG72" s="28">
        <f>+SUM($AY68:BG68)+SUM($AY69:BG69)+SUM($AY71:BG71)</f>
        <v>-5262861.7614375716</v>
      </c>
      <c r="BH72" s="28">
        <f>+SUM($AY68:BH68)+SUM($AY69:BH69)+SUM($AY71:BH71)</f>
        <v>-5847624.1793750804</v>
      </c>
      <c r="BI72" s="28">
        <f>+SUM($AY68:BI68)+SUM($AY69:BI69)+SUM($AY71:BI71)</f>
        <v>-6432386.5973125882</v>
      </c>
      <c r="BJ72" s="28">
        <f>+SUM($AY68:BJ68)+SUM($AY69:BJ69)+SUM($AY71:BJ71)</f>
        <v>-7017149.0152500952</v>
      </c>
      <c r="BK72" s="28">
        <f>+SUM($AY68:BK68)+SUM($AY69:BK69)+SUM($AY71:BK71)</f>
        <v>-7601911.433187604</v>
      </c>
      <c r="BM72" s="28">
        <f t="shared" si="2"/>
        <v>-747326370.12413514</v>
      </c>
    </row>
    <row r="73" spans="1:76" x14ac:dyDescent="0.25">
      <c r="B73" s="27" t="s">
        <v>40</v>
      </c>
      <c r="C73" s="27"/>
      <c r="D73" s="28">
        <f t="shared" ref="D73:BK73" si="196">+D72*$C$7/1000000</f>
        <v>-42102.894091500573</v>
      </c>
      <c r="E73" s="28">
        <f t="shared" si="196"/>
        <v>-32980.600371675449</v>
      </c>
      <c r="F73" s="28">
        <f t="shared" si="196"/>
        <v>-32278.885470150435</v>
      </c>
      <c r="G73" s="28">
        <f t="shared" si="196"/>
        <v>-31577.170568625428</v>
      </c>
      <c r="H73" s="28">
        <f t="shared" si="196"/>
        <v>-30875.455667100414</v>
      </c>
      <c r="I73" s="28">
        <f t="shared" si="196"/>
        <v>-30173.740765575414</v>
      </c>
      <c r="J73" s="28">
        <f t="shared" si="196"/>
        <v>-29472.0258640504</v>
      </c>
      <c r="K73" s="28">
        <f t="shared" si="196"/>
        <v>-28770.310962525386</v>
      </c>
      <c r="L73" s="28">
        <f t="shared" si="196"/>
        <v>-28068.596061000379</v>
      </c>
      <c r="M73" s="28">
        <f t="shared" si="196"/>
        <v>-27366.881159475372</v>
      </c>
      <c r="N73" s="28">
        <f t="shared" si="196"/>
        <v>-26665.166257950365</v>
      </c>
      <c r="O73" s="28">
        <f t="shared" si="196"/>
        <v>-25963.45135642535</v>
      </c>
      <c r="P73" s="28">
        <f t="shared" si="196"/>
        <v>-25261.736454900343</v>
      </c>
      <c r="Q73" s="28">
        <f t="shared" si="196"/>
        <v>-24560.021553375336</v>
      </c>
      <c r="R73" s="28">
        <f t="shared" si="196"/>
        <v>-23858.306651850326</v>
      </c>
      <c r="S73" s="28">
        <f t="shared" si="196"/>
        <v>-23156.591750325319</v>
      </c>
      <c r="T73" s="28">
        <f t="shared" si="196"/>
        <v>-22454.876848800304</v>
      </c>
      <c r="U73" s="28">
        <f t="shared" si="196"/>
        <v>-21753.161947275297</v>
      </c>
      <c r="V73" s="28">
        <f t="shared" si="196"/>
        <v>-21051.447045750287</v>
      </c>
      <c r="W73" s="28">
        <f t="shared" si="196"/>
        <v>-20349.732144225276</v>
      </c>
      <c r="X73" s="28">
        <f t="shared" si="196"/>
        <v>-19648.017242700269</v>
      </c>
      <c r="Y73" s="28">
        <f t="shared" si="196"/>
        <v>-18946.302341175255</v>
      </c>
      <c r="Z73" s="28">
        <f t="shared" si="196"/>
        <v>-18244.587439650248</v>
      </c>
      <c r="AA73" s="28">
        <f t="shared" si="196"/>
        <v>-17542.872538125237</v>
      </c>
      <c r="AB73" s="28">
        <f t="shared" si="196"/>
        <v>-16841.15763660023</v>
      </c>
      <c r="AC73" s="28">
        <f t="shared" si="196"/>
        <v>-16139.442735075218</v>
      </c>
      <c r="AD73" s="28">
        <f t="shared" si="196"/>
        <v>-15437.727833550209</v>
      </c>
      <c r="AE73" s="28">
        <f t="shared" si="196"/>
        <v>-14736.0129320252</v>
      </c>
      <c r="AF73" s="28">
        <f t="shared" si="196"/>
        <v>-14034.298030500193</v>
      </c>
      <c r="AG73" s="28">
        <f t="shared" si="196"/>
        <v>-13332.583128975182</v>
      </c>
      <c r="AH73" s="28">
        <f t="shared" si="196"/>
        <v>-12630.868227450172</v>
      </c>
      <c r="AI73" s="28">
        <f t="shared" si="196"/>
        <v>-11929.153325925163</v>
      </c>
      <c r="AJ73" s="28">
        <f t="shared" si="196"/>
        <v>-11227.43842440015</v>
      </c>
      <c r="AK73" s="28">
        <f t="shared" si="196"/>
        <v>-10525.723522875143</v>
      </c>
      <c r="AL73" s="28">
        <f t="shared" si="196"/>
        <v>-9824.0086213501345</v>
      </c>
      <c r="AM73" s="28">
        <f t="shared" si="196"/>
        <v>-9122.2937198251238</v>
      </c>
      <c r="AN73" s="28">
        <f t="shared" si="196"/>
        <v>-8420.578818300115</v>
      </c>
      <c r="AO73" s="28">
        <f t="shared" si="196"/>
        <v>-7718.8639167751044</v>
      </c>
      <c r="AP73" s="28">
        <f t="shared" si="196"/>
        <v>-7017.1490152500965</v>
      </c>
      <c r="AQ73" s="28">
        <f t="shared" si="196"/>
        <v>-6315.4341137250867</v>
      </c>
      <c r="AR73" s="28">
        <f t="shared" si="196"/>
        <v>-5613.7192122000761</v>
      </c>
      <c r="AS73" s="28">
        <f t="shared" si="196"/>
        <v>-4912.0043106750672</v>
      </c>
      <c r="AT73" s="28">
        <f t="shared" si="196"/>
        <v>-4210.2894091500575</v>
      </c>
      <c r="AU73" s="28">
        <f t="shared" si="196"/>
        <v>-3508.5745076250478</v>
      </c>
      <c r="AV73" s="28">
        <f t="shared" si="196"/>
        <v>-2806.859606100038</v>
      </c>
      <c r="AW73" s="28">
        <f t="shared" si="196"/>
        <v>-2105.1447045750288</v>
      </c>
      <c r="AX73" s="28">
        <f t="shared" si="196"/>
        <v>-1403.429803050019</v>
      </c>
      <c r="AY73" s="28">
        <f t="shared" si="196"/>
        <v>-701.71490152500951</v>
      </c>
      <c r="AZ73" s="28">
        <f t="shared" si="196"/>
        <v>-1403.429803050019</v>
      </c>
      <c r="BA73" s="28">
        <f t="shared" si="196"/>
        <v>-2105.1447045750288</v>
      </c>
      <c r="BB73" s="28">
        <f t="shared" si="196"/>
        <v>-2806.859606100038</v>
      </c>
      <c r="BC73" s="28">
        <f t="shared" si="196"/>
        <v>-3508.5745076250478</v>
      </c>
      <c r="BD73" s="28">
        <f t="shared" si="196"/>
        <v>-4210.2894091500575</v>
      </c>
      <c r="BE73" s="28">
        <f t="shared" si="196"/>
        <v>-4912.0043106750672</v>
      </c>
      <c r="BF73" s="28">
        <f t="shared" si="196"/>
        <v>-5613.7192122000761</v>
      </c>
      <c r="BG73" s="28">
        <f t="shared" si="196"/>
        <v>-6315.4341137250858</v>
      </c>
      <c r="BH73" s="28">
        <f t="shared" si="196"/>
        <v>-7017.1490152500965</v>
      </c>
      <c r="BI73" s="28">
        <f t="shared" si="196"/>
        <v>-7718.8639167751053</v>
      </c>
      <c r="BJ73" s="28">
        <f t="shared" si="196"/>
        <v>-8420.578818300115</v>
      </c>
      <c r="BK73" s="28">
        <f t="shared" si="196"/>
        <v>-9122.2937198251238</v>
      </c>
      <c r="BM73" s="28">
        <f t="shared" si="2"/>
        <v>-896791.64414896234</v>
      </c>
    </row>
    <row r="74" spans="1:76" ht="15.75" thickBot="1" x14ac:dyDescent="0.3">
      <c r="B74" s="27" t="s">
        <v>41</v>
      </c>
      <c r="C74" s="28">
        <f>+$C$5</f>
        <v>15000000</v>
      </c>
      <c r="D74" s="28">
        <f t="shared" ref="D74:BK74" si="197">IFERROR(+D73+D70+D71,"")</f>
        <v>-626865.31202900852</v>
      </c>
      <c r="E74" s="28">
        <f t="shared" si="197"/>
        <v>-617743.01830918342</v>
      </c>
      <c r="F74" s="28">
        <f t="shared" si="197"/>
        <v>-617041.30340765836</v>
      </c>
      <c r="G74" s="28">
        <f t="shared" si="197"/>
        <v>-616339.58850613341</v>
      </c>
      <c r="H74" s="28">
        <f t="shared" si="197"/>
        <v>-615637.87360460835</v>
      </c>
      <c r="I74" s="28">
        <f t="shared" si="197"/>
        <v>-614936.15870308341</v>
      </c>
      <c r="J74" s="28">
        <f t="shared" si="197"/>
        <v>-614234.44380155834</v>
      </c>
      <c r="K74" s="28">
        <f t="shared" si="197"/>
        <v>-613532.7289000334</v>
      </c>
      <c r="L74" s="28">
        <f t="shared" si="197"/>
        <v>-612831.01399850834</v>
      </c>
      <c r="M74" s="28">
        <f t="shared" si="197"/>
        <v>-612129.29909698339</v>
      </c>
      <c r="N74" s="28">
        <f t="shared" si="197"/>
        <v>-611427.58419545833</v>
      </c>
      <c r="O74" s="28">
        <f t="shared" si="197"/>
        <v>-610725.86929393327</v>
      </c>
      <c r="P74" s="28">
        <f t="shared" si="197"/>
        <v>-610024.15439240832</v>
      </c>
      <c r="Q74" s="28">
        <f t="shared" si="197"/>
        <v>-609322.43949088326</v>
      </c>
      <c r="R74" s="28">
        <f t="shared" si="197"/>
        <v>-608620.72458935832</v>
      </c>
      <c r="S74" s="28">
        <f t="shared" si="197"/>
        <v>-607919.00968783326</v>
      </c>
      <c r="T74" s="28">
        <f t="shared" si="197"/>
        <v>-607217.29478630831</v>
      </c>
      <c r="U74" s="28">
        <f t="shared" si="197"/>
        <v>-606515.57988478325</v>
      </c>
      <c r="V74" s="28">
        <f t="shared" si="197"/>
        <v>-605813.8649832583</v>
      </c>
      <c r="W74" s="28">
        <f t="shared" si="197"/>
        <v>-605112.15008173324</v>
      </c>
      <c r="X74" s="28">
        <f t="shared" si="197"/>
        <v>-604410.43518020818</v>
      </c>
      <c r="Y74" s="28">
        <f t="shared" si="197"/>
        <v>-603708.72027868323</v>
      </c>
      <c r="Z74" s="28">
        <f t="shared" si="197"/>
        <v>-603007.00537715817</v>
      </c>
      <c r="AA74" s="28">
        <f t="shared" si="197"/>
        <v>-602305.29047563323</v>
      </c>
      <c r="AB74" s="28">
        <f t="shared" si="197"/>
        <v>-601603.57557410817</v>
      </c>
      <c r="AC74" s="28">
        <f t="shared" si="197"/>
        <v>-600901.86067258322</v>
      </c>
      <c r="AD74" s="28">
        <f t="shared" si="197"/>
        <v>-600200.14577105816</v>
      </c>
      <c r="AE74" s="28">
        <f t="shared" si="197"/>
        <v>-599498.43086953321</v>
      </c>
      <c r="AF74" s="28">
        <f t="shared" si="197"/>
        <v>-598796.71596800815</v>
      </c>
      <c r="AG74" s="28">
        <f t="shared" si="197"/>
        <v>-598095.00106648321</v>
      </c>
      <c r="AH74" s="28">
        <f t="shared" si="197"/>
        <v>-597393.28616495815</v>
      </c>
      <c r="AI74" s="28">
        <f t="shared" si="197"/>
        <v>-596691.57126343308</v>
      </c>
      <c r="AJ74" s="28">
        <f t="shared" si="197"/>
        <v>-595989.85636190814</v>
      </c>
      <c r="AK74" s="28">
        <f t="shared" si="197"/>
        <v>-595288.14146038308</v>
      </c>
      <c r="AL74" s="28">
        <f t="shared" si="197"/>
        <v>-594586.42655885813</v>
      </c>
      <c r="AM74" s="28">
        <f t="shared" si="197"/>
        <v>-593884.71165733307</v>
      </c>
      <c r="AN74" s="28">
        <f t="shared" si="197"/>
        <v>-593182.99675580813</v>
      </c>
      <c r="AO74" s="28">
        <f t="shared" si="197"/>
        <v>-592481.28185428306</v>
      </c>
      <c r="AP74" s="28">
        <f t="shared" si="197"/>
        <v>-591779.56695275812</v>
      </c>
      <c r="AQ74" s="28">
        <f t="shared" si="197"/>
        <v>-591077.85205123306</v>
      </c>
      <c r="AR74" s="28">
        <f t="shared" si="197"/>
        <v>-590376.13714970811</v>
      </c>
      <c r="AS74" s="28">
        <f t="shared" si="197"/>
        <v>-589674.42224818305</v>
      </c>
      <c r="AT74" s="28">
        <f t="shared" si="197"/>
        <v>-588972.70734665799</v>
      </c>
      <c r="AU74" s="28">
        <f t="shared" si="197"/>
        <v>-588270.99244513304</v>
      </c>
      <c r="AV74" s="28">
        <f t="shared" si="197"/>
        <v>-587569.27754360798</v>
      </c>
      <c r="AW74" s="28">
        <f t="shared" si="197"/>
        <v>-586867.56264208304</v>
      </c>
      <c r="AX74" s="28">
        <f t="shared" si="197"/>
        <v>-586165.84774055798</v>
      </c>
      <c r="AY74" s="28">
        <f t="shared" si="197"/>
        <v>-585464.13283903291</v>
      </c>
      <c r="AZ74" s="28">
        <f t="shared" si="197"/>
        <v>-586165.84774055798</v>
      </c>
      <c r="BA74" s="28">
        <f t="shared" si="197"/>
        <v>-586867.56264208304</v>
      </c>
      <c r="BB74" s="28">
        <f t="shared" si="197"/>
        <v>-587569.27754360798</v>
      </c>
      <c r="BC74" s="28">
        <f t="shared" si="197"/>
        <v>-588270.99244513304</v>
      </c>
      <c r="BD74" s="28">
        <f t="shared" si="197"/>
        <v>-588972.70734665799</v>
      </c>
      <c r="BE74" s="28">
        <f t="shared" si="197"/>
        <v>-589674.42224818305</v>
      </c>
      <c r="BF74" s="28">
        <f t="shared" si="197"/>
        <v>-590376.13714970811</v>
      </c>
      <c r="BG74" s="28">
        <f t="shared" si="197"/>
        <v>-591077.85205123306</v>
      </c>
      <c r="BH74" s="28">
        <f t="shared" si="197"/>
        <v>-591779.56695275812</v>
      </c>
      <c r="BI74" s="28">
        <f t="shared" si="197"/>
        <v>-592481.28185428306</v>
      </c>
      <c r="BJ74" s="28">
        <f t="shared" si="197"/>
        <v>-593182.99675580813</v>
      </c>
      <c r="BK74" s="28">
        <f t="shared" si="197"/>
        <v>-593884.71165733307</v>
      </c>
      <c r="BM74" s="28">
        <f>+SUM(D74:BL74)</f>
        <v>-35982536.720399439</v>
      </c>
    </row>
    <row r="75" spans="1:76" ht="15.75" thickBot="1" x14ac:dyDescent="0.3">
      <c r="B75" s="51">
        <f>+(C75+1)^12-1</f>
        <v>0.51714841728657412</v>
      </c>
      <c r="C75" s="50">
        <f>+IRR(C74:BK74)</f>
        <v>3.534638715102556E-2</v>
      </c>
    </row>
    <row r="76" spans="1:76" x14ac:dyDescent="0.25">
      <c r="D76">
        <v>4</v>
      </c>
      <c r="E76">
        <v>7.5</v>
      </c>
    </row>
    <row r="77" spans="1:76" x14ac:dyDescent="0.25">
      <c r="D77">
        <v>25</v>
      </c>
      <c r="E77">
        <v>4.5</v>
      </c>
    </row>
    <row r="80" spans="1:76" ht="15.75" thickBot="1" x14ac:dyDescent="0.3"/>
    <row r="81" spans="2:65" ht="15.75" thickBot="1" x14ac:dyDescent="0.3">
      <c r="B81" s="63" t="s">
        <v>3</v>
      </c>
      <c r="C81" s="64" t="s">
        <v>7</v>
      </c>
      <c r="D81" s="64" t="s">
        <v>73</v>
      </c>
      <c r="E81" s="64" t="s">
        <v>111</v>
      </c>
      <c r="F81" s="64" t="s">
        <v>106</v>
      </c>
      <c r="G81" s="65" t="s">
        <v>107</v>
      </c>
      <c r="BM81" s="65"/>
    </row>
    <row r="82" spans="2:65" x14ac:dyDescent="0.25">
      <c r="B82" s="66">
        <v>12</v>
      </c>
      <c r="C82" s="78">
        <f>-BM20</f>
        <v>2859123.5001689875</v>
      </c>
      <c r="D82" s="79">
        <f>-BM25</f>
        <v>145445.84730131814</v>
      </c>
      <c r="E82" s="80">
        <f>-BM23</f>
        <v>803249.99999999988</v>
      </c>
      <c r="F82" s="68">
        <f>+B27</f>
        <v>0.53917218407024881</v>
      </c>
      <c r="G82" s="69">
        <f>-BM26+C8</f>
        <v>18807819.34747031</v>
      </c>
      <c r="H82" s="62"/>
      <c r="BM82" s="69"/>
    </row>
    <row r="83" spans="2:65" x14ac:dyDescent="0.25">
      <c r="B83" s="70">
        <v>24</v>
      </c>
      <c r="C83" s="78">
        <f>-BM32</f>
        <v>5783334.2744441796</v>
      </c>
      <c r="D83" s="81">
        <f>-BM37</f>
        <v>335615.46411666268</v>
      </c>
      <c r="E83" s="82">
        <f>-BM35</f>
        <v>1606499.9999999998</v>
      </c>
      <c r="F83" s="25">
        <f>+B39</f>
        <v>0.53625636225887496</v>
      </c>
      <c r="G83" s="71">
        <f>-BM38+C8</f>
        <v>22725449.738560837</v>
      </c>
      <c r="BM83" s="71"/>
    </row>
    <row r="84" spans="2:65" x14ac:dyDescent="0.25">
      <c r="B84" s="70">
        <v>36</v>
      </c>
      <c r="C84" s="78">
        <f>-BM44</f>
        <v>8972297.8386624008</v>
      </c>
      <c r="D84" s="81">
        <f>-BM49</f>
        <v>585338.02801830531</v>
      </c>
      <c r="E84" s="82">
        <f>-BM47</f>
        <v>2409749.9999999995</v>
      </c>
      <c r="F84" s="25">
        <f>+B51</f>
        <v>0.53202666766414852</v>
      </c>
      <c r="G84" s="71">
        <f>+C8-BM50</f>
        <v>26967385.866680708</v>
      </c>
      <c r="BM84" s="71"/>
    </row>
    <row r="85" spans="2:65" x14ac:dyDescent="0.25">
      <c r="B85" s="70">
        <v>48</v>
      </c>
      <c r="C85" s="78">
        <f>-BM56</f>
        <v>12412165.443370396</v>
      </c>
      <c r="D85" s="81">
        <f>-BM61</f>
        <v>899925.04603508976</v>
      </c>
      <c r="E85" s="82">
        <f>-BM59</f>
        <v>3212999.9999999995</v>
      </c>
      <c r="F85" s="25">
        <f>+B63</f>
        <v>0.52924296921452285</v>
      </c>
      <c r="G85" s="71">
        <f>+C8-BM62</f>
        <v>31525090.489405494</v>
      </c>
      <c r="BM85" s="71"/>
    </row>
  </sheetData>
  <mergeCells count="1">
    <mergeCell ref="G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Cálculo Tupyme</vt:lpstr>
      <vt:lpstr>Cálculo Con gar</vt:lpstr>
      <vt:lpstr>Cálcul sin gar</vt:lpstr>
      <vt:lpstr>VTU</vt:lpstr>
      <vt:lpstr>Cálculo Micro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Anleu Lainfiesta Manuel Alejandro</dc:creator>
  <cp:lastModifiedBy>Ariza Jesica Leandra</cp:lastModifiedBy>
  <dcterms:created xsi:type="dcterms:W3CDTF">2017-08-10T14:29:24Z</dcterms:created>
  <dcterms:modified xsi:type="dcterms:W3CDTF">2018-02-28T13:20:58Z</dcterms:modified>
</cp:coreProperties>
</file>