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https://scotiabank-my.sharepoint.com/personal/andread_hernandez_scotiabankcolpatria_com/Documents/ANDREA HERNANDEZ/VARIOS/"/>
    </mc:Choice>
  </mc:AlternateContent>
  <xr:revisionPtr revIDLastSave="192" documentId="8_{F7658983-E189-46FE-B78A-FE7490B33F8F}" xr6:coauthVersionLast="47" xr6:coauthVersionMax="47" xr10:uidLastSave="{A539192F-AB75-4BE3-8A7E-F03BECBF1F5C}"/>
  <bookViews>
    <workbookView showHorizontalScroll="0" showVerticalScroll="0" showSheetTabs="0" xWindow="-120" yWindow="-120" windowWidth="21840" windowHeight="13140" xr2:uid="{96631CD1-1830-40D4-9AE6-8A61F7DCE104}"/>
  </bookViews>
  <sheets>
    <sheet name="pp"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17" i="1" l="1"/>
  <c r="L34" i="1" s="1"/>
  <c r="F28" i="1"/>
  <c r="K28" i="1" s="1"/>
  <c r="F74" i="1"/>
  <c r="K74" i="1" s="1"/>
  <c r="G74" i="1"/>
  <c r="H74" i="1"/>
  <c r="L74" i="1"/>
  <c r="M74" i="1"/>
  <c r="N74" i="1"/>
  <c r="F75" i="1"/>
  <c r="K75" i="1" s="1"/>
  <c r="G75" i="1"/>
  <c r="H75" i="1"/>
  <c r="L75" i="1"/>
  <c r="M75" i="1"/>
  <c r="N75" i="1"/>
  <c r="F76" i="1"/>
  <c r="K76" i="1" s="1"/>
  <c r="G76" i="1"/>
  <c r="H76" i="1"/>
  <c r="L76" i="1"/>
  <c r="M76" i="1"/>
  <c r="N76" i="1"/>
  <c r="F77" i="1"/>
  <c r="K77" i="1" s="1"/>
  <c r="G77" i="1"/>
  <c r="H77" i="1"/>
  <c r="L77" i="1"/>
  <c r="M77" i="1"/>
  <c r="N77" i="1"/>
  <c r="F78" i="1"/>
  <c r="K78" i="1" s="1"/>
  <c r="G78" i="1"/>
  <c r="H78" i="1"/>
  <c r="L78" i="1"/>
  <c r="M78" i="1"/>
  <c r="N78" i="1"/>
  <c r="F79" i="1"/>
  <c r="K79" i="1" s="1"/>
  <c r="G79" i="1"/>
  <c r="H79" i="1"/>
  <c r="L79" i="1"/>
  <c r="M79" i="1"/>
  <c r="N79" i="1"/>
  <c r="F80" i="1"/>
  <c r="K80" i="1" s="1"/>
  <c r="G80" i="1"/>
  <c r="H80" i="1"/>
  <c r="L80" i="1"/>
  <c r="M80" i="1"/>
  <c r="N80" i="1"/>
  <c r="F81" i="1"/>
  <c r="K81" i="1" s="1"/>
  <c r="G81" i="1"/>
  <c r="H81" i="1"/>
  <c r="L81" i="1"/>
  <c r="M81" i="1"/>
  <c r="N81" i="1"/>
  <c r="F82" i="1"/>
  <c r="K82" i="1" s="1"/>
  <c r="G82" i="1"/>
  <c r="H82" i="1"/>
  <c r="L82" i="1"/>
  <c r="M82" i="1"/>
  <c r="N82" i="1"/>
  <c r="F83" i="1"/>
  <c r="K83" i="1" s="1"/>
  <c r="G83" i="1"/>
  <c r="H83" i="1"/>
  <c r="L83" i="1"/>
  <c r="M83" i="1"/>
  <c r="N83" i="1"/>
  <c r="F84" i="1"/>
  <c r="K84" i="1" s="1"/>
  <c r="G84" i="1"/>
  <c r="H84" i="1"/>
  <c r="L84" i="1"/>
  <c r="M84" i="1"/>
  <c r="N84" i="1"/>
  <c r="F85" i="1"/>
  <c r="K85" i="1" s="1"/>
  <c r="G85" i="1"/>
  <c r="H85" i="1"/>
  <c r="L85" i="1"/>
  <c r="M85" i="1"/>
  <c r="N85" i="1"/>
  <c r="F86" i="1"/>
  <c r="K86" i="1" s="1"/>
  <c r="G86" i="1"/>
  <c r="H86" i="1"/>
  <c r="L86" i="1"/>
  <c r="M86" i="1"/>
  <c r="N86" i="1"/>
  <c r="F87" i="1"/>
  <c r="K87" i="1" s="1"/>
  <c r="G87" i="1"/>
  <c r="H87" i="1"/>
  <c r="L87" i="1"/>
  <c r="M87" i="1"/>
  <c r="N87" i="1"/>
  <c r="F88" i="1"/>
  <c r="G88" i="1"/>
  <c r="H88" i="1"/>
  <c r="I88" i="1"/>
  <c r="L88" i="1"/>
  <c r="M88" i="1"/>
  <c r="N88" i="1"/>
  <c r="O88" i="1"/>
  <c r="F89" i="1"/>
  <c r="G89" i="1"/>
  <c r="H89" i="1"/>
  <c r="I89" i="1"/>
  <c r="L89" i="1"/>
  <c r="M89" i="1"/>
  <c r="N89" i="1"/>
  <c r="O89" i="1"/>
  <c r="F90" i="1"/>
  <c r="G90" i="1"/>
  <c r="H90" i="1"/>
  <c r="I90" i="1"/>
  <c r="L90" i="1"/>
  <c r="M90" i="1"/>
  <c r="N90" i="1"/>
  <c r="O90" i="1"/>
  <c r="F91" i="1"/>
  <c r="G91" i="1"/>
  <c r="H91" i="1"/>
  <c r="I91" i="1"/>
  <c r="L91" i="1"/>
  <c r="M91" i="1"/>
  <c r="N91" i="1"/>
  <c r="O91" i="1"/>
  <c r="F92" i="1"/>
  <c r="G92" i="1"/>
  <c r="H92" i="1"/>
  <c r="I92" i="1"/>
  <c r="L92" i="1"/>
  <c r="M92" i="1"/>
  <c r="N92" i="1"/>
  <c r="O92" i="1"/>
  <c r="L46" i="1" l="1"/>
  <c r="L68" i="1"/>
  <c r="L60" i="1"/>
  <c r="L52" i="1"/>
  <c r="L44" i="1"/>
  <c r="L55" i="1"/>
  <c r="L62" i="1"/>
  <c r="L67" i="1"/>
  <c r="L59" i="1"/>
  <c r="L51" i="1"/>
  <c r="L43" i="1"/>
  <c r="L71" i="1"/>
  <c r="L54" i="1"/>
  <c r="L66" i="1"/>
  <c r="L58" i="1"/>
  <c r="L50" i="1"/>
  <c r="L42" i="1"/>
  <c r="L63" i="1"/>
  <c r="L70" i="1"/>
  <c r="L73" i="1"/>
  <c r="L65" i="1"/>
  <c r="L57" i="1"/>
  <c r="L49" i="1"/>
  <c r="L41" i="1"/>
  <c r="L72" i="1"/>
  <c r="L64" i="1"/>
  <c r="L56" i="1"/>
  <c r="L48" i="1"/>
  <c r="L40" i="1"/>
  <c r="L47" i="1"/>
  <c r="L69" i="1"/>
  <c r="L61" i="1"/>
  <c r="L53" i="1"/>
  <c r="L45" i="1"/>
  <c r="L28" i="1"/>
  <c r="L33" i="1"/>
  <c r="L32" i="1"/>
  <c r="L39" i="1"/>
  <c r="L31" i="1"/>
  <c r="L38" i="1"/>
  <c r="L30" i="1"/>
  <c r="L37" i="1"/>
  <c r="L29" i="1"/>
  <c r="L36" i="1"/>
  <c r="L35" i="1"/>
  <c r="H28" i="1"/>
  <c r="G28" i="1" l="1"/>
  <c r="F29" i="1" s="1"/>
  <c r="K29" i="1" s="1"/>
  <c r="H29" i="1" l="1"/>
  <c r="G29" i="1" s="1"/>
  <c r="F30" i="1" s="1"/>
  <c r="K30" i="1" s="1"/>
  <c r="M28" i="1"/>
  <c r="M29" i="1" l="1"/>
  <c r="H30" i="1"/>
  <c r="G30" i="1" s="1"/>
  <c r="M30" i="1" s="1"/>
  <c r="N29" i="1"/>
  <c r="N30" i="1"/>
  <c r="N28" i="1"/>
  <c r="N16" i="1" s="1"/>
  <c r="F31" i="1" l="1"/>
  <c r="K31" i="1" s="1"/>
  <c r="H31" i="1" l="1"/>
  <c r="G31" i="1" s="1"/>
  <c r="M31" i="1" s="1"/>
  <c r="N31" i="1"/>
  <c r="F32" i="1" l="1"/>
  <c r="H32" i="1" l="1"/>
  <c r="G32" i="1" s="1"/>
  <c r="F33" i="1" s="1"/>
  <c r="K33" i="1" s="1"/>
  <c r="N33" i="1" s="1"/>
  <c r="K32" i="1"/>
  <c r="N32" i="1" s="1"/>
  <c r="H33" i="1" l="1"/>
  <c r="G33" i="1" s="1"/>
  <c r="F34" i="1" s="1"/>
  <c r="K34" i="1" s="1"/>
  <c r="M32" i="1"/>
  <c r="M33" i="1" l="1"/>
  <c r="N34" i="1"/>
  <c r="H34" i="1"/>
  <c r="G34" i="1" s="1"/>
  <c r="M34" i="1" s="1"/>
  <c r="F35" i="1" l="1"/>
  <c r="K35" i="1" s="1"/>
  <c r="N35" i="1" l="1"/>
  <c r="H35" i="1"/>
  <c r="G35" i="1" s="1"/>
  <c r="M35" i="1" l="1"/>
  <c r="F36" i="1"/>
  <c r="K36" i="1" s="1"/>
  <c r="N36" i="1" l="1"/>
  <c r="H36" i="1"/>
  <c r="G36" i="1" s="1"/>
  <c r="F37" i="1" l="1"/>
  <c r="K37" i="1" s="1"/>
  <c r="M36" i="1"/>
  <c r="N37" i="1" l="1"/>
  <c r="H37" i="1"/>
  <c r="G37" i="1" s="1"/>
  <c r="F38" i="1" s="1"/>
  <c r="K38" i="1" s="1"/>
  <c r="M37" i="1" l="1"/>
  <c r="N38" i="1"/>
  <c r="H38" i="1"/>
  <c r="G38" i="1" s="1"/>
  <c r="M38" i="1" s="1"/>
  <c r="F39" i="1" l="1"/>
  <c r="K39" i="1" s="1"/>
  <c r="N39" i="1" l="1"/>
  <c r="H39" i="1"/>
  <c r="G39" i="1" s="1"/>
  <c r="M39" i="1" s="1"/>
  <c r="F40" i="1" l="1"/>
  <c r="K40" i="1" s="1"/>
  <c r="N40" i="1" l="1"/>
  <c r="H40" i="1"/>
  <c r="G40" i="1" s="1"/>
  <c r="F41" i="1" s="1"/>
  <c r="K41" i="1" s="1"/>
  <c r="N41" i="1" l="1"/>
  <c r="H41" i="1"/>
  <c r="G41" i="1" s="1"/>
  <c r="M41" i="1" s="1"/>
  <c r="M40" i="1"/>
  <c r="F42" i="1" l="1"/>
  <c r="K42" i="1" s="1"/>
  <c r="N42" i="1" l="1"/>
  <c r="H42" i="1"/>
  <c r="G42" i="1" s="1"/>
  <c r="M42" i="1" s="1"/>
  <c r="F43" i="1" l="1"/>
  <c r="K43" i="1" s="1"/>
  <c r="N43" i="1" l="1"/>
  <c r="H43" i="1"/>
  <c r="G43" i="1" s="1"/>
  <c r="M43" i="1" s="1"/>
  <c r="F44" i="1" l="1"/>
  <c r="K44" i="1" s="1"/>
  <c r="N44" i="1" l="1"/>
  <c r="H44" i="1"/>
  <c r="G44" i="1" s="1"/>
  <c r="F45" i="1" s="1"/>
  <c r="K45" i="1" s="1"/>
  <c r="N45" i="1" l="1"/>
  <c r="H45" i="1"/>
  <c r="G45" i="1" s="1"/>
  <c r="M45" i="1" s="1"/>
  <c r="M44" i="1"/>
  <c r="F46" i="1" l="1"/>
  <c r="K46" i="1" s="1"/>
  <c r="N46" i="1" l="1"/>
  <c r="H46" i="1"/>
  <c r="G46" i="1" s="1"/>
  <c r="M46" i="1" s="1"/>
  <c r="F47" i="1" l="1"/>
  <c r="K47" i="1" s="1"/>
  <c r="N47" i="1" l="1"/>
  <c r="H47" i="1"/>
  <c r="G47" i="1" s="1"/>
  <c r="M47" i="1" s="1"/>
  <c r="F48" i="1" l="1"/>
  <c r="K48" i="1" s="1"/>
  <c r="N48" i="1" l="1"/>
  <c r="H48" i="1"/>
  <c r="G48" i="1" s="1"/>
  <c r="F49" i="1" s="1"/>
  <c r="K49" i="1" s="1"/>
  <c r="N49" i="1" l="1"/>
  <c r="H49" i="1"/>
  <c r="G49" i="1" s="1"/>
  <c r="F50" i="1" s="1"/>
  <c r="K50" i="1" s="1"/>
  <c r="M48" i="1"/>
  <c r="N50" i="1" l="1"/>
  <c r="H50" i="1"/>
  <c r="G50" i="1" s="1"/>
  <c r="F51" i="1" s="1"/>
  <c r="K51" i="1" s="1"/>
  <c r="M49" i="1"/>
  <c r="N51" i="1" l="1"/>
  <c r="H51" i="1"/>
  <c r="G51" i="1" s="1"/>
  <c r="M51" i="1" s="1"/>
  <c r="M50" i="1"/>
  <c r="F52" i="1" l="1"/>
  <c r="K52" i="1" s="1"/>
  <c r="N52" i="1" l="1"/>
  <c r="H52" i="1"/>
  <c r="G52" i="1" s="1"/>
  <c r="M52" i="1" s="1"/>
  <c r="F53" i="1" l="1"/>
  <c r="K53" i="1" s="1"/>
  <c r="N53" i="1" l="1"/>
  <c r="H53" i="1"/>
  <c r="G53" i="1" s="1"/>
  <c r="M53" i="1" s="1"/>
  <c r="F54" i="1" l="1"/>
  <c r="K54" i="1" s="1"/>
  <c r="N54" i="1" l="1"/>
  <c r="H54" i="1"/>
  <c r="G54" i="1" s="1"/>
  <c r="M54" i="1" s="1"/>
  <c r="F55" i="1" l="1"/>
  <c r="K55" i="1" s="1"/>
  <c r="H55" i="1" l="1"/>
  <c r="G55" i="1" s="1"/>
  <c r="M55" i="1" s="1"/>
  <c r="N55" i="1"/>
  <c r="F56" i="1"/>
  <c r="K56" i="1" s="1"/>
  <c r="N56" i="1" l="1"/>
  <c r="H56" i="1"/>
  <c r="G56" i="1" s="1"/>
  <c r="F57" i="1" s="1"/>
  <c r="K57" i="1" s="1"/>
  <c r="N57" i="1" l="1"/>
  <c r="H57" i="1"/>
  <c r="G57" i="1" s="1"/>
  <c r="F58" i="1" s="1"/>
  <c r="K58" i="1" s="1"/>
  <c r="M56" i="1"/>
  <c r="M57" i="1" l="1"/>
  <c r="N58" i="1"/>
  <c r="H58" i="1"/>
  <c r="G58" i="1" s="1"/>
  <c r="F59" i="1" s="1"/>
  <c r="K59" i="1" s="1"/>
  <c r="H64" i="1"/>
  <c r="G64" i="1" s="1"/>
  <c r="F65" i="1" s="1"/>
  <c r="K65" i="1" s="1"/>
  <c r="N59" i="1" l="1"/>
  <c r="H59" i="1"/>
  <c r="G59" i="1" s="1"/>
  <c r="M59" i="1" s="1"/>
  <c r="M58" i="1"/>
  <c r="H65" i="1"/>
  <c r="G65" i="1" s="1"/>
  <c r="M65" i="1" s="1"/>
  <c r="M64" i="1"/>
  <c r="F60" i="1" l="1"/>
  <c r="K60" i="1" s="1"/>
  <c r="N64" i="1"/>
  <c r="N65" i="1"/>
  <c r="F66" i="1"/>
  <c r="K66" i="1" s="1"/>
  <c r="H66" i="1"/>
  <c r="G66" i="1" s="1"/>
  <c r="M66" i="1" s="1"/>
  <c r="H60" i="1" l="1"/>
  <c r="G60" i="1" s="1"/>
  <c r="F61" i="1" s="1"/>
  <c r="K61" i="1" s="1"/>
  <c r="N60" i="1"/>
  <c r="N66" i="1"/>
  <c r="F67" i="1"/>
  <c r="K67" i="1" s="1"/>
  <c r="M60" i="1" l="1"/>
  <c r="N61" i="1"/>
  <c r="H61" i="1"/>
  <c r="G61" i="1" s="1"/>
  <c r="F62" i="1" s="1"/>
  <c r="K62" i="1" s="1"/>
  <c r="H67" i="1"/>
  <c r="G67" i="1" s="1"/>
  <c r="M67" i="1" s="1"/>
  <c r="N67" i="1"/>
  <c r="F68" i="1"/>
  <c r="K68" i="1" s="1"/>
  <c r="N62" i="1" l="1"/>
  <c r="H62" i="1"/>
  <c r="G62" i="1" s="1"/>
  <c r="M62" i="1" s="1"/>
  <c r="M61" i="1"/>
  <c r="H68" i="1"/>
  <c r="G68" i="1" s="1"/>
  <c r="F69" i="1" s="1"/>
  <c r="K69" i="1" s="1"/>
  <c r="F63" i="1" l="1"/>
  <c r="K63" i="1" s="1"/>
  <c r="M68" i="1"/>
  <c r="H69" i="1"/>
  <c r="G69" i="1" s="1"/>
  <c r="F70" i="1" s="1"/>
  <c r="K70" i="1" s="1"/>
  <c r="N63" i="1" l="1"/>
  <c r="H63" i="1"/>
  <c r="G63" i="1" s="1"/>
  <c r="F64" i="1" s="1"/>
  <c r="K64" i="1" s="1"/>
  <c r="N68" i="1"/>
  <c r="H70" i="1"/>
  <c r="G70" i="1" s="1"/>
  <c r="M70" i="1" s="1"/>
  <c r="M69" i="1"/>
  <c r="M63" i="1" l="1"/>
  <c r="N69" i="1"/>
  <c r="N70" i="1"/>
  <c r="F71" i="1"/>
  <c r="K71" i="1" s="1"/>
  <c r="H71" i="1" l="1"/>
  <c r="G71" i="1" s="1"/>
  <c r="M71" i="1" s="1"/>
  <c r="N71" i="1"/>
  <c r="F72" i="1"/>
  <c r="K72" i="1" s="1"/>
  <c r="H72" i="1" l="1"/>
  <c r="G72" i="1" s="1"/>
  <c r="F73" i="1" s="1"/>
  <c r="K73" i="1" s="1"/>
  <c r="H73" i="1"/>
  <c r="G73" i="1" s="1"/>
  <c r="M73" i="1" s="1"/>
  <c r="M72" i="1"/>
  <c r="N72" i="1" l="1"/>
  <c r="N73" i="1"/>
</calcChain>
</file>

<file path=xl/sharedStrings.xml><?xml version="1.0" encoding="utf-8"?>
<sst xmlns="http://schemas.openxmlformats.org/spreadsheetml/2006/main" count="22" uniqueCount="22">
  <si>
    <t>Total Cuota mes</t>
  </si>
  <si>
    <t>Saldo Capital</t>
  </si>
  <si>
    <t>Total Pago sin Seguro</t>
  </si>
  <si>
    <t>Seguro</t>
  </si>
  <si>
    <t xml:space="preserve">Pago de Intereses </t>
  </si>
  <si>
    <t>Abono a capital</t>
  </si>
  <si>
    <t xml:space="preserve">Saldo Inicial </t>
  </si>
  <si>
    <t xml:space="preserve">Cuota </t>
  </si>
  <si>
    <t>*La cuota calculada es una aproximación y que el valor real de la cuota del modelo es solo para efectos informativos, que en ningún momento significa una obligación del Banco de garantizar la cuota exacta que aparece en el modelo</t>
  </si>
  <si>
    <t>tasa diaria</t>
  </si>
  <si>
    <t>=(POTENCIA((1+(1.9782/100));(6/30))-1)*100</t>
  </si>
  <si>
    <t>T.N.M.V</t>
  </si>
  <si>
    <t xml:space="preserve">TOTAL CUOTA MENSUAL* </t>
  </si>
  <si>
    <t>T.N.A</t>
  </si>
  <si>
    <t>Tasa Efectiva Anual</t>
  </si>
  <si>
    <t>PLAZO</t>
  </si>
  <si>
    <t>MONTO</t>
  </si>
  <si>
    <t>SIMULADOR DE PRÉSTAMOS PERSONALES CRÉDITO FÁCIL CODENSA</t>
  </si>
  <si>
    <r>
      <rPr>
        <sz val="10"/>
        <rFont val="Calibri"/>
        <family val="2"/>
        <scheme val="minor"/>
      </rPr>
      <t xml:space="preserve">* El valor del seguro se modifica teniendo en cuenta el saldo capital que resulta posterior a los pagos realizados.
* El rango de las primas se puede consultar en:
</t>
    </r>
    <r>
      <rPr>
        <u/>
        <sz val="10"/>
        <color theme="10"/>
        <rFont val="Calibri"/>
        <family val="2"/>
        <scheme val="minor"/>
      </rPr>
      <t>https://www.creditofacilcodensa.com/seguro-cfc-1/seguro-vida-deudor</t>
    </r>
  </si>
  <si>
    <r>
      <t xml:space="preserve">En la casilla frente a </t>
    </r>
    <r>
      <rPr>
        <b/>
        <sz val="10"/>
        <color theme="1"/>
        <rFont val="Calibri"/>
        <family val="2"/>
        <scheme val="minor"/>
      </rPr>
      <t>"MONTO"</t>
    </r>
    <r>
      <rPr>
        <sz val="10"/>
        <color theme="1"/>
        <rFont val="Calibri"/>
        <family val="2"/>
        <scheme val="minor"/>
      </rPr>
      <t xml:space="preserve"> digita el valor de tu PRÉSTAMO</t>
    </r>
  </si>
  <si>
    <r>
      <t xml:space="preserve">En la casilla frente a </t>
    </r>
    <r>
      <rPr>
        <b/>
        <sz val="10"/>
        <color theme="1"/>
        <rFont val="Calibri"/>
        <family val="2"/>
        <scheme val="minor"/>
      </rPr>
      <t>"PLAZO"</t>
    </r>
    <r>
      <rPr>
        <sz val="10"/>
        <color theme="1"/>
        <rFont val="Calibri"/>
        <family val="2"/>
        <scheme val="minor"/>
      </rPr>
      <t xml:space="preserve"> digita el número de cuotas con las que quieres calcular tu transacción</t>
    </r>
  </si>
  <si>
    <r>
      <t>En la casilla</t>
    </r>
    <r>
      <rPr>
        <b/>
        <sz val="10"/>
        <color theme="1"/>
        <rFont val="Calibri"/>
        <family val="2"/>
        <scheme val="minor"/>
      </rPr>
      <t xml:space="preserve"> "Tasa Efectiva Anual"</t>
    </r>
    <r>
      <rPr>
        <sz val="10"/>
        <color theme="1"/>
        <rFont val="Calibri"/>
        <family val="2"/>
        <scheme val="minor"/>
      </rPr>
      <t xml:space="preserve"> digita el %  de la tasa efectiva anual pactada para el préstamo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</si>
</sst>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 #,##0.00_-;_-* &quot;-&quot;??_-;_-@_-"/>
    <numFmt numFmtId="164" formatCode="_-&quot;$&quot;* #,##0.00_-;\-&quot;$&quot;* #,##0.00_-;_-&quot;$&quot;* &quot;-&quot;??_-;_-@_-"/>
    <numFmt numFmtId="165" formatCode="_ &quot;$&quot;\ * #,##0_ ;_ &quot;$&quot;\ * \-#,##0_ ;_ &quot;$&quot;\ * &quot;-&quot;??_ ;_ @_ "/>
    <numFmt numFmtId="166" formatCode="mmm\-yyyy"/>
    <numFmt numFmtId="167" formatCode="_ * #,##0_ ;_ * \-#,##0_ ;_ * &quot;-&quot;??_ ;_ @_ "/>
    <numFmt numFmtId="168" formatCode="0.0000%"/>
    <numFmt numFmtId="169" formatCode="0.000000%"/>
  </numFmts>
  <fonts count="22" x14ac:knownFonts="1">
    <font>
      <sz val="11"/>
      <color theme="1"/>
      <name val="Calibri"/>
      <family val="2"/>
      <scheme val="minor"/>
    </font>
    <font>
      <sz val="11"/>
      <color theme="1"/>
      <name val="Calibri"/>
      <family val="2"/>
      <scheme val="minor"/>
    </font>
    <font>
      <b/>
      <i/>
      <sz val="12"/>
      <color theme="0" tint="-4.9989318521683403E-2"/>
      <name val="Calibri"/>
      <family val="2"/>
      <scheme val="minor"/>
    </font>
    <font>
      <sz val="8"/>
      <color theme="1"/>
      <name val="Calibri"/>
      <family val="2"/>
      <scheme val="minor"/>
    </font>
    <font>
      <sz val="7"/>
      <color theme="1"/>
      <name val="Calibri"/>
      <family val="2"/>
      <scheme val="minor"/>
    </font>
    <font>
      <sz val="11"/>
      <color theme="0" tint="-4.9989318521683403E-2"/>
      <name val="Calibri"/>
      <family val="2"/>
      <scheme val="minor"/>
    </font>
    <font>
      <sz val="16"/>
      <color theme="0" tint="-4.9989318521683403E-2"/>
      <name val="Calibri"/>
      <family val="2"/>
      <scheme val="minor"/>
    </font>
    <font>
      <b/>
      <sz val="14"/>
      <color theme="0" tint="-4.9989318521683403E-2"/>
      <name val="Calibri"/>
      <family val="2"/>
      <scheme val="minor"/>
    </font>
    <font>
      <sz val="24"/>
      <color theme="0" tint="-4.9989318521683403E-2"/>
      <name val="Calibri"/>
      <family val="2"/>
      <scheme val="minor"/>
    </font>
    <font>
      <sz val="14"/>
      <color theme="0" tint="-4.9989318521683403E-2"/>
      <name val="Calibri"/>
      <family val="2"/>
      <scheme val="minor"/>
    </font>
    <font>
      <b/>
      <sz val="12"/>
      <name val="Arial"/>
      <family val="2"/>
    </font>
    <font>
      <b/>
      <sz val="16"/>
      <color theme="0"/>
      <name val="Calibri"/>
      <family val="2"/>
      <scheme val="minor"/>
    </font>
    <font>
      <sz val="10"/>
      <color theme="1"/>
      <name val="Calibri"/>
      <family val="2"/>
      <scheme val="minor"/>
    </font>
    <font>
      <b/>
      <sz val="12"/>
      <color theme="0" tint="-4.9989318521683403E-2"/>
      <name val="Calibri"/>
      <family val="2"/>
      <scheme val="minor"/>
    </font>
    <font>
      <u/>
      <sz val="11"/>
      <color theme="10"/>
      <name val="Calibri"/>
      <family val="2"/>
      <scheme val="minor"/>
    </font>
    <font>
      <u/>
      <sz val="10"/>
      <color theme="10"/>
      <name val="Calibri"/>
      <family val="2"/>
      <scheme val="minor"/>
    </font>
    <font>
      <sz val="10"/>
      <name val="Calibri"/>
      <family val="2"/>
      <scheme val="minor"/>
    </font>
    <font>
      <sz val="7.5"/>
      <color theme="1"/>
      <name val="Calibri"/>
      <family val="2"/>
      <scheme val="minor"/>
    </font>
    <font>
      <b/>
      <sz val="12"/>
      <color theme="0" tint="-4.9989318521683403E-2"/>
      <name val="Arial"/>
      <family val="2"/>
    </font>
    <font>
      <b/>
      <sz val="10"/>
      <color theme="1"/>
      <name val="Calibri"/>
      <family val="2"/>
      <scheme val="minor"/>
    </font>
    <font>
      <sz val="11"/>
      <color theme="0"/>
      <name val="Calibri"/>
      <family val="2"/>
      <scheme val="minor"/>
    </font>
    <font>
      <sz val="24"/>
      <color theme="0"/>
      <name val="Calibri"/>
      <family val="2"/>
      <scheme val="minor"/>
    </font>
  </fonts>
  <fills count="6">
    <fill>
      <patternFill patternType="none"/>
    </fill>
    <fill>
      <patternFill patternType="gray125"/>
    </fill>
    <fill>
      <patternFill patternType="solid">
        <fgColor theme="0"/>
        <bgColor indexed="64"/>
      </patternFill>
    </fill>
    <fill>
      <patternFill patternType="solid">
        <fgColor rgb="FF7030A0"/>
        <bgColor indexed="64"/>
      </patternFill>
    </fill>
    <fill>
      <patternFill patternType="solid">
        <fgColor rgb="FFFFC000"/>
        <bgColor indexed="64"/>
      </patternFill>
    </fill>
    <fill>
      <patternFill patternType="solid">
        <fgColor theme="0" tint="-4.9989318521683403E-2"/>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style="medium">
        <color rgb="FF7030A0"/>
      </right>
      <top/>
      <bottom style="medium">
        <color rgb="FF7030A0"/>
      </bottom>
      <diagonal/>
    </border>
    <border>
      <left/>
      <right/>
      <top/>
      <bottom style="medium">
        <color rgb="FF7030A0"/>
      </bottom>
      <diagonal/>
    </border>
    <border>
      <left style="medium">
        <color rgb="FF7030A0"/>
      </left>
      <right/>
      <top/>
      <bottom style="medium">
        <color rgb="FF7030A0"/>
      </bottom>
      <diagonal/>
    </border>
    <border>
      <left/>
      <right style="medium">
        <color rgb="FF7030A0"/>
      </right>
      <top/>
      <bottom/>
      <diagonal/>
    </border>
    <border>
      <left style="medium">
        <color rgb="FF7030A0"/>
      </left>
      <right/>
      <top/>
      <bottom/>
      <diagonal/>
    </border>
    <border>
      <left style="thin">
        <color theme="0"/>
      </left>
      <right style="thin">
        <color theme="0"/>
      </right>
      <top style="thin">
        <color theme="0"/>
      </top>
      <bottom style="thin">
        <color theme="0"/>
      </bottom>
      <diagonal/>
    </border>
    <border>
      <left style="medium">
        <color rgb="FF7030A0"/>
      </left>
      <right/>
      <top style="medium">
        <color rgb="FF7030A0"/>
      </top>
      <bottom style="medium">
        <color rgb="FF7030A0"/>
      </bottom>
      <diagonal/>
    </border>
    <border>
      <left/>
      <right style="medium">
        <color rgb="FF7030A0"/>
      </right>
      <top style="medium">
        <color rgb="FF7030A0"/>
      </top>
      <bottom style="medium">
        <color rgb="FF7030A0"/>
      </bottom>
      <diagonal/>
    </border>
    <border>
      <left style="thin">
        <color theme="0"/>
      </left>
      <right/>
      <top style="thin">
        <color theme="0"/>
      </top>
      <bottom/>
      <diagonal/>
    </border>
    <border>
      <left/>
      <right style="thin">
        <color theme="0"/>
      </right>
      <top style="thin">
        <color theme="0"/>
      </top>
      <bottom/>
      <diagonal/>
    </border>
    <border>
      <left style="thin">
        <color theme="0"/>
      </left>
      <right/>
      <top/>
      <bottom style="thin">
        <color theme="0"/>
      </bottom>
      <diagonal/>
    </border>
    <border>
      <left/>
      <right style="thin">
        <color theme="0"/>
      </right>
      <top/>
      <bottom style="thin">
        <color theme="0"/>
      </bottom>
      <diagonal/>
    </border>
    <border>
      <left style="thin">
        <color theme="0"/>
      </left>
      <right/>
      <top/>
      <bottom/>
      <diagonal/>
    </border>
    <border>
      <left/>
      <right style="thin">
        <color theme="0"/>
      </right>
      <top/>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right/>
      <top style="medium">
        <color rgb="FF7030A0"/>
      </top>
      <bottom style="medium">
        <color rgb="FF7030A0"/>
      </bottom>
      <diagonal/>
    </border>
  </borders>
  <cellStyleXfs count="5">
    <xf numFmtId="0" fontId="0" fillId="0" borderId="0"/>
    <xf numFmtId="43"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14" fillId="0" borderId="0" applyNumberFormat="0" applyFill="0" applyBorder="0" applyAlignment="0" applyProtection="0"/>
  </cellStyleXfs>
  <cellXfs count="103">
    <xf numFmtId="0" fontId="0" fillId="0" borderId="0" xfId="0"/>
    <xf numFmtId="0" fontId="0" fillId="2" borderId="0" xfId="0" applyFill="1"/>
    <xf numFmtId="0" fontId="0" fillId="2" borderId="0" xfId="0" applyFill="1" applyAlignment="1">
      <alignment horizontal="center"/>
    </xf>
    <xf numFmtId="0" fontId="0" fillId="2" borderId="1" xfId="0" applyFill="1" applyBorder="1"/>
    <xf numFmtId="165" fontId="0" fillId="2" borderId="1" xfId="2" applyNumberFormat="1" applyFont="1" applyFill="1" applyBorder="1"/>
    <xf numFmtId="166" fontId="0" fillId="2" borderId="1" xfId="0" applyNumberFormat="1" applyFill="1" applyBorder="1"/>
    <xf numFmtId="165" fontId="0" fillId="2" borderId="0" xfId="0" applyNumberFormat="1" applyFill="1"/>
    <xf numFmtId="167" fontId="0" fillId="2" borderId="0" xfId="1" applyNumberFormat="1" applyFont="1" applyFill="1"/>
    <xf numFmtId="0" fontId="0" fillId="2" borderId="10" xfId="0" applyFill="1" applyBorder="1" applyAlignment="1">
      <alignment horizontal="center"/>
    </xf>
    <xf numFmtId="0" fontId="10" fillId="2" borderId="0" xfId="0" applyFont="1" applyFill="1"/>
    <xf numFmtId="0" fontId="0" fillId="2" borderId="10" xfId="0" applyFill="1" applyBorder="1" applyAlignment="1" applyProtection="1">
      <alignment horizontal="center"/>
      <protection hidden="1"/>
    </xf>
    <xf numFmtId="0" fontId="0" fillId="2" borderId="0" xfId="0" applyFill="1" applyProtection="1">
      <protection hidden="1"/>
    </xf>
    <xf numFmtId="0" fontId="0" fillId="2" borderId="9" xfId="0" applyFill="1" applyBorder="1" applyProtection="1">
      <protection hidden="1"/>
    </xf>
    <xf numFmtId="0" fontId="10" fillId="2" borderId="9" xfId="0" applyFont="1" applyFill="1" applyBorder="1" applyProtection="1">
      <protection hidden="1"/>
    </xf>
    <xf numFmtId="0" fontId="0" fillId="2" borderId="0" xfId="0" applyFill="1" applyAlignment="1" applyProtection="1">
      <alignment horizontal="center"/>
      <protection hidden="1"/>
    </xf>
    <xf numFmtId="167" fontId="1" fillId="2" borderId="0" xfId="1" applyNumberFormat="1" applyFont="1" applyFill="1" applyBorder="1" applyAlignment="1" applyProtection="1">
      <alignment horizontal="center" vertical="center" wrapText="1"/>
      <protection hidden="1"/>
    </xf>
    <xf numFmtId="0" fontId="0" fillId="2" borderId="8" xfId="0" applyFill="1" applyBorder="1" applyAlignment="1" applyProtection="1">
      <alignment horizontal="center"/>
      <protection hidden="1"/>
    </xf>
    <xf numFmtId="0" fontId="0" fillId="2" borderId="7" xfId="0" applyFill="1" applyBorder="1" applyAlignment="1" applyProtection="1">
      <alignment horizontal="center"/>
      <protection hidden="1"/>
    </xf>
    <xf numFmtId="165" fontId="4" fillId="2" borderId="7" xfId="2" applyNumberFormat="1" applyFont="1" applyFill="1" applyBorder="1" applyAlignment="1" applyProtection="1">
      <alignment wrapText="1"/>
      <protection hidden="1"/>
    </xf>
    <xf numFmtId="165" fontId="0" fillId="2" borderId="6" xfId="0" applyNumberFormat="1" applyFill="1" applyBorder="1" applyProtection="1">
      <protection hidden="1"/>
    </xf>
    <xf numFmtId="167" fontId="3" fillId="2" borderId="0" xfId="1" applyNumberFormat="1" applyFont="1" applyFill="1" applyAlignment="1" applyProtection="1">
      <alignment horizontal="left" vertical="center" wrapText="1"/>
      <protection hidden="1"/>
    </xf>
    <xf numFmtId="165" fontId="0" fillId="2" borderId="0" xfId="0" applyNumberFormat="1" applyFill="1" applyProtection="1">
      <protection hidden="1"/>
    </xf>
    <xf numFmtId="0" fontId="2" fillId="3" borderId="0" xfId="0" applyFont="1" applyFill="1" applyAlignment="1" applyProtection="1">
      <alignment horizontal="center" vertical="center" wrapText="1"/>
      <protection hidden="1"/>
    </xf>
    <xf numFmtId="165" fontId="0" fillId="2" borderId="1" xfId="2" applyNumberFormat="1" applyFont="1" applyFill="1" applyBorder="1" applyProtection="1">
      <protection hidden="1"/>
    </xf>
    <xf numFmtId="169" fontId="9" fillId="4" borderId="0" xfId="3" applyNumberFormat="1" applyFont="1" applyFill="1" applyBorder="1" applyAlignment="1" applyProtection="1">
      <alignment vertical="center"/>
      <protection hidden="1"/>
    </xf>
    <xf numFmtId="0" fontId="8" fillId="2" borderId="0" xfId="0" applyFont="1" applyFill="1" applyBorder="1" applyAlignment="1" applyProtection="1">
      <alignment vertical="center"/>
      <protection hidden="1"/>
    </xf>
    <xf numFmtId="0" fontId="0" fillId="2" borderId="0" xfId="0" applyFill="1" applyBorder="1" applyProtection="1">
      <protection hidden="1"/>
    </xf>
    <xf numFmtId="0" fontId="12" fillId="2" borderId="0" xfId="0" applyFont="1" applyFill="1" applyBorder="1" applyAlignment="1" applyProtection="1">
      <alignment vertical="center" wrapText="1"/>
      <protection hidden="1"/>
    </xf>
    <xf numFmtId="0" fontId="12" fillId="2" borderId="0" xfId="0" applyFont="1" applyFill="1" applyBorder="1" applyAlignment="1" applyProtection="1">
      <alignment vertical="center"/>
      <protection hidden="1"/>
    </xf>
    <xf numFmtId="0" fontId="8" fillId="3" borderId="0" xfId="0" applyFont="1" applyFill="1" applyBorder="1" applyAlignment="1" applyProtection="1">
      <alignment horizontal="center" vertical="center"/>
      <protection hidden="1"/>
    </xf>
    <xf numFmtId="0" fontId="20" fillId="2" borderId="10" xfId="0" applyFont="1" applyFill="1" applyBorder="1" applyAlignment="1" applyProtection="1">
      <alignment horizontal="center"/>
      <protection hidden="1"/>
    </xf>
    <xf numFmtId="0" fontId="20" fillId="2" borderId="0" xfId="0" applyFont="1" applyFill="1" applyBorder="1" applyAlignment="1" applyProtection="1">
      <alignment horizontal="center"/>
      <protection hidden="1"/>
    </xf>
    <xf numFmtId="0" fontId="21" fillId="2" borderId="0" xfId="0" applyFont="1" applyFill="1" applyBorder="1" applyAlignment="1" applyProtection="1">
      <alignment vertical="center"/>
      <protection hidden="1"/>
    </xf>
    <xf numFmtId="0" fontId="8" fillId="2" borderId="0" xfId="0" applyFont="1" applyFill="1" applyBorder="1" applyAlignment="1" applyProtection="1">
      <alignment horizontal="center" vertical="center"/>
      <protection hidden="1"/>
    </xf>
    <xf numFmtId="0" fontId="0" fillId="2" borderId="0" xfId="0" applyFill="1" applyBorder="1"/>
    <xf numFmtId="0" fontId="0" fillId="4" borderId="0" xfId="0" applyFill="1" applyBorder="1" applyProtection="1">
      <protection hidden="1"/>
    </xf>
    <xf numFmtId="0" fontId="5" fillId="4" borderId="0" xfId="0" applyFont="1" applyFill="1" applyBorder="1" applyProtection="1">
      <protection hidden="1"/>
    </xf>
    <xf numFmtId="0" fontId="10" fillId="4" borderId="0" xfId="0" applyFont="1" applyFill="1" applyBorder="1" applyProtection="1">
      <protection hidden="1"/>
    </xf>
    <xf numFmtId="0" fontId="12" fillId="5" borderId="0" xfId="0" applyFont="1" applyFill="1" applyBorder="1" applyAlignment="1" applyProtection="1">
      <alignment horizontal="center" vertical="center" wrapText="1"/>
      <protection hidden="1"/>
    </xf>
    <xf numFmtId="0" fontId="12" fillId="2" borderId="0" xfId="0" applyFont="1" applyFill="1" applyBorder="1" applyAlignment="1" applyProtection="1">
      <alignment horizontal="center" vertical="center" wrapText="1"/>
      <protection hidden="1"/>
    </xf>
    <xf numFmtId="0" fontId="0" fillId="2" borderId="0" xfId="0" applyFill="1" applyBorder="1" applyAlignment="1">
      <alignment horizontal="center"/>
    </xf>
    <xf numFmtId="0" fontId="12" fillId="2" borderId="0" xfId="0" applyFont="1" applyFill="1" applyBorder="1" applyAlignment="1">
      <alignment vertical="center"/>
    </xf>
    <xf numFmtId="0" fontId="0" fillId="4" borderId="0" xfId="0" applyFill="1" applyBorder="1"/>
    <xf numFmtId="0" fontId="5" fillId="4" borderId="0" xfId="0" applyFont="1" applyFill="1" applyBorder="1"/>
    <xf numFmtId="0" fontId="6" fillId="4" borderId="0" xfId="0" applyFont="1" applyFill="1" applyBorder="1"/>
    <xf numFmtId="0" fontId="0" fillId="2" borderId="0" xfId="0" applyFill="1" applyBorder="1" applyAlignment="1" applyProtection="1">
      <alignment horizontal="center"/>
      <protection hidden="1"/>
    </xf>
    <xf numFmtId="0" fontId="6" fillId="4" borderId="0" xfId="0" applyFont="1" applyFill="1" applyBorder="1" applyProtection="1">
      <protection hidden="1"/>
    </xf>
    <xf numFmtId="49" fontId="0" fillId="4" borderId="0" xfId="0" applyNumberFormat="1" applyFont="1" applyFill="1" applyBorder="1" applyProtection="1">
      <protection hidden="1"/>
    </xf>
    <xf numFmtId="49" fontId="0" fillId="4" borderId="0" xfId="0" applyNumberFormat="1" applyFill="1" applyBorder="1" applyProtection="1">
      <protection hidden="1"/>
    </xf>
    <xf numFmtId="0" fontId="5" fillId="2" borderId="0" xfId="0" applyFont="1" applyFill="1" applyBorder="1" applyProtection="1">
      <protection hidden="1"/>
    </xf>
    <xf numFmtId="0" fontId="6" fillId="2" borderId="0" xfId="0" applyFont="1" applyFill="1" applyBorder="1" applyProtection="1">
      <protection hidden="1"/>
    </xf>
    <xf numFmtId="49" fontId="0" fillId="2" borderId="0" xfId="0" applyNumberFormat="1" applyFill="1" applyBorder="1" applyProtection="1">
      <protection hidden="1"/>
    </xf>
    <xf numFmtId="0" fontId="0" fillId="2" borderId="0" xfId="0" applyFill="1" applyBorder="1" applyAlignment="1" applyProtection="1">
      <alignment vertical="center" wrapText="1"/>
      <protection hidden="1"/>
    </xf>
    <xf numFmtId="0" fontId="0" fillId="0" borderId="0" xfId="0" applyBorder="1" applyAlignment="1" applyProtection="1">
      <alignment horizontal="center" vertical="center" wrapText="1"/>
      <protection hidden="1"/>
    </xf>
    <xf numFmtId="0" fontId="2" fillId="3" borderId="5" xfId="0" applyFont="1" applyFill="1" applyBorder="1" applyAlignment="1" applyProtection="1">
      <alignment horizontal="center" vertical="center" wrapText="1"/>
      <protection hidden="1"/>
    </xf>
    <xf numFmtId="0" fontId="2" fillId="3" borderId="0" xfId="0" applyFont="1" applyFill="1" applyAlignment="1" applyProtection="1">
      <alignment horizontal="center" vertical="center" wrapText="1"/>
      <protection hidden="1"/>
    </xf>
    <xf numFmtId="165" fontId="17" fillId="2" borderId="7" xfId="2" applyNumberFormat="1" applyFont="1" applyFill="1" applyBorder="1" applyAlignment="1" applyProtection="1">
      <alignment horizontal="center" wrapText="1"/>
      <protection hidden="1"/>
    </xf>
    <xf numFmtId="0" fontId="11" fillId="3" borderId="12" xfId="0" applyFont="1" applyFill="1" applyBorder="1" applyAlignment="1" applyProtection="1">
      <alignment horizontal="center"/>
      <protection hidden="1"/>
    </xf>
    <xf numFmtId="0" fontId="11" fillId="3" borderId="22" xfId="0" applyFont="1" applyFill="1" applyBorder="1" applyAlignment="1" applyProtection="1">
      <alignment horizontal="center"/>
      <protection hidden="1"/>
    </xf>
    <xf numFmtId="0" fontId="11" fillId="3" borderId="13" xfId="0" applyFont="1" applyFill="1" applyBorder="1" applyAlignment="1" applyProtection="1">
      <alignment horizontal="center"/>
      <protection hidden="1"/>
    </xf>
    <xf numFmtId="0" fontId="7" fillId="4" borderId="11" xfId="0" applyFont="1" applyFill="1" applyBorder="1" applyAlignment="1" applyProtection="1">
      <alignment horizontal="right" vertical="center"/>
      <protection hidden="1"/>
    </xf>
    <xf numFmtId="10" fontId="18" fillId="3" borderId="11" xfId="3" applyNumberFormat="1" applyFont="1" applyFill="1" applyBorder="1" applyAlignment="1" applyProtection="1">
      <alignment vertical="center"/>
      <protection locked="0"/>
    </xf>
    <xf numFmtId="169" fontId="9" fillId="4" borderId="0" xfId="3" applyNumberFormat="1" applyFont="1" applyFill="1" applyBorder="1" applyAlignment="1">
      <alignment vertical="center"/>
    </xf>
    <xf numFmtId="0" fontId="8" fillId="3" borderId="12" xfId="0" applyFont="1" applyFill="1" applyBorder="1" applyAlignment="1" applyProtection="1">
      <alignment horizontal="center" vertical="center"/>
      <protection hidden="1"/>
    </xf>
    <xf numFmtId="0" fontId="8" fillId="3" borderId="13" xfId="0" applyFont="1" applyFill="1" applyBorder="1" applyAlignment="1" applyProtection="1">
      <alignment horizontal="center" vertical="center"/>
      <protection hidden="1"/>
    </xf>
    <xf numFmtId="0" fontId="12" fillId="5" borderId="0" xfId="0" applyFont="1" applyFill="1" applyBorder="1" applyAlignment="1" applyProtection="1">
      <alignment horizontal="center" vertical="center" wrapText="1"/>
      <protection hidden="1"/>
    </xf>
    <xf numFmtId="0" fontId="13" fillId="3" borderId="20" xfId="0" applyFont="1" applyFill="1" applyBorder="1" applyAlignment="1" applyProtection="1">
      <alignment horizontal="center" vertical="center"/>
      <protection hidden="1"/>
    </xf>
    <xf numFmtId="0" fontId="13" fillId="3" borderId="21" xfId="0" applyFont="1" applyFill="1" applyBorder="1" applyAlignment="1" applyProtection="1">
      <alignment horizontal="center" vertical="center"/>
      <protection hidden="1"/>
    </xf>
    <xf numFmtId="164" fontId="13" fillId="3" borderId="11" xfId="2" applyFont="1" applyFill="1" applyBorder="1" applyAlignment="1" applyProtection="1">
      <alignment vertical="center"/>
      <protection hidden="1"/>
    </xf>
    <xf numFmtId="0" fontId="0" fillId="2" borderId="4" xfId="0" applyFill="1" applyBorder="1" applyAlignment="1" applyProtection="1">
      <alignment horizontal="center"/>
      <protection hidden="1"/>
    </xf>
    <xf numFmtId="0" fontId="0" fillId="2" borderId="3" xfId="0" applyFill="1" applyBorder="1" applyAlignment="1" applyProtection="1">
      <alignment horizontal="center"/>
      <protection hidden="1"/>
    </xf>
    <xf numFmtId="0" fontId="0" fillId="2" borderId="2" xfId="0" applyFill="1" applyBorder="1" applyAlignment="1" applyProtection="1">
      <alignment horizontal="center"/>
      <protection hidden="1"/>
    </xf>
    <xf numFmtId="165" fontId="0" fillId="2" borderId="4" xfId="2" applyNumberFormat="1" applyFont="1" applyFill="1" applyBorder="1" applyAlignment="1" applyProtection="1">
      <alignment horizontal="center"/>
      <protection hidden="1"/>
    </xf>
    <xf numFmtId="165" fontId="0" fillId="2" borderId="3" xfId="2" applyNumberFormat="1" applyFont="1" applyFill="1" applyBorder="1" applyAlignment="1" applyProtection="1">
      <alignment horizontal="center"/>
      <protection hidden="1"/>
    </xf>
    <xf numFmtId="165" fontId="0" fillId="2" borderId="2" xfId="2" applyNumberFormat="1" applyFont="1" applyFill="1" applyBorder="1" applyAlignment="1" applyProtection="1">
      <alignment horizontal="center"/>
      <protection hidden="1"/>
    </xf>
    <xf numFmtId="165" fontId="0" fillId="2" borderId="1" xfId="2" applyNumberFormat="1" applyFont="1" applyFill="1" applyBorder="1" applyAlignment="1" applyProtection="1">
      <alignment horizontal="center"/>
      <protection hidden="1"/>
    </xf>
    <xf numFmtId="0" fontId="0" fillId="2" borderId="4" xfId="0" applyFill="1" applyBorder="1" applyAlignment="1">
      <alignment horizontal="center"/>
    </xf>
    <xf numFmtId="0" fontId="0" fillId="2" borderId="3" xfId="0" applyFill="1" applyBorder="1" applyAlignment="1">
      <alignment horizontal="center"/>
    </xf>
    <xf numFmtId="0" fontId="0" fillId="2" borderId="2" xfId="0" applyFill="1" applyBorder="1" applyAlignment="1">
      <alignment horizontal="center"/>
    </xf>
    <xf numFmtId="165" fontId="0" fillId="2" borderId="4" xfId="2" applyNumberFormat="1" applyFont="1" applyFill="1" applyBorder="1" applyAlignment="1">
      <alignment horizontal="center"/>
    </xf>
    <xf numFmtId="165" fontId="0" fillId="2" borderId="3" xfId="2" applyNumberFormat="1" applyFont="1" applyFill="1" applyBorder="1" applyAlignment="1">
      <alignment horizontal="center"/>
    </xf>
    <xf numFmtId="165" fontId="0" fillId="2" borderId="2" xfId="2" applyNumberFormat="1" applyFont="1" applyFill="1" applyBorder="1" applyAlignment="1">
      <alignment horizontal="center"/>
    </xf>
    <xf numFmtId="165" fontId="0" fillId="2" borderId="1" xfId="2" applyNumberFormat="1" applyFont="1" applyFill="1" applyBorder="1" applyAlignment="1">
      <alignment horizontal="center"/>
    </xf>
    <xf numFmtId="0" fontId="15" fillId="5" borderId="0" xfId="4" applyFont="1" applyFill="1" applyBorder="1" applyAlignment="1" applyProtection="1">
      <alignment horizontal="center" vertical="center" wrapText="1"/>
      <protection hidden="1"/>
    </xf>
    <xf numFmtId="0" fontId="7" fillId="4" borderId="14" xfId="0" applyFont="1" applyFill="1" applyBorder="1" applyAlignment="1" applyProtection="1">
      <alignment horizontal="center" vertical="center"/>
      <protection hidden="1"/>
    </xf>
    <xf numFmtId="0" fontId="7" fillId="4" borderId="15" xfId="0" applyFont="1" applyFill="1" applyBorder="1" applyAlignment="1" applyProtection="1">
      <alignment horizontal="center" vertical="center"/>
      <protection hidden="1"/>
    </xf>
    <xf numFmtId="0" fontId="7" fillId="4" borderId="16" xfId="0" applyFont="1" applyFill="1" applyBorder="1" applyAlignment="1" applyProtection="1">
      <alignment horizontal="center" vertical="center"/>
      <protection hidden="1"/>
    </xf>
    <xf numFmtId="0" fontId="7" fillId="4" borderId="17" xfId="0" applyFont="1" applyFill="1" applyBorder="1" applyAlignment="1" applyProtection="1">
      <alignment horizontal="center" vertical="center"/>
      <protection hidden="1"/>
    </xf>
    <xf numFmtId="165" fontId="18" fillId="3" borderId="14" xfId="2" applyNumberFormat="1" applyFont="1" applyFill="1" applyBorder="1" applyAlignment="1" applyProtection="1">
      <alignment horizontal="center" vertical="center"/>
      <protection locked="0"/>
    </xf>
    <xf numFmtId="165" fontId="18" fillId="3" borderId="15" xfId="2" applyNumberFormat="1" applyFont="1" applyFill="1" applyBorder="1" applyAlignment="1" applyProtection="1">
      <alignment horizontal="center" vertical="center"/>
      <protection locked="0"/>
    </xf>
    <xf numFmtId="165" fontId="18" fillId="3" borderId="16" xfId="2" applyNumberFormat="1" applyFont="1" applyFill="1" applyBorder="1" applyAlignment="1" applyProtection="1">
      <alignment horizontal="center" vertical="center"/>
      <protection locked="0"/>
    </xf>
    <xf numFmtId="165" fontId="18" fillId="3" borderId="17" xfId="2" applyNumberFormat="1" applyFont="1" applyFill="1" applyBorder="1" applyAlignment="1" applyProtection="1">
      <alignment horizontal="center" vertical="center"/>
      <protection locked="0"/>
    </xf>
    <xf numFmtId="0" fontId="7" fillId="4" borderId="18" xfId="0" applyFont="1" applyFill="1" applyBorder="1" applyAlignment="1" applyProtection="1">
      <alignment horizontal="center" vertical="center"/>
      <protection hidden="1"/>
    </xf>
    <xf numFmtId="0" fontId="7" fillId="4" borderId="19" xfId="0" applyFont="1" applyFill="1" applyBorder="1" applyAlignment="1" applyProtection="1">
      <alignment horizontal="center" vertical="center"/>
      <protection hidden="1"/>
    </xf>
    <xf numFmtId="0" fontId="18" fillId="3" borderId="14" xfId="0" applyFont="1" applyFill="1" applyBorder="1" applyAlignment="1" applyProtection="1">
      <alignment horizontal="right" vertical="center"/>
      <protection locked="0"/>
    </xf>
    <xf numFmtId="0" fontId="18" fillId="3" borderId="15" xfId="0" applyFont="1" applyFill="1" applyBorder="1" applyAlignment="1" applyProtection="1">
      <alignment horizontal="right" vertical="center"/>
      <protection locked="0"/>
    </xf>
    <xf numFmtId="0" fontId="18" fillId="3" borderId="18" xfId="0" applyFont="1" applyFill="1" applyBorder="1" applyAlignment="1" applyProtection="1">
      <alignment horizontal="right" vertical="center"/>
      <protection locked="0"/>
    </xf>
    <xf numFmtId="0" fontId="18" fillId="3" borderId="19" xfId="0" applyFont="1" applyFill="1" applyBorder="1" applyAlignment="1" applyProtection="1">
      <alignment horizontal="right" vertical="center"/>
      <protection locked="0"/>
    </xf>
    <xf numFmtId="0" fontId="18" fillId="3" borderId="16" xfId="0" applyFont="1" applyFill="1" applyBorder="1" applyAlignment="1" applyProtection="1">
      <alignment horizontal="right" vertical="center"/>
      <protection locked="0"/>
    </xf>
    <xf numFmtId="0" fontId="18" fillId="3" borderId="17" xfId="0" applyFont="1" applyFill="1" applyBorder="1" applyAlignment="1" applyProtection="1">
      <alignment horizontal="right" vertical="center"/>
      <protection locked="0"/>
    </xf>
    <xf numFmtId="0" fontId="8" fillId="3" borderId="0" xfId="0" applyFont="1" applyFill="1" applyBorder="1" applyAlignment="1" applyProtection="1">
      <alignment horizontal="center" vertical="center"/>
      <protection hidden="1"/>
    </xf>
    <xf numFmtId="0" fontId="8" fillId="3" borderId="7" xfId="0" applyFont="1" applyFill="1" applyBorder="1" applyAlignment="1" applyProtection="1">
      <alignment horizontal="center" vertical="center"/>
      <protection hidden="1"/>
    </xf>
    <xf numFmtId="168" fontId="6" fillId="4" borderId="0" xfId="3" applyNumberFormat="1" applyFont="1" applyFill="1" applyBorder="1" applyAlignment="1" applyProtection="1">
      <alignment horizontal="right"/>
      <protection hidden="1"/>
    </xf>
  </cellXfs>
  <cellStyles count="5">
    <cellStyle name="Hipervínculo" xfId="4" builtinId="8"/>
    <cellStyle name="Millares" xfId="1" builtinId="3"/>
    <cellStyle name="Moneda" xfId="2" builtinId="4"/>
    <cellStyle name="Normal" xfId="0" builtinId="0"/>
    <cellStyle name="Porcentaje"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4.png"/><Relationship Id="rId4" Type="http://schemas.microsoft.com/office/2007/relationships/hdphoto" Target="../media/hdphoto1.wdp"/></Relationships>
</file>

<file path=xl/drawings/drawing1.xml><?xml version="1.0" encoding="utf-8"?>
<xdr:wsDr xmlns:xdr="http://schemas.openxmlformats.org/drawingml/2006/spreadsheetDrawing" xmlns:a="http://schemas.openxmlformats.org/drawingml/2006/main">
  <xdr:oneCellAnchor>
    <xdr:from>
      <xdr:col>13</xdr:col>
      <xdr:colOff>371749</xdr:colOff>
      <xdr:row>19</xdr:row>
      <xdr:rowOff>142875</xdr:rowOff>
    </xdr:from>
    <xdr:ext cx="882378" cy="351154"/>
    <xdr:pic>
      <xdr:nvPicPr>
        <xdr:cNvPr id="2" name="Imagen 1">
          <a:extLst>
            <a:ext uri="{FF2B5EF4-FFF2-40B4-BE49-F238E27FC236}">
              <a16:creationId xmlns:a16="http://schemas.microsoft.com/office/drawing/2014/main" id="{D79EBE24-B29D-4868-BFB2-CA84217AA05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rot="324452">
          <a:off x="8515624" y="3133725"/>
          <a:ext cx="882378" cy="351154"/>
        </a:xfrm>
        <a:prstGeom prst="rect">
          <a:avLst/>
        </a:prstGeom>
      </xdr:spPr>
    </xdr:pic>
    <xdr:clientData/>
  </xdr:oneCellAnchor>
  <xdr:oneCellAnchor>
    <xdr:from>
      <xdr:col>3</xdr:col>
      <xdr:colOff>1587</xdr:colOff>
      <xdr:row>22</xdr:row>
      <xdr:rowOff>47625</xdr:rowOff>
    </xdr:from>
    <xdr:ext cx="1506538" cy="231830"/>
    <xdr:pic>
      <xdr:nvPicPr>
        <xdr:cNvPr id="3" name="Imagen 2">
          <a:extLst>
            <a:ext uri="{FF2B5EF4-FFF2-40B4-BE49-F238E27FC236}">
              <a16:creationId xmlns:a16="http://schemas.microsoft.com/office/drawing/2014/main" id="{C27552D3-3740-4E7D-97DC-DD962E7117E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801812" y="3657600"/>
          <a:ext cx="1506538" cy="231830"/>
        </a:xfrm>
        <a:prstGeom prst="rect">
          <a:avLst/>
        </a:prstGeom>
      </xdr:spPr>
    </xdr:pic>
    <xdr:clientData/>
  </xdr:oneCellAnchor>
  <xdr:oneCellAnchor>
    <xdr:from>
      <xdr:col>2</xdr:col>
      <xdr:colOff>28575</xdr:colOff>
      <xdr:row>23</xdr:row>
      <xdr:rowOff>142875</xdr:rowOff>
    </xdr:from>
    <xdr:ext cx="1787526" cy="114300"/>
    <xdr:pic>
      <xdr:nvPicPr>
        <xdr:cNvPr id="4" name="Imagen 3">
          <a:extLst>
            <a:ext uri="{FF2B5EF4-FFF2-40B4-BE49-F238E27FC236}">
              <a16:creationId xmlns:a16="http://schemas.microsoft.com/office/drawing/2014/main" id="{93FE3F15-35C1-460A-AD09-75145D7FF810}"/>
            </a:ext>
          </a:extLst>
        </xdr:cNvPr>
        <xdr:cNvPicPr>
          <a:picLocks noChangeAspect="1"/>
        </xdr:cNvPicPr>
      </xdr:nvPicPr>
      <xdr:blipFill>
        <a:blip xmlns:r="http://schemas.openxmlformats.org/officeDocument/2006/relationships" r:embed="rId3" cstate="print">
          <a:duotone>
            <a:schemeClr val="accent3">
              <a:shade val="45000"/>
              <a:satMod val="135000"/>
            </a:schemeClr>
            <a:prstClr val="white"/>
          </a:duotone>
          <a:extLst>
            <a:ext uri="{BEBA8EAE-BF5A-486C-A8C5-ECC9F3942E4B}">
              <a14:imgProps xmlns:a14="http://schemas.microsoft.com/office/drawing/2010/main">
                <a14:imgLayer r:embed="rId4">
                  <a14:imgEffect>
                    <a14:colorTemperature colorTemp="4700"/>
                  </a14:imgEffect>
                </a14:imgLayer>
              </a14:imgProps>
            </a:ext>
            <a:ext uri="{28A0092B-C50C-407E-A947-70E740481C1C}">
              <a14:useLocalDpi xmlns:a14="http://schemas.microsoft.com/office/drawing/2010/main" val="0"/>
            </a:ext>
          </a:extLst>
        </a:blip>
        <a:stretch>
          <a:fillRect/>
        </a:stretch>
      </xdr:blipFill>
      <xdr:spPr>
        <a:xfrm>
          <a:off x="1476375" y="3381375"/>
          <a:ext cx="1787526" cy="114300"/>
        </a:xfrm>
        <a:prstGeom prst="rect">
          <a:avLst/>
        </a:prstGeom>
      </xdr:spPr>
    </xdr:pic>
    <xdr:clientData/>
  </xdr:oneCellAnchor>
  <xdr:oneCellAnchor>
    <xdr:from>
      <xdr:col>1</xdr:col>
      <xdr:colOff>9525</xdr:colOff>
      <xdr:row>15</xdr:row>
      <xdr:rowOff>196850</xdr:rowOff>
    </xdr:from>
    <xdr:ext cx="136596" cy="1450975"/>
    <xdr:pic>
      <xdr:nvPicPr>
        <xdr:cNvPr id="5" name="Imagen 4">
          <a:extLst>
            <a:ext uri="{FF2B5EF4-FFF2-40B4-BE49-F238E27FC236}">
              <a16:creationId xmlns:a16="http://schemas.microsoft.com/office/drawing/2014/main" id="{B48759F7-9F13-4C83-BB69-A2E4283CF333}"/>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1400175" y="2330450"/>
          <a:ext cx="136596" cy="1450975"/>
        </a:xfrm>
        <a:prstGeom prst="rect">
          <a:avLst/>
        </a:prstGeom>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creditofacilcodensa.com/seguro-cfc-1/seguro-vida-deudo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12B711-AF31-4E3C-8BDC-17AD4A10E90D}">
  <dimension ref="A1:U95"/>
  <sheetViews>
    <sheetView showGridLines="0" showRowColHeaders="0" tabSelected="1" topLeftCell="A19" workbookViewId="0">
      <selection activeCell="S20" sqref="S20"/>
    </sheetView>
  </sheetViews>
  <sheetFormatPr baseColWidth="10" defaultColWidth="10.85546875" defaultRowHeight="15" x14ac:dyDescent="0.25"/>
  <cols>
    <col min="1" max="1" width="20.85546875" style="1" customWidth="1"/>
    <col min="2" max="2" width="3.85546875" style="2" customWidth="1"/>
    <col min="3" max="5" width="2.28515625" style="2" customWidth="1"/>
    <col min="6" max="6" width="17.42578125" style="1" customWidth="1"/>
    <col min="7" max="7" width="13.28515625" style="1" customWidth="1"/>
    <col min="8" max="8" width="6.140625" style="1" customWidth="1"/>
    <col min="9" max="9" width="6.7109375" style="1" customWidth="1"/>
    <col min="10" max="10" width="7.28515625" style="1" customWidth="1"/>
    <col min="11" max="11" width="16" style="1" customWidth="1"/>
    <col min="12" max="12" width="15.5703125" style="1" customWidth="1"/>
    <col min="13" max="13" width="15.42578125" style="1" customWidth="1"/>
    <col min="14" max="14" width="11.85546875" style="1" customWidth="1"/>
    <col min="15" max="15" width="7.85546875" style="1" customWidth="1"/>
    <col min="16" max="16" width="2.85546875" style="1" customWidth="1"/>
    <col min="17" max="17" width="2.5703125" style="1" customWidth="1"/>
    <col min="18" max="18" width="10.85546875" style="1"/>
    <col min="19" max="19" width="21.42578125" style="1" bestFit="1" customWidth="1"/>
    <col min="20" max="20" width="13" style="1" customWidth="1"/>
    <col min="21" max="16384" width="10.85546875" style="1"/>
  </cols>
  <sheetData>
    <row r="1" spans="1:20" ht="15.75" thickBot="1" x14ac:dyDescent="0.3"/>
    <row r="2" spans="1:20" ht="21.75" thickBot="1" x14ac:dyDescent="0.4">
      <c r="B2" s="57" t="s">
        <v>17</v>
      </c>
      <c r="C2" s="58"/>
      <c r="D2" s="58"/>
      <c r="E2" s="58"/>
      <c r="F2" s="58"/>
      <c r="G2" s="58"/>
      <c r="H2" s="58"/>
      <c r="I2" s="58"/>
      <c r="J2" s="58"/>
      <c r="K2" s="58"/>
      <c r="L2" s="58"/>
      <c r="M2" s="58"/>
      <c r="N2" s="58"/>
      <c r="O2" s="58"/>
      <c r="P2" s="58"/>
      <c r="Q2" s="59"/>
    </row>
    <row r="3" spans="1:20" ht="9.75" customHeight="1" x14ac:dyDescent="0.25">
      <c r="B3" s="30"/>
      <c r="C3" s="31"/>
      <c r="D3" s="31"/>
      <c r="E3" s="45"/>
      <c r="F3" s="26"/>
      <c r="G3" s="26"/>
      <c r="H3" s="26"/>
      <c r="I3" s="26"/>
      <c r="J3" s="26"/>
      <c r="K3" s="26"/>
      <c r="L3" s="26"/>
      <c r="M3" s="26"/>
      <c r="N3" s="26"/>
      <c r="O3" s="26"/>
      <c r="P3" s="26"/>
      <c r="Q3" s="12"/>
    </row>
    <row r="4" spans="1:20" ht="12.95" customHeight="1" x14ac:dyDescent="0.25">
      <c r="B4" s="30"/>
      <c r="C4" s="32">
        <v>1</v>
      </c>
      <c r="D4" s="32"/>
      <c r="E4" s="26"/>
      <c r="F4" s="34"/>
      <c r="G4" s="27"/>
      <c r="H4" s="27"/>
      <c r="I4" s="27"/>
      <c r="J4" s="26"/>
      <c r="K4" s="35"/>
      <c r="L4" s="36"/>
      <c r="M4" s="36"/>
      <c r="N4" s="36"/>
      <c r="O4" s="36"/>
      <c r="P4" s="35"/>
      <c r="Q4" s="12"/>
    </row>
    <row r="5" spans="1:20" ht="18.75" customHeight="1" x14ac:dyDescent="0.25">
      <c r="B5" s="10"/>
      <c r="C5" s="100">
        <v>1</v>
      </c>
      <c r="D5" s="100"/>
      <c r="E5" s="26"/>
      <c r="F5" s="65" t="s">
        <v>19</v>
      </c>
      <c r="G5" s="65"/>
      <c r="H5" s="65"/>
      <c r="I5" s="65"/>
      <c r="J5" s="26"/>
      <c r="K5" s="35"/>
      <c r="L5" s="84" t="s">
        <v>16</v>
      </c>
      <c r="M5" s="85"/>
      <c r="N5" s="88">
        <v>10000000</v>
      </c>
      <c r="O5" s="89"/>
      <c r="P5" s="37"/>
      <c r="Q5" s="13"/>
      <c r="R5" s="9"/>
      <c r="S5" s="9"/>
      <c r="T5" s="9"/>
    </row>
    <row r="6" spans="1:20" ht="9" customHeight="1" x14ac:dyDescent="0.25">
      <c r="B6" s="10"/>
      <c r="C6" s="100"/>
      <c r="D6" s="100"/>
      <c r="E6" s="26"/>
      <c r="F6" s="65"/>
      <c r="G6" s="65"/>
      <c r="H6" s="65"/>
      <c r="I6" s="65"/>
      <c r="J6" s="26"/>
      <c r="K6" s="35"/>
      <c r="L6" s="86"/>
      <c r="M6" s="87"/>
      <c r="N6" s="90"/>
      <c r="O6" s="91"/>
      <c r="P6" s="37"/>
      <c r="Q6" s="13"/>
      <c r="R6" s="9"/>
      <c r="S6" s="9"/>
      <c r="T6" s="9"/>
    </row>
    <row r="7" spans="1:20" ht="6.95" customHeight="1" x14ac:dyDescent="0.25">
      <c r="B7" s="10"/>
      <c r="C7" s="25"/>
      <c r="D7" s="25"/>
      <c r="E7" s="26"/>
      <c r="F7" s="27"/>
      <c r="G7" s="27"/>
      <c r="H7" s="27"/>
      <c r="I7" s="27"/>
      <c r="J7" s="26"/>
      <c r="K7" s="35"/>
      <c r="L7" s="84" t="s">
        <v>15</v>
      </c>
      <c r="M7" s="85"/>
      <c r="N7" s="94">
        <v>15</v>
      </c>
      <c r="O7" s="95"/>
      <c r="P7" s="37"/>
      <c r="Q7" s="13"/>
      <c r="R7" s="9"/>
      <c r="S7" s="9"/>
      <c r="T7" s="9"/>
    </row>
    <row r="8" spans="1:20" ht="12.75" customHeight="1" x14ac:dyDescent="0.25">
      <c r="B8" s="10"/>
      <c r="C8" s="100">
        <v>2</v>
      </c>
      <c r="D8" s="100"/>
      <c r="E8" s="26"/>
      <c r="F8" s="65" t="s">
        <v>20</v>
      </c>
      <c r="G8" s="65"/>
      <c r="H8" s="65"/>
      <c r="I8" s="65"/>
      <c r="J8" s="26"/>
      <c r="K8" s="35"/>
      <c r="L8" s="92"/>
      <c r="M8" s="93"/>
      <c r="N8" s="96"/>
      <c r="O8" s="97"/>
      <c r="P8" s="37"/>
      <c r="Q8" s="13"/>
      <c r="R8" s="9"/>
      <c r="S8" s="9"/>
      <c r="T8" s="9"/>
    </row>
    <row r="9" spans="1:20" ht="12.75" customHeight="1" x14ac:dyDescent="0.25">
      <c r="B9" s="10"/>
      <c r="C9" s="100"/>
      <c r="D9" s="100"/>
      <c r="E9" s="26"/>
      <c r="F9" s="65"/>
      <c r="G9" s="65"/>
      <c r="H9" s="65"/>
      <c r="I9" s="65"/>
      <c r="J9" s="26"/>
      <c r="K9" s="35"/>
      <c r="L9" s="86"/>
      <c r="M9" s="87"/>
      <c r="N9" s="98"/>
      <c r="O9" s="99"/>
      <c r="P9" s="37"/>
      <c r="Q9" s="13"/>
      <c r="R9" s="9"/>
      <c r="S9" s="9"/>
      <c r="T9" s="9"/>
    </row>
    <row r="10" spans="1:20" ht="5.45" customHeight="1" thickBot="1" x14ac:dyDescent="0.3">
      <c r="B10" s="10"/>
      <c r="C10" s="101"/>
      <c r="D10" s="101"/>
      <c r="E10" s="26"/>
      <c r="F10" s="65"/>
      <c r="G10" s="65"/>
      <c r="H10" s="65"/>
      <c r="I10" s="65"/>
      <c r="J10" s="26"/>
      <c r="K10" s="35"/>
      <c r="L10" s="60" t="s">
        <v>14</v>
      </c>
      <c r="M10" s="60"/>
      <c r="N10" s="61">
        <v>2.3E-2</v>
      </c>
      <c r="O10" s="61"/>
      <c r="P10" s="37"/>
      <c r="Q10" s="13"/>
      <c r="R10" s="9"/>
      <c r="S10" s="9"/>
      <c r="T10" s="9"/>
    </row>
    <row r="11" spans="1:20" ht="5.45" customHeight="1" x14ac:dyDescent="0.25">
      <c r="B11" s="10"/>
      <c r="C11" s="29"/>
      <c r="D11" s="29"/>
      <c r="E11" s="26"/>
      <c r="F11" s="38"/>
      <c r="G11" s="38"/>
      <c r="H11" s="38"/>
      <c r="I11" s="38"/>
      <c r="J11" s="26"/>
      <c r="K11" s="35"/>
      <c r="L11" s="60"/>
      <c r="M11" s="60"/>
      <c r="N11" s="61"/>
      <c r="O11" s="61"/>
      <c r="P11" s="37"/>
      <c r="Q11" s="13"/>
      <c r="R11" s="9"/>
      <c r="S11" s="9"/>
      <c r="T11" s="9"/>
    </row>
    <row r="12" spans="1:20" ht="12.75" customHeight="1" thickBot="1" x14ac:dyDescent="0.3">
      <c r="B12" s="10"/>
      <c r="C12" s="33"/>
      <c r="D12" s="33"/>
      <c r="E12" s="26"/>
      <c r="F12" s="39"/>
      <c r="G12" s="39"/>
      <c r="H12" s="39"/>
      <c r="I12" s="39"/>
      <c r="J12" s="26"/>
      <c r="K12" s="35"/>
      <c r="L12" s="60"/>
      <c r="M12" s="60"/>
      <c r="N12" s="61"/>
      <c r="O12" s="61"/>
      <c r="P12" s="37"/>
      <c r="Q12" s="13"/>
      <c r="R12" s="9"/>
      <c r="S12" s="9"/>
      <c r="T12" s="9"/>
    </row>
    <row r="13" spans="1:20" ht="28.5" customHeight="1" thickBot="1" x14ac:dyDescent="0.3">
      <c r="B13" s="10"/>
      <c r="C13" s="63">
        <v>3</v>
      </c>
      <c r="D13" s="64"/>
      <c r="E13" s="26"/>
      <c r="F13" s="65" t="s">
        <v>21</v>
      </c>
      <c r="G13" s="65"/>
      <c r="H13" s="65"/>
      <c r="I13" s="65"/>
      <c r="J13" s="26"/>
      <c r="K13" s="35"/>
      <c r="L13" s="60"/>
      <c r="M13" s="60"/>
      <c r="N13" s="61"/>
      <c r="O13" s="61"/>
      <c r="P13" s="35"/>
      <c r="Q13" s="12"/>
    </row>
    <row r="14" spans="1:20" ht="21" hidden="1" x14ac:dyDescent="0.35">
      <c r="B14" s="8"/>
      <c r="C14" s="40"/>
      <c r="D14" s="40"/>
      <c r="E14" s="40"/>
      <c r="F14" s="41"/>
      <c r="G14" s="41"/>
      <c r="H14" s="41"/>
      <c r="I14" s="41"/>
      <c r="J14" s="34"/>
      <c r="K14" s="42"/>
      <c r="L14" s="43"/>
      <c r="M14" s="44" t="s">
        <v>13</v>
      </c>
      <c r="N14" s="62">
        <v>0.01</v>
      </c>
      <c r="O14" s="62"/>
      <c r="P14" s="35"/>
      <c r="Q14" s="12"/>
    </row>
    <row r="15" spans="1:20" ht="8.4499999999999993" customHeight="1" x14ac:dyDescent="0.35">
      <c r="A15" s="34"/>
      <c r="B15" s="10"/>
      <c r="C15" s="45"/>
      <c r="D15" s="45"/>
      <c r="E15" s="45"/>
      <c r="F15" s="28"/>
      <c r="G15" s="28"/>
      <c r="H15" s="28"/>
      <c r="I15" s="28"/>
      <c r="J15" s="26"/>
      <c r="K15" s="35"/>
      <c r="L15" s="36"/>
      <c r="M15" s="46"/>
      <c r="N15" s="24"/>
      <c r="O15" s="24"/>
      <c r="P15" s="35"/>
      <c r="Q15" s="12"/>
    </row>
    <row r="16" spans="1:20" ht="38.1" customHeight="1" x14ac:dyDescent="0.25">
      <c r="B16" s="10"/>
      <c r="C16" s="83" t="s">
        <v>18</v>
      </c>
      <c r="D16" s="83"/>
      <c r="E16" s="83"/>
      <c r="F16" s="83"/>
      <c r="G16" s="83"/>
      <c r="H16" s="83"/>
      <c r="I16" s="83"/>
      <c r="J16" s="26"/>
      <c r="K16" s="35"/>
      <c r="L16" s="66" t="s">
        <v>12</v>
      </c>
      <c r="M16" s="67"/>
      <c r="N16" s="68">
        <f>IFERROR(N28,0)</f>
        <v>694827.41506152763</v>
      </c>
      <c r="O16" s="68"/>
      <c r="P16" s="35"/>
      <c r="Q16" s="12"/>
    </row>
    <row r="17" spans="2:19" ht="45.95" hidden="1" customHeight="1" x14ac:dyDescent="0.35">
      <c r="B17" s="10"/>
      <c r="C17" s="83"/>
      <c r="D17" s="83"/>
      <c r="E17" s="83"/>
      <c r="F17" s="83"/>
      <c r="G17" s="83"/>
      <c r="H17" s="83"/>
      <c r="I17" s="83"/>
      <c r="J17" s="26"/>
      <c r="K17" s="35"/>
      <c r="L17" s="36"/>
      <c r="M17" s="46" t="s">
        <v>11</v>
      </c>
      <c r="N17" s="102">
        <f>(POWER(1+$N$10,1/12))-1</f>
        <v>1.8967538135683526E-3</v>
      </c>
      <c r="O17" s="102"/>
      <c r="P17" s="35"/>
      <c r="Q17" s="12"/>
    </row>
    <row r="18" spans="2:19" ht="13.5" hidden="1" customHeight="1" x14ac:dyDescent="0.35">
      <c r="B18" s="10"/>
      <c r="C18" s="83"/>
      <c r="D18" s="83"/>
      <c r="E18" s="83"/>
      <c r="F18" s="83"/>
      <c r="G18" s="83"/>
      <c r="H18" s="83"/>
      <c r="I18" s="83"/>
      <c r="J18" s="26"/>
      <c r="K18" s="35"/>
      <c r="L18" s="36"/>
      <c r="M18" s="46"/>
      <c r="N18" s="46"/>
      <c r="O18" s="36"/>
      <c r="P18" s="47" t="s">
        <v>10</v>
      </c>
      <c r="Q18" s="12" t="s">
        <v>9</v>
      </c>
    </row>
    <row r="19" spans="2:19" ht="18.600000000000001" customHeight="1" x14ac:dyDescent="0.35">
      <c r="B19" s="10"/>
      <c r="C19" s="83"/>
      <c r="D19" s="83"/>
      <c r="E19" s="83"/>
      <c r="F19" s="83"/>
      <c r="G19" s="83"/>
      <c r="H19" s="83"/>
      <c r="I19" s="83"/>
      <c r="J19" s="26"/>
      <c r="K19" s="35"/>
      <c r="L19" s="36"/>
      <c r="M19" s="46"/>
      <c r="N19" s="46"/>
      <c r="O19" s="36"/>
      <c r="P19" s="48"/>
      <c r="Q19" s="12"/>
    </row>
    <row r="20" spans="2:19" ht="17.25" customHeight="1" x14ac:dyDescent="0.35">
      <c r="B20" s="10"/>
      <c r="C20" s="83"/>
      <c r="D20" s="83"/>
      <c r="E20" s="83"/>
      <c r="F20" s="83"/>
      <c r="G20" s="83"/>
      <c r="H20" s="83"/>
      <c r="I20" s="83"/>
      <c r="J20" s="26"/>
      <c r="K20" s="26"/>
      <c r="L20" s="49"/>
      <c r="M20" s="50"/>
      <c r="N20" s="50"/>
      <c r="O20" s="49"/>
      <c r="P20" s="51"/>
      <c r="Q20" s="12"/>
    </row>
    <row r="21" spans="2:19" ht="37.5" hidden="1" customHeight="1" x14ac:dyDescent="0.25">
      <c r="B21" s="10"/>
      <c r="C21" s="52"/>
      <c r="D21" s="52"/>
      <c r="E21" s="26"/>
      <c r="F21" s="34"/>
      <c r="G21" s="34"/>
      <c r="H21" s="34"/>
      <c r="I21" s="34"/>
      <c r="J21" s="34"/>
      <c r="K21" s="34"/>
      <c r="L21" s="34"/>
      <c r="M21" s="34"/>
      <c r="N21" s="34"/>
      <c r="O21" s="34"/>
      <c r="P21" s="51"/>
      <c r="Q21" s="12"/>
    </row>
    <row r="22" spans="2:19" ht="18.600000000000001" hidden="1" customHeight="1" x14ac:dyDescent="0.35">
      <c r="B22" s="10"/>
      <c r="C22" s="52"/>
      <c r="D22" s="52"/>
      <c r="E22" s="52"/>
      <c r="F22" s="52"/>
      <c r="G22" s="52"/>
      <c r="H22" s="52"/>
      <c r="I22" s="52"/>
      <c r="J22" s="26"/>
      <c r="K22" s="26"/>
      <c r="L22" s="49"/>
      <c r="M22" s="50"/>
      <c r="N22" s="50"/>
      <c r="O22" s="49"/>
      <c r="P22" s="51"/>
      <c r="Q22" s="12"/>
    </row>
    <row r="23" spans="2:19" ht="8.1" customHeight="1" x14ac:dyDescent="0.25">
      <c r="B23" s="10"/>
      <c r="C23" s="52"/>
      <c r="D23" s="52"/>
      <c r="E23" s="52"/>
      <c r="F23" s="52"/>
      <c r="G23" s="52"/>
      <c r="H23" s="52"/>
      <c r="I23" s="52"/>
      <c r="J23" s="26"/>
      <c r="K23" s="15"/>
      <c r="L23" s="15"/>
      <c r="M23" s="15"/>
      <c r="N23" s="15"/>
      <c r="O23" s="15"/>
      <c r="P23" s="15"/>
      <c r="Q23" s="12"/>
    </row>
    <row r="24" spans="2:19" ht="29.1" customHeight="1" x14ac:dyDescent="0.25">
      <c r="B24" s="10"/>
      <c r="C24" s="53"/>
      <c r="D24" s="53"/>
      <c r="E24" s="53"/>
      <c r="F24" s="53"/>
      <c r="G24" s="53"/>
      <c r="H24" s="53"/>
      <c r="I24" s="53"/>
      <c r="J24" s="53"/>
      <c r="K24" s="53"/>
      <c r="L24" s="53"/>
      <c r="M24" s="53"/>
      <c r="N24" s="53"/>
      <c r="O24" s="53"/>
      <c r="P24" s="53"/>
      <c r="Q24" s="12"/>
      <c r="S24" s="7"/>
    </row>
    <row r="25" spans="2:19" ht="24" customHeight="1" thickBot="1" x14ac:dyDescent="0.3">
      <c r="B25" s="16"/>
      <c r="C25" s="17"/>
      <c r="D25" s="56" t="s">
        <v>8</v>
      </c>
      <c r="E25" s="56"/>
      <c r="F25" s="56"/>
      <c r="G25" s="56"/>
      <c r="H25" s="56"/>
      <c r="I25" s="56"/>
      <c r="J25" s="56"/>
      <c r="K25" s="56"/>
      <c r="L25" s="56"/>
      <c r="M25" s="56"/>
      <c r="N25" s="56"/>
      <c r="O25" s="56"/>
      <c r="P25" s="18"/>
      <c r="Q25" s="19"/>
      <c r="R25"/>
    </row>
    <row r="26" spans="2:19" ht="18" customHeight="1" x14ac:dyDescent="0.25">
      <c r="B26" s="14"/>
      <c r="C26" s="14"/>
      <c r="D26" s="14"/>
      <c r="E26" s="14"/>
      <c r="F26" s="11"/>
      <c r="G26" s="11"/>
      <c r="H26" s="11"/>
      <c r="I26" s="11"/>
      <c r="J26" s="11"/>
      <c r="K26" s="11"/>
      <c r="L26" s="20"/>
      <c r="M26" s="20"/>
      <c r="N26" s="20"/>
      <c r="O26" s="20"/>
      <c r="P26" s="21"/>
      <c r="Q26" s="11"/>
    </row>
    <row r="27" spans="2:19" ht="36.6" customHeight="1" x14ac:dyDescent="0.25">
      <c r="B27" s="54" t="s">
        <v>7</v>
      </c>
      <c r="C27" s="54"/>
      <c r="D27" s="54"/>
      <c r="E27" s="54"/>
      <c r="F27" s="22" t="s">
        <v>6</v>
      </c>
      <c r="G27" s="22" t="s">
        <v>5</v>
      </c>
      <c r="H27" s="54" t="s">
        <v>4</v>
      </c>
      <c r="I27" s="54"/>
      <c r="J27" s="54"/>
      <c r="K27" s="22" t="s">
        <v>3</v>
      </c>
      <c r="L27" s="22" t="s">
        <v>2</v>
      </c>
      <c r="M27" s="22" t="s">
        <v>1</v>
      </c>
      <c r="N27" s="55" t="s">
        <v>0</v>
      </c>
      <c r="O27" s="55"/>
      <c r="P27" s="55"/>
      <c r="Q27" s="11"/>
    </row>
    <row r="28" spans="2:19" x14ac:dyDescent="0.25">
      <c r="B28" s="69">
        <v>1</v>
      </c>
      <c r="C28" s="70"/>
      <c r="D28" s="70"/>
      <c r="E28" s="71"/>
      <c r="F28" s="23">
        <f>N5</f>
        <v>10000000</v>
      </c>
      <c r="G28" s="23">
        <f>L28-H28</f>
        <v>657859.87692584412</v>
      </c>
      <c r="H28" s="72">
        <f>F28*$N$17</f>
        <v>18967.538135683528</v>
      </c>
      <c r="I28" s="73"/>
      <c r="J28" s="74"/>
      <c r="K28" s="23">
        <f t="shared" ref="K28:K59" si="0">(F28/1000000)*1800</f>
        <v>18000</v>
      </c>
      <c r="L28" s="23">
        <f>(-PMT($N$17,$N$7,$N$5,0,0))</f>
        <v>676827.41506152763</v>
      </c>
      <c r="M28" s="23">
        <f>F28-G28</f>
        <v>9342140.1230741553</v>
      </c>
      <c r="N28" s="75">
        <f>L28+K28</f>
        <v>694827.41506152763</v>
      </c>
      <c r="O28" s="75"/>
      <c r="P28" s="75"/>
      <c r="Q28" s="11"/>
    </row>
    <row r="29" spans="2:19" x14ac:dyDescent="0.25">
      <c r="B29" s="69">
        <v>2</v>
      </c>
      <c r="C29" s="70"/>
      <c r="D29" s="70"/>
      <c r="E29" s="71"/>
      <c r="F29" s="23">
        <f t="shared" ref="F29:F60" si="1">IF(B29&gt;$N$7,0,F28-G28)</f>
        <v>9342140.1230741553</v>
      </c>
      <c r="G29" s="23">
        <f t="shared" ref="G29:G60" si="2">IF(B29&gt;$N$7,0,L29-H29)</f>
        <v>659107.67515619681</v>
      </c>
      <c r="H29" s="72">
        <f t="shared" ref="H29:H60" si="3">IF(B29&gt;$N$7,0,F29*$N$17)</f>
        <v>17719.739905330822</v>
      </c>
      <c r="I29" s="73"/>
      <c r="J29" s="74"/>
      <c r="K29" s="23">
        <f t="shared" si="0"/>
        <v>16815.852221533481</v>
      </c>
      <c r="L29" s="23">
        <f t="shared" ref="L29:L60" si="4">IF(B29&gt;$N$7,0,(-PMT($N$17,$N$7,$N$5,0,0)))</f>
        <v>676827.41506152763</v>
      </c>
      <c r="M29" s="23">
        <f t="shared" ref="M29:M60" si="5">IF(B29&gt;$N$7,0,F29-G29)</f>
        <v>8683032.4479179587</v>
      </c>
      <c r="N29" s="75">
        <f t="shared" ref="N29:N60" si="6">IF(B29&gt;$N$7,0,L29+K29)</f>
        <v>693643.26728306105</v>
      </c>
      <c r="O29" s="75"/>
      <c r="P29" s="75"/>
      <c r="Q29" s="11"/>
    </row>
    <row r="30" spans="2:19" x14ac:dyDescent="0.25">
      <c r="B30" s="69">
        <v>3</v>
      </c>
      <c r="C30" s="70"/>
      <c r="D30" s="70"/>
      <c r="E30" s="71"/>
      <c r="F30" s="23">
        <f t="shared" si="1"/>
        <v>8683032.4479179587</v>
      </c>
      <c r="G30" s="23">
        <f t="shared" si="2"/>
        <v>660357.84015260148</v>
      </c>
      <c r="H30" s="72">
        <f t="shared" si="3"/>
        <v>16469.574908926137</v>
      </c>
      <c r="I30" s="73"/>
      <c r="J30" s="74"/>
      <c r="K30" s="23">
        <f t="shared" si="0"/>
        <v>15629.458406252326</v>
      </c>
      <c r="L30" s="23">
        <f t="shared" si="4"/>
        <v>676827.41506152763</v>
      </c>
      <c r="M30" s="23">
        <f t="shared" si="5"/>
        <v>8022674.607765357</v>
      </c>
      <c r="N30" s="75">
        <f t="shared" si="6"/>
        <v>692456.87346777995</v>
      </c>
      <c r="O30" s="75"/>
      <c r="P30" s="75"/>
      <c r="Q30" s="11"/>
    </row>
    <row r="31" spans="2:19" x14ac:dyDescent="0.25">
      <c r="B31" s="69">
        <v>4</v>
      </c>
      <c r="C31" s="70"/>
      <c r="D31" s="70"/>
      <c r="E31" s="71"/>
      <c r="F31" s="23">
        <f t="shared" si="1"/>
        <v>8022674.607765357</v>
      </c>
      <c r="G31" s="23">
        <f t="shared" si="2"/>
        <v>661610.37640423072</v>
      </c>
      <c r="H31" s="72">
        <f t="shared" si="3"/>
        <v>15217.038657296929</v>
      </c>
      <c r="I31" s="73"/>
      <c r="J31" s="74"/>
      <c r="K31" s="23">
        <f t="shared" si="0"/>
        <v>14440.814293977643</v>
      </c>
      <c r="L31" s="23">
        <f t="shared" si="4"/>
        <v>676827.41506152763</v>
      </c>
      <c r="M31" s="23">
        <f t="shared" si="5"/>
        <v>7361064.2313611265</v>
      </c>
      <c r="N31" s="75">
        <f t="shared" si="6"/>
        <v>691268.22935550532</v>
      </c>
      <c r="O31" s="75"/>
      <c r="P31" s="75"/>
      <c r="Q31" s="11"/>
    </row>
    <row r="32" spans="2:19" x14ac:dyDescent="0.25">
      <c r="B32" s="69">
        <v>5</v>
      </c>
      <c r="C32" s="70"/>
      <c r="D32" s="70"/>
      <c r="E32" s="71"/>
      <c r="F32" s="23">
        <f t="shared" si="1"/>
        <v>7361064.2313611265</v>
      </c>
      <c r="G32" s="23">
        <f t="shared" si="2"/>
        <v>662865.28840877186</v>
      </c>
      <c r="H32" s="72">
        <f t="shared" si="3"/>
        <v>13962.126652755811</v>
      </c>
      <c r="I32" s="73"/>
      <c r="J32" s="74"/>
      <c r="K32" s="23">
        <f t="shared" si="0"/>
        <v>13249.915616450027</v>
      </c>
      <c r="L32" s="23">
        <f t="shared" si="4"/>
        <v>676827.41506152763</v>
      </c>
      <c r="M32" s="23">
        <f t="shared" si="5"/>
        <v>6698198.9429523544</v>
      </c>
      <c r="N32" s="75">
        <f t="shared" si="6"/>
        <v>690077.33067797765</v>
      </c>
      <c r="O32" s="75"/>
      <c r="P32" s="75"/>
      <c r="Q32" s="11"/>
    </row>
    <row r="33" spans="2:17" x14ac:dyDescent="0.25">
      <c r="B33" s="69">
        <v>6</v>
      </c>
      <c r="C33" s="70"/>
      <c r="D33" s="70"/>
      <c r="E33" s="71"/>
      <c r="F33" s="23">
        <f t="shared" si="1"/>
        <v>6698198.9429523544</v>
      </c>
      <c r="G33" s="23">
        <f t="shared" si="2"/>
        <v>664122.58067244326</v>
      </c>
      <c r="H33" s="72">
        <f t="shared" si="3"/>
        <v>12704.834389084386</v>
      </c>
      <c r="I33" s="73"/>
      <c r="J33" s="74"/>
      <c r="K33" s="23">
        <f t="shared" si="0"/>
        <v>12056.758097314238</v>
      </c>
      <c r="L33" s="23">
        <f t="shared" si="4"/>
        <v>676827.41506152763</v>
      </c>
      <c r="M33" s="23">
        <f t="shared" si="5"/>
        <v>6034076.3622799115</v>
      </c>
      <c r="N33" s="75">
        <f t="shared" si="6"/>
        <v>688884.17315884191</v>
      </c>
      <c r="O33" s="75"/>
      <c r="P33" s="75"/>
      <c r="Q33" s="11"/>
    </row>
    <row r="34" spans="2:17" x14ac:dyDescent="0.25">
      <c r="B34" s="69">
        <v>7</v>
      </c>
      <c r="C34" s="70"/>
      <c r="D34" s="70"/>
      <c r="E34" s="71"/>
      <c r="F34" s="23">
        <f t="shared" si="1"/>
        <v>6034076.3622799115</v>
      </c>
      <c r="G34" s="23">
        <f t="shared" si="2"/>
        <v>665382.25771001051</v>
      </c>
      <c r="H34" s="72">
        <f t="shared" si="3"/>
        <v>11445.157351517075</v>
      </c>
      <c r="I34" s="73"/>
      <c r="J34" s="74"/>
      <c r="K34" s="23">
        <f t="shared" si="0"/>
        <v>10861.33745210384</v>
      </c>
      <c r="L34" s="23">
        <f t="shared" si="4"/>
        <v>676827.41506152763</v>
      </c>
      <c r="M34" s="23">
        <f t="shared" si="5"/>
        <v>5368694.1045699008</v>
      </c>
      <c r="N34" s="75">
        <f t="shared" si="6"/>
        <v>687688.75251363148</v>
      </c>
      <c r="O34" s="75"/>
      <c r="P34" s="75"/>
      <c r="Q34" s="11"/>
    </row>
    <row r="35" spans="2:17" x14ac:dyDescent="0.25">
      <c r="B35" s="69">
        <v>8</v>
      </c>
      <c r="C35" s="70"/>
      <c r="D35" s="70"/>
      <c r="E35" s="71"/>
      <c r="F35" s="23">
        <f t="shared" si="1"/>
        <v>5368694.1045699008</v>
      </c>
      <c r="G35" s="23">
        <f t="shared" si="2"/>
        <v>666644.32404480269</v>
      </c>
      <c r="H35" s="72">
        <f t="shared" si="3"/>
        <v>10183.091016724891</v>
      </c>
      <c r="I35" s="73"/>
      <c r="J35" s="74"/>
      <c r="K35" s="23">
        <f t="shared" si="0"/>
        <v>9663.6493882258219</v>
      </c>
      <c r="L35" s="23">
        <f t="shared" si="4"/>
        <v>676827.41506152763</v>
      </c>
      <c r="M35" s="23">
        <f t="shared" si="5"/>
        <v>4702049.7805250976</v>
      </c>
      <c r="N35" s="75">
        <f t="shared" si="6"/>
        <v>686491.0644497535</v>
      </c>
      <c r="O35" s="75"/>
      <c r="P35" s="75"/>
      <c r="Q35" s="11"/>
    </row>
    <row r="36" spans="2:17" x14ac:dyDescent="0.25">
      <c r="B36" s="69">
        <v>9</v>
      </c>
      <c r="C36" s="70"/>
      <c r="D36" s="70"/>
      <c r="E36" s="71"/>
      <c r="F36" s="23">
        <f t="shared" si="1"/>
        <v>4702049.7805250976</v>
      </c>
      <c r="G36" s="23">
        <f t="shared" si="2"/>
        <v>667908.78420872847</v>
      </c>
      <c r="H36" s="72">
        <f t="shared" si="3"/>
        <v>8918.6308527992151</v>
      </c>
      <c r="I36" s="73"/>
      <c r="J36" s="74"/>
      <c r="K36" s="23">
        <f t="shared" si="0"/>
        <v>8463.6896049451752</v>
      </c>
      <c r="L36" s="23">
        <f t="shared" si="4"/>
        <v>676827.41506152763</v>
      </c>
      <c r="M36" s="23">
        <f t="shared" si="5"/>
        <v>4034140.9963163692</v>
      </c>
      <c r="N36" s="75">
        <f t="shared" si="6"/>
        <v>685291.10466647276</v>
      </c>
      <c r="O36" s="75"/>
      <c r="P36" s="75"/>
      <c r="Q36" s="11"/>
    </row>
    <row r="37" spans="2:17" x14ac:dyDescent="0.25">
      <c r="B37" s="69">
        <v>10</v>
      </c>
      <c r="C37" s="70"/>
      <c r="D37" s="70"/>
      <c r="E37" s="71"/>
      <c r="F37" s="23">
        <f t="shared" si="1"/>
        <v>4034140.9963163692</v>
      </c>
      <c r="G37" s="23">
        <f t="shared" si="2"/>
        <v>669175.64274229214</v>
      </c>
      <c r="H37" s="72">
        <f t="shared" si="3"/>
        <v>7651.772319235507</v>
      </c>
      <c r="I37" s="73"/>
      <c r="J37" s="74"/>
      <c r="K37" s="23">
        <f t="shared" si="0"/>
        <v>7261.4537933694637</v>
      </c>
      <c r="L37" s="23">
        <f t="shared" si="4"/>
        <v>676827.41506152763</v>
      </c>
      <c r="M37" s="23">
        <f t="shared" si="5"/>
        <v>3364965.3535740771</v>
      </c>
      <c r="N37" s="75">
        <f t="shared" si="6"/>
        <v>684088.8688548971</v>
      </c>
      <c r="O37" s="75"/>
      <c r="P37" s="75"/>
      <c r="Q37" s="11"/>
    </row>
    <row r="38" spans="2:17" x14ac:dyDescent="0.25">
      <c r="B38" s="69">
        <v>11</v>
      </c>
      <c r="C38" s="70"/>
      <c r="D38" s="70"/>
      <c r="E38" s="71"/>
      <c r="F38" s="23">
        <f t="shared" si="1"/>
        <v>3364965.3535740771</v>
      </c>
      <c r="G38" s="23">
        <f t="shared" si="2"/>
        <v>670444.90419461066</v>
      </c>
      <c r="H38" s="72">
        <f t="shared" si="3"/>
        <v>6382.5108669170104</v>
      </c>
      <c r="I38" s="73"/>
      <c r="J38" s="74"/>
      <c r="K38" s="23">
        <f t="shared" si="0"/>
        <v>6056.9376364333393</v>
      </c>
      <c r="L38" s="23">
        <f t="shared" si="4"/>
        <v>676827.41506152763</v>
      </c>
      <c r="M38" s="23">
        <f t="shared" si="5"/>
        <v>2694520.4493794665</v>
      </c>
      <c r="N38" s="75">
        <f t="shared" si="6"/>
        <v>682884.35269796092</v>
      </c>
      <c r="O38" s="75"/>
      <c r="P38" s="75"/>
      <c r="Q38" s="11"/>
    </row>
    <row r="39" spans="2:17" x14ac:dyDescent="0.25">
      <c r="B39" s="69">
        <v>12</v>
      </c>
      <c r="C39" s="70"/>
      <c r="D39" s="70"/>
      <c r="E39" s="71"/>
      <c r="F39" s="23">
        <f t="shared" si="1"/>
        <v>2694520.4493794665</v>
      </c>
      <c r="G39" s="23">
        <f t="shared" si="2"/>
        <v>671716.5731234292</v>
      </c>
      <c r="H39" s="72">
        <f t="shared" si="3"/>
        <v>5110.8419380984142</v>
      </c>
      <c r="I39" s="73"/>
      <c r="J39" s="74"/>
      <c r="K39" s="23">
        <f t="shared" si="0"/>
        <v>4850.1368088830395</v>
      </c>
      <c r="L39" s="23">
        <f t="shared" si="4"/>
        <v>676827.41506152763</v>
      </c>
      <c r="M39" s="23">
        <f t="shared" si="5"/>
        <v>2022803.8762560373</v>
      </c>
      <c r="N39" s="75">
        <f t="shared" si="6"/>
        <v>681677.55187041068</v>
      </c>
      <c r="O39" s="75"/>
      <c r="P39" s="75"/>
      <c r="Q39" s="11"/>
    </row>
    <row r="40" spans="2:17" x14ac:dyDescent="0.25">
      <c r="B40" s="69">
        <v>13</v>
      </c>
      <c r="C40" s="70"/>
      <c r="D40" s="70"/>
      <c r="E40" s="71"/>
      <c r="F40" s="23">
        <f t="shared" si="1"/>
        <v>2022803.8762560373</v>
      </c>
      <c r="G40" s="23">
        <f t="shared" si="2"/>
        <v>672990.65409513819</v>
      </c>
      <c r="H40" s="72">
        <f t="shared" si="3"/>
        <v>3836.7609663894846</v>
      </c>
      <c r="I40" s="73"/>
      <c r="J40" s="74"/>
      <c r="K40" s="23">
        <f t="shared" si="0"/>
        <v>3641.0469772608672</v>
      </c>
      <c r="L40" s="23">
        <f t="shared" si="4"/>
        <v>676827.41506152763</v>
      </c>
      <c r="M40" s="23">
        <f t="shared" si="5"/>
        <v>1349813.2221608991</v>
      </c>
      <c r="N40" s="75">
        <f t="shared" si="6"/>
        <v>680468.46203878848</v>
      </c>
      <c r="O40" s="75"/>
      <c r="P40" s="75"/>
      <c r="Q40" s="11"/>
    </row>
    <row r="41" spans="2:17" x14ac:dyDescent="0.25">
      <c r="B41" s="69">
        <v>14</v>
      </c>
      <c r="C41" s="70"/>
      <c r="D41" s="70"/>
      <c r="E41" s="71"/>
      <c r="F41" s="23">
        <f t="shared" si="1"/>
        <v>1349813.2221608991</v>
      </c>
      <c r="G41" s="23">
        <f t="shared" si="2"/>
        <v>674267.15168478899</v>
      </c>
      <c r="H41" s="72">
        <f t="shared" si="3"/>
        <v>2560.2633767386715</v>
      </c>
      <c r="I41" s="73"/>
      <c r="J41" s="74"/>
      <c r="K41" s="23">
        <f t="shared" si="0"/>
        <v>2429.6637998896185</v>
      </c>
      <c r="L41" s="23">
        <f t="shared" si="4"/>
        <v>676827.41506152763</v>
      </c>
      <c r="M41" s="23">
        <f t="shared" si="5"/>
        <v>675546.07047611009</v>
      </c>
      <c r="N41" s="75">
        <f t="shared" si="6"/>
        <v>679257.07886141725</v>
      </c>
      <c r="O41" s="75"/>
      <c r="P41" s="75"/>
      <c r="Q41" s="11"/>
    </row>
    <row r="42" spans="2:17" x14ac:dyDescent="0.25">
      <c r="B42" s="69">
        <v>15</v>
      </c>
      <c r="C42" s="70"/>
      <c r="D42" s="70"/>
      <c r="E42" s="71"/>
      <c r="F42" s="23">
        <f t="shared" si="1"/>
        <v>675546.07047611009</v>
      </c>
      <c r="G42" s="23">
        <f t="shared" si="2"/>
        <v>675546.07047611091</v>
      </c>
      <c r="H42" s="72">
        <f t="shared" si="3"/>
        <v>1281.3445854166769</v>
      </c>
      <c r="I42" s="73"/>
      <c r="J42" s="74"/>
      <c r="K42" s="23">
        <f t="shared" si="0"/>
        <v>1215.9829268569981</v>
      </c>
      <c r="L42" s="23">
        <f t="shared" si="4"/>
        <v>676827.41506152763</v>
      </c>
      <c r="M42" s="23">
        <f t="shared" si="5"/>
        <v>-8.149072527885437E-10</v>
      </c>
      <c r="N42" s="75">
        <f t="shared" si="6"/>
        <v>678043.39798838459</v>
      </c>
      <c r="O42" s="75"/>
      <c r="P42" s="75"/>
      <c r="Q42" s="11"/>
    </row>
    <row r="43" spans="2:17" x14ac:dyDescent="0.25">
      <c r="B43" s="69">
        <v>16</v>
      </c>
      <c r="C43" s="70"/>
      <c r="D43" s="70"/>
      <c r="E43" s="71"/>
      <c r="F43" s="23">
        <f t="shared" si="1"/>
        <v>0</v>
      </c>
      <c r="G43" s="23">
        <f t="shared" si="2"/>
        <v>0</v>
      </c>
      <c r="H43" s="72">
        <f t="shared" si="3"/>
        <v>0</v>
      </c>
      <c r="I43" s="73"/>
      <c r="J43" s="74"/>
      <c r="K43" s="23">
        <f t="shared" si="0"/>
        <v>0</v>
      </c>
      <c r="L43" s="23">
        <f t="shared" si="4"/>
        <v>0</v>
      </c>
      <c r="M43" s="23">
        <f t="shared" si="5"/>
        <v>0</v>
      </c>
      <c r="N43" s="75">
        <f t="shared" si="6"/>
        <v>0</v>
      </c>
      <c r="O43" s="75"/>
      <c r="P43" s="75"/>
      <c r="Q43" s="11"/>
    </row>
    <row r="44" spans="2:17" x14ac:dyDescent="0.25">
      <c r="B44" s="69">
        <v>17</v>
      </c>
      <c r="C44" s="70"/>
      <c r="D44" s="70"/>
      <c r="E44" s="71"/>
      <c r="F44" s="23">
        <f t="shared" si="1"/>
        <v>0</v>
      </c>
      <c r="G44" s="23">
        <f t="shared" si="2"/>
        <v>0</v>
      </c>
      <c r="H44" s="72">
        <f t="shared" si="3"/>
        <v>0</v>
      </c>
      <c r="I44" s="73"/>
      <c r="J44" s="74"/>
      <c r="K44" s="23">
        <f t="shared" si="0"/>
        <v>0</v>
      </c>
      <c r="L44" s="23">
        <f t="shared" si="4"/>
        <v>0</v>
      </c>
      <c r="M44" s="23">
        <f t="shared" si="5"/>
        <v>0</v>
      </c>
      <c r="N44" s="75">
        <f t="shared" si="6"/>
        <v>0</v>
      </c>
      <c r="O44" s="75"/>
      <c r="P44" s="75"/>
      <c r="Q44" s="11"/>
    </row>
    <row r="45" spans="2:17" x14ac:dyDescent="0.25">
      <c r="B45" s="69">
        <v>18</v>
      </c>
      <c r="C45" s="70"/>
      <c r="D45" s="70"/>
      <c r="E45" s="71"/>
      <c r="F45" s="23">
        <f t="shared" si="1"/>
        <v>0</v>
      </c>
      <c r="G45" s="23">
        <f t="shared" si="2"/>
        <v>0</v>
      </c>
      <c r="H45" s="72">
        <f t="shared" si="3"/>
        <v>0</v>
      </c>
      <c r="I45" s="73"/>
      <c r="J45" s="74"/>
      <c r="K45" s="23">
        <f t="shared" si="0"/>
        <v>0</v>
      </c>
      <c r="L45" s="23">
        <f t="shared" si="4"/>
        <v>0</v>
      </c>
      <c r="M45" s="23">
        <f t="shared" si="5"/>
        <v>0</v>
      </c>
      <c r="N45" s="75">
        <f t="shared" si="6"/>
        <v>0</v>
      </c>
      <c r="O45" s="75"/>
      <c r="P45" s="75"/>
      <c r="Q45" s="11"/>
    </row>
    <row r="46" spans="2:17" x14ac:dyDescent="0.25">
      <c r="B46" s="69">
        <v>19</v>
      </c>
      <c r="C46" s="70"/>
      <c r="D46" s="70"/>
      <c r="E46" s="71"/>
      <c r="F46" s="23">
        <f t="shared" si="1"/>
        <v>0</v>
      </c>
      <c r="G46" s="23">
        <f t="shared" si="2"/>
        <v>0</v>
      </c>
      <c r="H46" s="72">
        <f t="shared" si="3"/>
        <v>0</v>
      </c>
      <c r="I46" s="73"/>
      <c r="J46" s="74"/>
      <c r="K46" s="23">
        <f t="shared" si="0"/>
        <v>0</v>
      </c>
      <c r="L46" s="23">
        <f t="shared" si="4"/>
        <v>0</v>
      </c>
      <c r="M46" s="23">
        <f t="shared" si="5"/>
        <v>0</v>
      </c>
      <c r="N46" s="75">
        <f t="shared" si="6"/>
        <v>0</v>
      </c>
      <c r="O46" s="75"/>
      <c r="P46" s="75"/>
      <c r="Q46" s="11"/>
    </row>
    <row r="47" spans="2:17" x14ac:dyDescent="0.25">
      <c r="B47" s="69">
        <v>20</v>
      </c>
      <c r="C47" s="70"/>
      <c r="D47" s="70"/>
      <c r="E47" s="71"/>
      <c r="F47" s="23">
        <f t="shared" si="1"/>
        <v>0</v>
      </c>
      <c r="G47" s="23">
        <f t="shared" si="2"/>
        <v>0</v>
      </c>
      <c r="H47" s="72">
        <f t="shared" si="3"/>
        <v>0</v>
      </c>
      <c r="I47" s="73"/>
      <c r="J47" s="74"/>
      <c r="K47" s="23">
        <f t="shared" si="0"/>
        <v>0</v>
      </c>
      <c r="L47" s="23">
        <f t="shared" si="4"/>
        <v>0</v>
      </c>
      <c r="M47" s="23">
        <f t="shared" si="5"/>
        <v>0</v>
      </c>
      <c r="N47" s="75">
        <f t="shared" si="6"/>
        <v>0</v>
      </c>
      <c r="O47" s="75"/>
      <c r="P47" s="75"/>
      <c r="Q47" s="11"/>
    </row>
    <row r="48" spans="2:17" x14ac:dyDescent="0.25">
      <c r="B48" s="69">
        <v>21</v>
      </c>
      <c r="C48" s="70"/>
      <c r="D48" s="70"/>
      <c r="E48" s="71"/>
      <c r="F48" s="23">
        <f t="shared" si="1"/>
        <v>0</v>
      </c>
      <c r="G48" s="23">
        <f t="shared" si="2"/>
        <v>0</v>
      </c>
      <c r="H48" s="72">
        <f t="shared" si="3"/>
        <v>0</v>
      </c>
      <c r="I48" s="73"/>
      <c r="J48" s="74"/>
      <c r="K48" s="23">
        <f t="shared" si="0"/>
        <v>0</v>
      </c>
      <c r="L48" s="23">
        <f t="shared" si="4"/>
        <v>0</v>
      </c>
      <c r="M48" s="23">
        <f t="shared" si="5"/>
        <v>0</v>
      </c>
      <c r="N48" s="75">
        <f t="shared" si="6"/>
        <v>0</v>
      </c>
      <c r="O48" s="75"/>
      <c r="P48" s="75"/>
      <c r="Q48" s="11"/>
    </row>
    <row r="49" spans="2:21" x14ac:dyDescent="0.25">
      <c r="B49" s="69">
        <v>22</v>
      </c>
      <c r="C49" s="70"/>
      <c r="D49" s="70"/>
      <c r="E49" s="71"/>
      <c r="F49" s="23">
        <f t="shared" si="1"/>
        <v>0</v>
      </c>
      <c r="G49" s="23">
        <f t="shared" si="2"/>
        <v>0</v>
      </c>
      <c r="H49" s="72">
        <f t="shared" si="3"/>
        <v>0</v>
      </c>
      <c r="I49" s="73"/>
      <c r="J49" s="74"/>
      <c r="K49" s="23">
        <f t="shared" si="0"/>
        <v>0</v>
      </c>
      <c r="L49" s="23">
        <f t="shared" si="4"/>
        <v>0</v>
      </c>
      <c r="M49" s="23">
        <f t="shared" si="5"/>
        <v>0</v>
      </c>
      <c r="N49" s="75">
        <f t="shared" si="6"/>
        <v>0</v>
      </c>
      <c r="O49" s="75"/>
      <c r="P49" s="75"/>
      <c r="Q49" s="11"/>
    </row>
    <row r="50" spans="2:21" x14ac:dyDescent="0.25">
      <c r="B50" s="69">
        <v>23</v>
      </c>
      <c r="C50" s="70"/>
      <c r="D50" s="70"/>
      <c r="E50" s="71"/>
      <c r="F50" s="23">
        <f t="shared" si="1"/>
        <v>0</v>
      </c>
      <c r="G50" s="23">
        <f t="shared" si="2"/>
        <v>0</v>
      </c>
      <c r="H50" s="72">
        <f t="shared" si="3"/>
        <v>0</v>
      </c>
      <c r="I50" s="73"/>
      <c r="J50" s="74"/>
      <c r="K50" s="23">
        <f t="shared" si="0"/>
        <v>0</v>
      </c>
      <c r="L50" s="23">
        <f t="shared" si="4"/>
        <v>0</v>
      </c>
      <c r="M50" s="23">
        <f t="shared" si="5"/>
        <v>0</v>
      </c>
      <c r="N50" s="75">
        <f t="shared" si="6"/>
        <v>0</v>
      </c>
      <c r="O50" s="75"/>
      <c r="P50" s="75"/>
      <c r="Q50" s="11"/>
    </row>
    <row r="51" spans="2:21" x14ac:dyDescent="0.25">
      <c r="B51" s="69">
        <v>24</v>
      </c>
      <c r="C51" s="70"/>
      <c r="D51" s="70"/>
      <c r="E51" s="71"/>
      <c r="F51" s="23">
        <f t="shared" si="1"/>
        <v>0</v>
      </c>
      <c r="G51" s="23">
        <f t="shared" si="2"/>
        <v>0</v>
      </c>
      <c r="H51" s="72">
        <f t="shared" si="3"/>
        <v>0</v>
      </c>
      <c r="I51" s="73"/>
      <c r="J51" s="74"/>
      <c r="K51" s="23">
        <f t="shared" si="0"/>
        <v>0</v>
      </c>
      <c r="L51" s="23">
        <f t="shared" si="4"/>
        <v>0</v>
      </c>
      <c r="M51" s="23">
        <f t="shared" si="5"/>
        <v>0</v>
      </c>
      <c r="N51" s="75">
        <f t="shared" si="6"/>
        <v>0</v>
      </c>
      <c r="O51" s="75"/>
      <c r="P51" s="75"/>
      <c r="Q51" s="11"/>
    </row>
    <row r="52" spans="2:21" x14ac:dyDescent="0.25">
      <c r="B52" s="69">
        <v>25</v>
      </c>
      <c r="C52" s="70"/>
      <c r="D52" s="70"/>
      <c r="E52" s="71"/>
      <c r="F52" s="23">
        <f t="shared" si="1"/>
        <v>0</v>
      </c>
      <c r="G52" s="23">
        <f t="shared" si="2"/>
        <v>0</v>
      </c>
      <c r="H52" s="72">
        <f t="shared" si="3"/>
        <v>0</v>
      </c>
      <c r="I52" s="73"/>
      <c r="J52" s="74"/>
      <c r="K52" s="23">
        <f t="shared" si="0"/>
        <v>0</v>
      </c>
      <c r="L52" s="23">
        <f t="shared" si="4"/>
        <v>0</v>
      </c>
      <c r="M52" s="23">
        <f t="shared" si="5"/>
        <v>0</v>
      </c>
      <c r="N52" s="75">
        <f t="shared" si="6"/>
        <v>0</v>
      </c>
      <c r="O52" s="75"/>
      <c r="P52" s="75"/>
      <c r="Q52" s="11"/>
    </row>
    <row r="53" spans="2:21" x14ac:dyDescent="0.25">
      <c r="B53" s="69">
        <v>26</v>
      </c>
      <c r="C53" s="70"/>
      <c r="D53" s="70"/>
      <c r="E53" s="71"/>
      <c r="F53" s="23">
        <f t="shared" si="1"/>
        <v>0</v>
      </c>
      <c r="G53" s="23">
        <f t="shared" si="2"/>
        <v>0</v>
      </c>
      <c r="H53" s="72">
        <f t="shared" si="3"/>
        <v>0</v>
      </c>
      <c r="I53" s="73"/>
      <c r="J53" s="74"/>
      <c r="K53" s="23">
        <f t="shared" si="0"/>
        <v>0</v>
      </c>
      <c r="L53" s="23">
        <f t="shared" si="4"/>
        <v>0</v>
      </c>
      <c r="M53" s="23">
        <f t="shared" si="5"/>
        <v>0</v>
      </c>
      <c r="N53" s="75">
        <f t="shared" si="6"/>
        <v>0</v>
      </c>
      <c r="O53" s="75"/>
      <c r="P53" s="75"/>
      <c r="Q53" s="11"/>
    </row>
    <row r="54" spans="2:21" x14ac:dyDescent="0.25">
      <c r="B54" s="69">
        <v>27</v>
      </c>
      <c r="C54" s="70"/>
      <c r="D54" s="70"/>
      <c r="E54" s="71"/>
      <c r="F54" s="23">
        <f t="shared" si="1"/>
        <v>0</v>
      </c>
      <c r="G54" s="23">
        <f t="shared" si="2"/>
        <v>0</v>
      </c>
      <c r="H54" s="72">
        <f t="shared" si="3"/>
        <v>0</v>
      </c>
      <c r="I54" s="73"/>
      <c r="J54" s="74"/>
      <c r="K54" s="23">
        <f t="shared" si="0"/>
        <v>0</v>
      </c>
      <c r="L54" s="23">
        <f t="shared" si="4"/>
        <v>0</v>
      </c>
      <c r="M54" s="23">
        <f t="shared" si="5"/>
        <v>0</v>
      </c>
      <c r="N54" s="75">
        <f t="shared" si="6"/>
        <v>0</v>
      </c>
      <c r="O54" s="75"/>
      <c r="P54" s="75"/>
      <c r="Q54" s="11"/>
    </row>
    <row r="55" spans="2:21" x14ac:dyDescent="0.25">
      <c r="B55" s="69">
        <v>28</v>
      </c>
      <c r="C55" s="70"/>
      <c r="D55" s="70"/>
      <c r="E55" s="71"/>
      <c r="F55" s="23">
        <f t="shared" si="1"/>
        <v>0</v>
      </c>
      <c r="G55" s="23">
        <f t="shared" si="2"/>
        <v>0</v>
      </c>
      <c r="H55" s="72">
        <f t="shared" si="3"/>
        <v>0</v>
      </c>
      <c r="I55" s="73"/>
      <c r="J55" s="74"/>
      <c r="K55" s="23">
        <f t="shared" si="0"/>
        <v>0</v>
      </c>
      <c r="L55" s="23">
        <f t="shared" si="4"/>
        <v>0</v>
      </c>
      <c r="M55" s="23">
        <f t="shared" si="5"/>
        <v>0</v>
      </c>
      <c r="N55" s="75">
        <f t="shared" si="6"/>
        <v>0</v>
      </c>
      <c r="O55" s="75"/>
      <c r="P55" s="75"/>
      <c r="Q55" s="11"/>
    </row>
    <row r="56" spans="2:21" x14ac:dyDescent="0.25">
      <c r="B56" s="69">
        <v>29</v>
      </c>
      <c r="C56" s="70"/>
      <c r="D56" s="70"/>
      <c r="E56" s="71"/>
      <c r="F56" s="23">
        <f t="shared" si="1"/>
        <v>0</v>
      </c>
      <c r="G56" s="23">
        <f t="shared" si="2"/>
        <v>0</v>
      </c>
      <c r="H56" s="72">
        <f t="shared" si="3"/>
        <v>0</v>
      </c>
      <c r="I56" s="73"/>
      <c r="J56" s="74"/>
      <c r="K56" s="23">
        <f t="shared" si="0"/>
        <v>0</v>
      </c>
      <c r="L56" s="23">
        <f t="shared" si="4"/>
        <v>0</v>
      </c>
      <c r="M56" s="23">
        <f t="shared" si="5"/>
        <v>0</v>
      </c>
      <c r="N56" s="75">
        <f t="shared" si="6"/>
        <v>0</v>
      </c>
      <c r="O56" s="75"/>
      <c r="P56" s="75"/>
      <c r="Q56" s="11"/>
    </row>
    <row r="57" spans="2:21" x14ac:dyDescent="0.25">
      <c r="B57" s="69">
        <v>30</v>
      </c>
      <c r="C57" s="70"/>
      <c r="D57" s="70"/>
      <c r="E57" s="71"/>
      <c r="F57" s="23">
        <f t="shared" si="1"/>
        <v>0</v>
      </c>
      <c r="G57" s="23">
        <f t="shared" si="2"/>
        <v>0</v>
      </c>
      <c r="H57" s="72">
        <f t="shared" si="3"/>
        <v>0</v>
      </c>
      <c r="I57" s="73"/>
      <c r="J57" s="74"/>
      <c r="K57" s="23">
        <f t="shared" si="0"/>
        <v>0</v>
      </c>
      <c r="L57" s="23">
        <f t="shared" si="4"/>
        <v>0</v>
      </c>
      <c r="M57" s="23">
        <f t="shared" si="5"/>
        <v>0</v>
      </c>
      <c r="N57" s="75">
        <f t="shared" si="6"/>
        <v>0</v>
      </c>
      <c r="O57" s="75"/>
      <c r="P57" s="75"/>
      <c r="Q57" s="11"/>
      <c r="U57" s="6"/>
    </row>
    <row r="58" spans="2:21" x14ac:dyDescent="0.25">
      <c r="B58" s="69">
        <v>31</v>
      </c>
      <c r="C58" s="70"/>
      <c r="D58" s="70"/>
      <c r="E58" s="71"/>
      <c r="F58" s="23">
        <f t="shared" si="1"/>
        <v>0</v>
      </c>
      <c r="G58" s="23">
        <f t="shared" si="2"/>
        <v>0</v>
      </c>
      <c r="H58" s="72">
        <f t="shared" si="3"/>
        <v>0</v>
      </c>
      <c r="I58" s="73"/>
      <c r="J58" s="74"/>
      <c r="K58" s="23">
        <f t="shared" si="0"/>
        <v>0</v>
      </c>
      <c r="L58" s="23">
        <f t="shared" si="4"/>
        <v>0</v>
      </c>
      <c r="M58" s="23">
        <f t="shared" si="5"/>
        <v>0</v>
      </c>
      <c r="N58" s="75">
        <f t="shared" si="6"/>
        <v>0</v>
      </c>
      <c r="O58" s="75"/>
      <c r="P58" s="75"/>
      <c r="Q58" s="11"/>
    </row>
    <row r="59" spans="2:21" x14ac:dyDescent="0.25">
      <c r="B59" s="69">
        <v>32</v>
      </c>
      <c r="C59" s="70"/>
      <c r="D59" s="70"/>
      <c r="E59" s="71"/>
      <c r="F59" s="23">
        <f t="shared" si="1"/>
        <v>0</v>
      </c>
      <c r="G59" s="23">
        <f t="shared" si="2"/>
        <v>0</v>
      </c>
      <c r="H59" s="72">
        <f t="shared" si="3"/>
        <v>0</v>
      </c>
      <c r="I59" s="73"/>
      <c r="J59" s="74"/>
      <c r="K59" s="23">
        <f t="shared" si="0"/>
        <v>0</v>
      </c>
      <c r="L59" s="23">
        <f t="shared" si="4"/>
        <v>0</v>
      </c>
      <c r="M59" s="23">
        <f t="shared" si="5"/>
        <v>0</v>
      </c>
      <c r="N59" s="75">
        <f t="shared" si="6"/>
        <v>0</v>
      </c>
      <c r="O59" s="75"/>
      <c r="P59" s="75"/>
      <c r="Q59" s="11"/>
    </row>
    <row r="60" spans="2:21" x14ac:dyDescent="0.25">
      <c r="B60" s="69">
        <v>33</v>
      </c>
      <c r="C60" s="70"/>
      <c r="D60" s="70"/>
      <c r="E60" s="71"/>
      <c r="F60" s="23">
        <f t="shared" si="1"/>
        <v>0</v>
      </c>
      <c r="G60" s="23">
        <f t="shared" si="2"/>
        <v>0</v>
      </c>
      <c r="H60" s="72">
        <f t="shared" si="3"/>
        <v>0</v>
      </c>
      <c r="I60" s="73"/>
      <c r="J60" s="74"/>
      <c r="K60" s="23">
        <f t="shared" ref="K60:K87" si="7">(F60/1000000)*1800</f>
        <v>0</v>
      </c>
      <c r="L60" s="23">
        <f t="shared" si="4"/>
        <v>0</v>
      </c>
      <c r="M60" s="23">
        <f t="shared" si="5"/>
        <v>0</v>
      </c>
      <c r="N60" s="75">
        <f t="shared" si="6"/>
        <v>0</v>
      </c>
      <c r="O60" s="75"/>
      <c r="P60" s="75"/>
      <c r="Q60" s="11"/>
    </row>
    <row r="61" spans="2:21" x14ac:dyDescent="0.25">
      <c r="B61" s="69">
        <v>34</v>
      </c>
      <c r="C61" s="70"/>
      <c r="D61" s="70"/>
      <c r="E61" s="71"/>
      <c r="F61" s="23">
        <f t="shared" ref="F61:F87" si="8">IF(B61&gt;$N$7,0,F60-G60)</f>
        <v>0</v>
      </c>
      <c r="G61" s="23">
        <f t="shared" ref="G61:G87" si="9">IF(B61&gt;$N$7,0,L61-H61)</f>
        <v>0</v>
      </c>
      <c r="H61" s="72">
        <f t="shared" ref="H61:H87" si="10">IF(B61&gt;$N$7,0,F61*$N$17)</f>
        <v>0</v>
      </c>
      <c r="I61" s="73"/>
      <c r="J61" s="74"/>
      <c r="K61" s="23">
        <f t="shared" si="7"/>
        <v>0</v>
      </c>
      <c r="L61" s="23">
        <f t="shared" ref="L61:L87" si="11">IF(B61&gt;$N$7,0,(-PMT($N$17,$N$7,$N$5,0,0)))</f>
        <v>0</v>
      </c>
      <c r="M61" s="23">
        <f t="shared" ref="M61:M87" si="12">IF(B61&gt;$N$7,0,F61-G61)</f>
        <v>0</v>
      </c>
      <c r="N61" s="75">
        <f t="shared" ref="N61:N87" si="13">IF(B61&gt;$N$7,0,L61+K61)</f>
        <v>0</v>
      </c>
      <c r="O61" s="75"/>
      <c r="P61" s="75"/>
      <c r="Q61" s="11"/>
    </row>
    <row r="62" spans="2:21" x14ac:dyDescent="0.25">
      <c r="B62" s="69">
        <v>35</v>
      </c>
      <c r="C62" s="70"/>
      <c r="D62" s="70"/>
      <c r="E62" s="71"/>
      <c r="F62" s="23">
        <f t="shared" si="8"/>
        <v>0</v>
      </c>
      <c r="G62" s="23">
        <f t="shared" si="9"/>
        <v>0</v>
      </c>
      <c r="H62" s="72">
        <f t="shared" si="10"/>
        <v>0</v>
      </c>
      <c r="I62" s="73"/>
      <c r="J62" s="74"/>
      <c r="K62" s="23">
        <f t="shared" si="7"/>
        <v>0</v>
      </c>
      <c r="L62" s="23">
        <f t="shared" si="11"/>
        <v>0</v>
      </c>
      <c r="M62" s="23">
        <f t="shared" si="12"/>
        <v>0</v>
      </c>
      <c r="N62" s="75">
        <f t="shared" si="13"/>
        <v>0</v>
      </c>
      <c r="O62" s="75"/>
      <c r="P62" s="75"/>
      <c r="Q62" s="11"/>
    </row>
    <row r="63" spans="2:21" x14ac:dyDescent="0.25">
      <c r="B63" s="69">
        <v>36</v>
      </c>
      <c r="C63" s="70"/>
      <c r="D63" s="70"/>
      <c r="E63" s="71"/>
      <c r="F63" s="23">
        <f t="shared" si="8"/>
        <v>0</v>
      </c>
      <c r="G63" s="23">
        <f t="shared" si="9"/>
        <v>0</v>
      </c>
      <c r="H63" s="72">
        <f t="shared" si="10"/>
        <v>0</v>
      </c>
      <c r="I63" s="73"/>
      <c r="J63" s="74"/>
      <c r="K63" s="23">
        <f t="shared" si="7"/>
        <v>0</v>
      </c>
      <c r="L63" s="23">
        <f t="shared" si="11"/>
        <v>0</v>
      </c>
      <c r="M63" s="23">
        <f t="shared" si="12"/>
        <v>0</v>
      </c>
      <c r="N63" s="75">
        <f t="shared" si="13"/>
        <v>0</v>
      </c>
      <c r="O63" s="75"/>
      <c r="P63" s="75"/>
      <c r="Q63" s="11"/>
    </row>
    <row r="64" spans="2:21" x14ac:dyDescent="0.25">
      <c r="B64" s="69">
        <v>37</v>
      </c>
      <c r="C64" s="70"/>
      <c r="D64" s="70"/>
      <c r="E64" s="71"/>
      <c r="F64" s="23">
        <f t="shared" si="8"/>
        <v>0</v>
      </c>
      <c r="G64" s="23">
        <f t="shared" si="9"/>
        <v>0</v>
      </c>
      <c r="H64" s="72">
        <f t="shared" si="10"/>
        <v>0</v>
      </c>
      <c r="I64" s="73"/>
      <c r="J64" s="74"/>
      <c r="K64" s="23">
        <f t="shared" si="7"/>
        <v>0</v>
      </c>
      <c r="L64" s="23">
        <f t="shared" si="11"/>
        <v>0</v>
      </c>
      <c r="M64" s="23">
        <f t="shared" si="12"/>
        <v>0</v>
      </c>
      <c r="N64" s="75">
        <f t="shared" si="13"/>
        <v>0</v>
      </c>
      <c r="O64" s="75"/>
      <c r="P64" s="75"/>
      <c r="Q64" s="11"/>
    </row>
    <row r="65" spans="2:17" x14ac:dyDescent="0.25">
      <c r="B65" s="69">
        <v>38</v>
      </c>
      <c r="C65" s="70"/>
      <c r="D65" s="70"/>
      <c r="E65" s="71"/>
      <c r="F65" s="23">
        <f t="shared" si="8"/>
        <v>0</v>
      </c>
      <c r="G65" s="23">
        <f t="shared" si="9"/>
        <v>0</v>
      </c>
      <c r="H65" s="72">
        <f t="shared" si="10"/>
        <v>0</v>
      </c>
      <c r="I65" s="73"/>
      <c r="J65" s="74"/>
      <c r="K65" s="23">
        <f t="shared" si="7"/>
        <v>0</v>
      </c>
      <c r="L65" s="23">
        <f t="shared" si="11"/>
        <v>0</v>
      </c>
      <c r="M65" s="23">
        <f t="shared" si="12"/>
        <v>0</v>
      </c>
      <c r="N65" s="75">
        <f t="shared" si="13"/>
        <v>0</v>
      </c>
      <c r="O65" s="75"/>
      <c r="P65" s="75"/>
      <c r="Q65" s="11"/>
    </row>
    <row r="66" spans="2:17" x14ac:dyDescent="0.25">
      <c r="B66" s="69">
        <v>39</v>
      </c>
      <c r="C66" s="70"/>
      <c r="D66" s="70"/>
      <c r="E66" s="71"/>
      <c r="F66" s="23">
        <f t="shared" si="8"/>
        <v>0</v>
      </c>
      <c r="G66" s="23">
        <f t="shared" si="9"/>
        <v>0</v>
      </c>
      <c r="H66" s="72">
        <f t="shared" si="10"/>
        <v>0</v>
      </c>
      <c r="I66" s="73"/>
      <c r="J66" s="74"/>
      <c r="K66" s="23">
        <f t="shared" si="7"/>
        <v>0</v>
      </c>
      <c r="L66" s="23">
        <f t="shared" si="11"/>
        <v>0</v>
      </c>
      <c r="M66" s="23">
        <f t="shared" si="12"/>
        <v>0</v>
      </c>
      <c r="N66" s="75">
        <f t="shared" si="13"/>
        <v>0</v>
      </c>
      <c r="O66" s="75"/>
      <c r="P66" s="75"/>
      <c r="Q66" s="11"/>
    </row>
    <row r="67" spans="2:17" x14ac:dyDescent="0.25">
      <c r="B67" s="69">
        <v>40</v>
      </c>
      <c r="C67" s="70"/>
      <c r="D67" s="70"/>
      <c r="E67" s="71"/>
      <c r="F67" s="23">
        <f t="shared" si="8"/>
        <v>0</v>
      </c>
      <c r="G67" s="23">
        <f t="shared" si="9"/>
        <v>0</v>
      </c>
      <c r="H67" s="72">
        <f t="shared" si="10"/>
        <v>0</v>
      </c>
      <c r="I67" s="73"/>
      <c r="J67" s="74"/>
      <c r="K67" s="23">
        <f t="shared" si="7"/>
        <v>0</v>
      </c>
      <c r="L67" s="23">
        <f t="shared" si="11"/>
        <v>0</v>
      </c>
      <c r="M67" s="23">
        <f t="shared" si="12"/>
        <v>0</v>
      </c>
      <c r="N67" s="75">
        <f t="shared" si="13"/>
        <v>0</v>
      </c>
      <c r="O67" s="75"/>
      <c r="P67" s="75"/>
      <c r="Q67" s="11"/>
    </row>
    <row r="68" spans="2:17" x14ac:dyDescent="0.25">
      <c r="B68" s="69">
        <v>41</v>
      </c>
      <c r="C68" s="70"/>
      <c r="D68" s="70"/>
      <c r="E68" s="71"/>
      <c r="F68" s="23">
        <f t="shared" si="8"/>
        <v>0</v>
      </c>
      <c r="G68" s="23">
        <f t="shared" si="9"/>
        <v>0</v>
      </c>
      <c r="H68" s="72">
        <f t="shared" si="10"/>
        <v>0</v>
      </c>
      <c r="I68" s="73"/>
      <c r="J68" s="74"/>
      <c r="K68" s="23">
        <f t="shared" si="7"/>
        <v>0</v>
      </c>
      <c r="L68" s="23">
        <f t="shared" si="11"/>
        <v>0</v>
      </c>
      <c r="M68" s="23">
        <f t="shared" si="12"/>
        <v>0</v>
      </c>
      <c r="N68" s="75">
        <f t="shared" si="13"/>
        <v>0</v>
      </c>
      <c r="O68" s="75"/>
      <c r="P68" s="75"/>
      <c r="Q68" s="11"/>
    </row>
    <row r="69" spans="2:17" x14ac:dyDescent="0.25">
      <c r="B69" s="69">
        <v>42</v>
      </c>
      <c r="C69" s="70"/>
      <c r="D69" s="70"/>
      <c r="E69" s="71"/>
      <c r="F69" s="23">
        <f t="shared" si="8"/>
        <v>0</v>
      </c>
      <c r="G69" s="23">
        <f t="shared" si="9"/>
        <v>0</v>
      </c>
      <c r="H69" s="72">
        <f t="shared" si="10"/>
        <v>0</v>
      </c>
      <c r="I69" s="73"/>
      <c r="J69" s="74"/>
      <c r="K69" s="23">
        <f t="shared" si="7"/>
        <v>0</v>
      </c>
      <c r="L69" s="23">
        <f t="shared" si="11"/>
        <v>0</v>
      </c>
      <c r="M69" s="23">
        <f t="shared" si="12"/>
        <v>0</v>
      </c>
      <c r="N69" s="75">
        <f t="shared" si="13"/>
        <v>0</v>
      </c>
      <c r="O69" s="75"/>
      <c r="P69" s="75"/>
      <c r="Q69" s="11"/>
    </row>
    <row r="70" spans="2:17" x14ac:dyDescent="0.25">
      <c r="B70" s="69">
        <v>43</v>
      </c>
      <c r="C70" s="70"/>
      <c r="D70" s="70"/>
      <c r="E70" s="71"/>
      <c r="F70" s="23">
        <f t="shared" si="8"/>
        <v>0</v>
      </c>
      <c r="G70" s="23">
        <f t="shared" si="9"/>
        <v>0</v>
      </c>
      <c r="H70" s="72">
        <f t="shared" si="10"/>
        <v>0</v>
      </c>
      <c r="I70" s="73"/>
      <c r="J70" s="74"/>
      <c r="K70" s="23">
        <f t="shared" si="7"/>
        <v>0</v>
      </c>
      <c r="L70" s="23">
        <f t="shared" si="11"/>
        <v>0</v>
      </c>
      <c r="M70" s="23">
        <f t="shared" si="12"/>
        <v>0</v>
      </c>
      <c r="N70" s="75">
        <f t="shared" si="13"/>
        <v>0</v>
      </c>
      <c r="O70" s="75"/>
      <c r="P70" s="75"/>
      <c r="Q70" s="11"/>
    </row>
    <row r="71" spans="2:17" x14ac:dyDescent="0.25">
      <c r="B71" s="69">
        <v>44</v>
      </c>
      <c r="C71" s="70"/>
      <c r="D71" s="70"/>
      <c r="E71" s="71"/>
      <c r="F71" s="23">
        <f t="shared" si="8"/>
        <v>0</v>
      </c>
      <c r="G71" s="23">
        <f t="shared" si="9"/>
        <v>0</v>
      </c>
      <c r="H71" s="72">
        <f t="shared" si="10"/>
        <v>0</v>
      </c>
      <c r="I71" s="73"/>
      <c r="J71" s="74"/>
      <c r="K71" s="23">
        <f t="shared" si="7"/>
        <v>0</v>
      </c>
      <c r="L71" s="23">
        <f t="shared" si="11"/>
        <v>0</v>
      </c>
      <c r="M71" s="23">
        <f t="shared" si="12"/>
        <v>0</v>
      </c>
      <c r="N71" s="75">
        <f t="shared" si="13"/>
        <v>0</v>
      </c>
      <c r="O71" s="75"/>
      <c r="P71" s="75"/>
      <c r="Q71" s="11"/>
    </row>
    <row r="72" spans="2:17" x14ac:dyDescent="0.25">
      <c r="B72" s="69">
        <v>45</v>
      </c>
      <c r="C72" s="70"/>
      <c r="D72" s="70"/>
      <c r="E72" s="71"/>
      <c r="F72" s="23">
        <f t="shared" si="8"/>
        <v>0</v>
      </c>
      <c r="G72" s="23">
        <f t="shared" si="9"/>
        <v>0</v>
      </c>
      <c r="H72" s="72">
        <f t="shared" si="10"/>
        <v>0</v>
      </c>
      <c r="I72" s="73"/>
      <c r="J72" s="74"/>
      <c r="K72" s="23">
        <f t="shared" si="7"/>
        <v>0</v>
      </c>
      <c r="L72" s="23">
        <f t="shared" si="11"/>
        <v>0</v>
      </c>
      <c r="M72" s="23">
        <f t="shared" si="12"/>
        <v>0</v>
      </c>
      <c r="N72" s="75">
        <f t="shared" si="13"/>
        <v>0</v>
      </c>
      <c r="O72" s="75"/>
      <c r="P72" s="75"/>
      <c r="Q72" s="11"/>
    </row>
    <row r="73" spans="2:17" x14ac:dyDescent="0.25">
      <c r="B73" s="69">
        <v>46</v>
      </c>
      <c r="C73" s="70"/>
      <c r="D73" s="70"/>
      <c r="E73" s="71"/>
      <c r="F73" s="23">
        <f t="shared" si="8"/>
        <v>0</v>
      </c>
      <c r="G73" s="23">
        <f t="shared" si="9"/>
        <v>0</v>
      </c>
      <c r="H73" s="72">
        <f t="shared" si="10"/>
        <v>0</v>
      </c>
      <c r="I73" s="73"/>
      <c r="J73" s="74"/>
      <c r="K73" s="23">
        <f t="shared" si="7"/>
        <v>0</v>
      </c>
      <c r="L73" s="23">
        <f t="shared" si="11"/>
        <v>0</v>
      </c>
      <c r="M73" s="23">
        <f t="shared" si="12"/>
        <v>0</v>
      </c>
      <c r="N73" s="75">
        <f t="shared" si="13"/>
        <v>0</v>
      </c>
      <c r="O73" s="75"/>
      <c r="P73" s="75"/>
      <c r="Q73" s="11"/>
    </row>
    <row r="74" spans="2:17" x14ac:dyDescent="0.25">
      <c r="B74" s="69">
        <v>47</v>
      </c>
      <c r="C74" s="70"/>
      <c r="D74" s="70"/>
      <c r="E74" s="71"/>
      <c r="F74" s="23">
        <f t="shared" si="8"/>
        <v>0</v>
      </c>
      <c r="G74" s="23">
        <f t="shared" si="9"/>
        <v>0</v>
      </c>
      <c r="H74" s="72">
        <f t="shared" si="10"/>
        <v>0</v>
      </c>
      <c r="I74" s="73"/>
      <c r="J74" s="74"/>
      <c r="K74" s="23">
        <f t="shared" si="7"/>
        <v>0</v>
      </c>
      <c r="L74" s="23">
        <f t="shared" si="11"/>
        <v>0</v>
      </c>
      <c r="M74" s="23">
        <f t="shared" si="12"/>
        <v>0</v>
      </c>
      <c r="N74" s="75">
        <f t="shared" si="13"/>
        <v>0</v>
      </c>
      <c r="O74" s="75"/>
      <c r="P74" s="75"/>
      <c r="Q74" s="11"/>
    </row>
    <row r="75" spans="2:17" x14ac:dyDescent="0.25">
      <c r="B75" s="69">
        <v>48</v>
      </c>
      <c r="C75" s="70"/>
      <c r="D75" s="70"/>
      <c r="E75" s="71"/>
      <c r="F75" s="23">
        <f t="shared" si="8"/>
        <v>0</v>
      </c>
      <c r="G75" s="23">
        <f t="shared" si="9"/>
        <v>0</v>
      </c>
      <c r="H75" s="72">
        <f t="shared" si="10"/>
        <v>0</v>
      </c>
      <c r="I75" s="73"/>
      <c r="J75" s="74"/>
      <c r="K75" s="23">
        <f t="shared" si="7"/>
        <v>0</v>
      </c>
      <c r="L75" s="23">
        <f t="shared" si="11"/>
        <v>0</v>
      </c>
      <c r="M75" s="23">
        <f t="shared" si="12"/>
        <v>0</v>
      </c>
      <c r="N75" s="75">
        <f t="shared" si="13"/>
        <v>0</v>
      </c>
      <c r="O75" s="75"/>
      <c r="P75" s="75"/>
      <c r="Q75" s="11"/>
    </row>
    <row r="76" spans="2:17" x14ac:dyDescent="0.25">
      <c r="B76" s="69">
        <v>49</v>
      </c>
      <c r="C76" s="70"/>
      <c r="D76" s="70"/>
      <c r="E76" s="71"/>
      <c r="F76" s="23">
        <f t="shared" si="8"/>
        <v>0</v>
      </c>
      <c r="G76" s="23">
        <f t="shared" si="9"/>
        <v>0</v>
      </c>
      <c r="H76" s="72">
        <f t="shared" si="10"/>
        <v>0</v>
      </c>
      <c r="I76" s="73"/>
      <c r="J76" s="74"/>
      <c r="K76" s="23">
        <f t="shared" si="7"/>
        <v>0</v>
      </c>
      <c r="L76" s="23">
        <f t="shared" si="11"/>
        <v>0</v>
      </c>
      <c r="M76" s="23">
        <f t="shared" si="12"/>
        <v>0</v>
      </c>
      <c r="N76" s="75">
        <f t="shared" si="13"/>
        <v>0</v>
      </c>
      <c r="O76" s="75"/>
      <c r="P76" s="75"/>
      <c r="Q76" s="11"/>
    </row>
    <row r="77" spans="2:17" x14ac:dyDescent="0.25">
      <c r="B77" s="69">
        <v>50</v>
      </c>
      <c r="C77" s="70"/>
      <c r="D77" s="70"/>
      <c r="E77" s="71"/>
      <c r="F77" s="23">
        <f t="shared" si="8"/>
        <v>0</v>
      </c>
      <c r="G77" s="23">
        <f t="shared" si="9"/>
        <v>0</v>
      </c>
      <c r="H77" s="72">
        <f t="shared" si="10"/>
        <v>0</v>
      </c>
      <c r="I77" s="73"/>
      <c r="J77" s="74"/>
      <c r="K77" s="23">
        <f t="shared" si="7"/>
        <v>0</v>
      </c>
      <c r="L77" s="23">
        <f t="shared" si="11"/>
        <v>0</v>
      </c>
      <c r="M77" s="23">
        <f t="shared" si="12"/>
        <v>0</v>
      </c>
      <c r="N77" s="75">
        <f t="shared" si="13"/>
        <v>0</v>
      </c>
      <c r="O77" s="75"/>
      <c r="P77" s="75"/>
      <c r="Q77" s="11"/>
    </row>
    <row r="78" spans="2:17" x14ac:dyDescent="0.25">
      <c r="B78" s="69">
        <v>51</v>
      </c>
      <c r="C78" s="70"/>
      <c r="D78" s="70"/>
      <c r="E78" s="71"/>
      <c r="F78" s="23">
        <f t="shared" si="8"/>
        <v>0</v>
      </c>
      <c r="G78" s="23">
        <f t="shared" si="9"/>
        <v>0</v>
      </c>
      <c r="H78" s="72">
        <f t="shared" si="10"/>
        <v>0</v>
      </c>
      <c r="I78" s="73"/>
      <c r="J78" s="74"/>
      <c r="K78" s="23">
        <f t="shared" si="7"/>
        <v>0</v>
      </c>
      <c r="L78" s="23">
        <f t="shared" si="11"/>
        <v>0</v>
      </c>
      <c r="M78" s="23">
        <f t="shared" si="12"/>
        <v>0</v>
      </c>
      <c r="N78" s="75">
        <f t="shared" si="13"/>
        <v>0</v>
      </c>
      <c r="O78" s="75"/>
      <c r="P78" s="75"/>
      <c r="Q78" s="11"/>
    </row>
    <row r="79" spans="2:17" x14ac:dyDescent="0.25">
      <c r="B79" s="69">
        <v>52</v>
      </c>
      <c r="C79" s="70"/>
      <c r="D79" s="70"/>
      <c r="E79" s="71"/>
      <c r="F79" s="23">
        <f t="shared" si="8"/>
        <v>0</v>
      </c>
      <c r="G79" s="23">
        <f t="shared" si="9"/>
        <v>0</v>
      </c>
      <c r="H79" s="72">
        <f t="shared" si="10"/>
        <v>0</v>
      </c>
      <c r="I79" s="73"/>
      <c r="J79" s="74"/>
      <c r="K79" s="23">
        <f t="shared" si="7"/>
        <v>0</v>
      </c>
      <c r="L79" s="23">
        <f t="shared" si="11"/>
        <v>0</v>
      </c>
      <c r="M79" s="23">
        <f t="shared" si="12"/>
        <v>0</v>
      </c>
      <c r="N79" s="75">
        <f t="shared" si="13"/>
        <v>0</v>
      </c>
      <c r="O79" s="75"/>
      <c r="P79" s="75"/>
      <c r="Q79" s="11"/>
    </row>
    <row r="80" spans="2:17" x14ac:dyDescent="0.25">
      <c r="B80" s="69">
        <v>53</v>
      </c>
      <c r="C80" s="70"/>
      <c r="D80" s="70"/>
      <c r="E80" s="71"/>
      <c r="F80" s="23">
        <f t="shared" si="8"/>
        <v>0</v>
      </c>
      <c r="G80" s="23">
        <f t="shared" si="9"/>
        <v>0</v>
      </c>
      <c r="H80" s="72">
        <f t="shared" si="10"/>
        <v>0</v>
      </c>
      <c r="I80" s="73"/>
      <c r="J80" s="74"/>
      <c r="K80" s="23">
        <f t="shared" si="7"/>
        <v>0</v>
      </c>
      <c r="L80" s="23">
        <f t="shared" si="11"/>
        <v>0</v>
      </c>
      <c r="M80" s="23">
        <f t="shared" si="12"/>
        <v>0</v>
      </c>
      <c r="N80" s="75">
        <f t="shared" si="13"/>
        <v>0</v>
      </c>
      <c r="O80" s="75"/>
      <c r="P80" s="75"/>
      <c r="Q80" s="11"/>
    </row>
    <row r="81" spans="2:17" x14ac:dyDescent="0.25">
      <c r="B81" s="69">
        <v>54</v>
      </c>
      <c r="C81" s="70"/>
      <c r="D81" s="70"/>
      <c r="E81" s="71"/>
      <c r="F81" s="23">
        <f t="shared" si="8"/>
        <v>0</v>
      </c>
      <c r="G81" s="23">
        <f t="shared" si="9"/>
        <v>0</v>
      </c>
      <c r="H81" s="72">
        <f t="shared" si="10"/>
        <v>0</v>
      </c>
      <c r="I81" s="73"/>
      <c r="J81" s="74"/>
      <c r="K81" s="23">
        <f t="shared" si="7"/>
        <v>0</v>
      </c>
      <c r="L81" s="23">
        <f t="shared" si="11"/>
        <v>0</v>
      </c>
      <c r="M81" s="23">
        <f t="shared" si="12"/>
        <v>0</v>
      </c>
      <c r="N81" s="75">
        <f t="shared" si="13"/>
        <v>0</v>
      </c>
      <c r="O81" s="75"/>
      <c r="P81" s="75"/>
      <c r="Q81" s="11"/>
    </row>
    <row r="82" spans="2:17" x14ac:dyDescent="0.25">
      <c r="B82" s="69">
        <v>55</v>
      </c>
      <c r="C82" s="70"/>
      <c r="D82" s="70"/>
      <c r="E82" s="71"/>
      <c r="F82" s="23">
        <f t="shared" si="8"/>
        <v>0</v>
      </c>
      <c r="G82" s="23">
        <f t="shared" si="9"/>
        <v>0</v>
      </c>
      <c r="H82" s="72">
        <f t="shared" si="10"/>
        <v>0</v>
      </c>
      <c r="I82" s="73"/>
      <c r="J82" s="74"/>
      <c r="K82" s="23">
        <f t="shared" si="7"/>
        <v>0</v>
      </c>
      <c r="L82" s="23">
        <f t="shared" si="11"/>
        <v>0</v>
      </c>
      <c r="M82" s="23">
        <f t="shared" si="12"/>
        <v>0</v>
      </c>
      <c r="N82" s="75">
        <f t="shared" si="13"/>
        <v>0</v>
      </c>
      <c r="O82" s="75"/>
      <c r="P82" s="75"/>
      <c r="Q82" s="11"/>
    </row>
    <row r="83" spans="2:17" x14ac:dyDescent="0.25">
      <c r="B83" s="69">
        <v>56</v>
      </c>
      <c r="C83" s="70"/>
      <c r="D83" s="70"/>
      <c r="E83" s="71"/>
      <c r="F83" s="23">
        <f t="shared" si="8"/>
        <v>0</v>
      </c>
      <c r="G83" s="23">
        <f t="shared" si="9"/>
        <v>0</v>
      </c>
      <c r="H83" s="72">
        <f t="shared" si="10"/>
        <v>0</v>
      </c>
      <c r="I83" s="73"/>
      <c r="J83" s="74"/>
      <c r="K83" s="23">
        <f t="shared" si="7"/>
        <v>0</v>
      </c>
      <c r="L83" s="23">
        <f t="shared" si="11"/>
        <v>0</v>
      </c>
      <c r="M83" s="23">
        <f t="shared" si="12"/>
        <v>0</v>
      </c>
      <c r="N83" s="75">
        <f t="shared" si="13"/>
        <v>0</v>
      </c>
      <c r="O83" s="75"/>
      <c r="P83" s="75"/>
      <c r="Q83" s="11"/>
    </row>
    <row r="84" spans="2:17" x14ac:dyDescent="0.25">
      <c r="B84" s="69">
        <v>57</v>
      </c>
      <c r="C84" s="70"/>
      <c r="D84" s="70"/>
      <c r="E84" s="71"/>
      <c r="F84" s="23">
        <f t="shared" si="8"/>
        <v>0</v>
      </c>
      <c r="G84" s="23">
        <f t="shared" si="9"/>
        <v>0</v>
      </c>
      <c r="H84" s="72">
        <f t="shared" si="10"/>
        <v>0</v>
      </c>
      <c r="I84" s="73"/>
      <c r="J84" s="74"/>
      <c r="K84" s="23">
        <f t="shared" si="7"/>
        <v>0</v>
      </c>
      <c r="L84" s="23">
        <f t="shared" si="11"/>
        <v>0</v>
      </c>
      <c r="M84" s="23">
        <f t="shared" si="12"/>
        <v>0</v>
      </c>
      <c r="N84" s="75">
        <f t="shared" si="13"/>
        <v>0</v>
      </c>
      <c r="O84" s="75"/>
      <c r="P84" s="75"/>
      <c r="Q84" s="11"/>
    </row>
    <row r="85" spans="2:17" x14ac:dyDescent="0.25">
      <c r="B85" s="69">
        <v>58</v>
      </c>
      <c r="C85" s="70"/>
      <c r="D85" s="70"/>
      <c r="E85" s="71"/>
      <c r="F85" s="23">
        <f t="shared" si="8"/>
        <v>0</v>
      </c>
      <c r="G85" s="23">
        <f t="shared" si="9"/>
        <v>0</v>
      </c>
      <c r="H85" s="72">
        <f t="shared" si="10"/>
        <v>0</v>
      </c>
      <c r="I85" s="73"/>
      <c r="J85" s="74"/>
      <c r="K85" s="23">
        <f t="shared" si="7"/>
        <v>0</v>
      </c>
      <c r="L85" s="23">
        <f t="shared" si="11"/>
        <v>0</v>
      </c>
      <c r="M85" s="23">
        <f t="shared" si="12"/>
        <v>0</v>
      </c>
      <c r="N85" s="75">
        <f t="shared" si="13"/>
        <v>0</v>
      </c>
      <c r="O85" s="75"/>
      <c r="P85" s="75"/>
      <c r="Q85" s="11"/>
    </row>
    <row r="86" spans="2:17" x14ac:dyDescent="0.25">
      <c r="B86" s="69">
        <v>59</v>
      </c>
      <c r="C86" s="70"/>
      <c r="D86" s="70"/>
      <c r="E86" s="71"/>
      <c r="F86" s="23">
        <f t="shared" si="8"/>
        <v>0</v>
      </c>
      <c r="G86" s="23">
        <f t="shared" si="9"/>
        <v>0</v>
      </c>
      <c r="H86" s="72">
        <f t="shared" si="10"/>
        <v>0</v>
      </c>
      <c r="I86" s="73"/>
      <c r="J86" s="74"/>
      <c r="K86" s="23">
        <f t="shared" si="7"/>
        <v>0</v>
      </c>
      <c r="L86" s="23">
        <f t="shared" si="11"/>
        <v>0</v>
      </c>
      <c r="M86" s="23">
        <f t="shared" si="12"/>
        <v>0</v>
      </c>
      <c r="N86" s="75">
        <f t="shared" si="13"/>
        <v>0</v>
      </c>
      <c r="O86" s="75"/>
      <c r="P86" s="75"/>
      <c r="Q86" s="11"/>
    </row>
    <row r="87" spans="2:17" x14ac:dyDescent="0.25">
      <c r="B87" s="69">
        <v>60</v>
      </c>
      <c r="C87" s="70"/>
      <c r="D87" s="70"/>
      <c r="E87" s="71"/>
      <c r="F87" s="23">
        <f t="shared" si="8"/>
        <v>0</v>
      </c>
      <c r="G87" s="23">
        <f t="shared" si="9"/>
        <v>0</v>
      </c>
      <c r="H87" s="72">
        <f t="shared" si="10"/>
        <v>0</v>
      </c>
      <c r="I87" s="73"/>
      <c r="J87" s="74"/>
      <c r="K87" s="23">
        <f t="shared" si="7"/>
        <v>0</v>
      </c>
      <c r="L87" s="23">
        <f t="shared" si="11"/>
        <v>0</v>
      </c>
      <c r="M87" s="23">
        <f t="shared" si="12"/>
        <v>0</v>
      </c>
      <c r="N87" s="75">
        <f t="shared" si="13"/>
        <v>0</v>
      </c>
      <c r="O87" s="75"/>
      <c r="P87" s="75"/>
      <c r="Q87" s="11"/>
    </row>
    <row r="88" spans="2:17" ht="15" hidden="1" customHeight="1" x14ac:dyDescent="0.25">
      <c r="B88" s="76">
        <v>61</v>
      </c>
      <c r="C88" s="77"/>
      <c r="D88" s="77"/>
      <c r="E88" s="78"/>
      <c r="F88" s="5" t="str">
        <f>IF(B88&gt;$N$7,"",EDATE(#REF!,1))</f>
        <v/>
      </c>
      <c r="G88" s="4">
        <f>IF(B88&gt;$N$7,0,F87-G87)</f>
        <v>0</v>
      </c>
      <c r="H88" s="4">
        <f>IF(B88&gt;$N$7,0,M88-I88)</f>
        <v>0</v>
      </c>
      <c r="I88" s="79">
        <f>IF(B88&gt;$N$7,0,G88*$N$17)</f>
        <v>0</v>
      </c>
      <c r="J88" s="80"/>
      <c r="K88" s="81"/>
      <c r="L88" s="4">
        <f>IF(B88&gt;$N$7,0,$N$5*(3000/1000000))</f>
        <v>0</v>
      </c>
      <c r="M88" s="4">
        <f>IF(B88&gt;$N$7,0,(-PMT($N$17,$N$7,$N$5,0,0)))</f>
        <v>0</v>
      </c>
      <c r="N88" s="4">
        <f>IF(B88&gt;$N$7,0,G88-H88)</f>
        <v>0</v>
      </c>
      <c r="O88" s="82">
        <f>IF(B88&gt;$N$7,0,M88+L88)</f>
        <v>0</v>
      </c>
      <c r="P88" s="82"/>
      <c r="Q88" s="82"/>
    </row>
    <row r="89" spans="2:17" ht="15" hidden="1" customHeight="1" x14ac:dyDescent="0.25">
      <c r="B89" s="76">
        <v>62</v>
      </c>
      <c r="C89" s="77"/>
      <c r="D89" s="77"/>
      <c r="E89" s="78"/>
      <c r="F89" s="5" t="str">
        <f>IF(B89&gt;$N$7,"",EDATE(F88,1))</f>
        <v/>
      </c>
      <c r="G89" s="4">
        <f>IF(B89&gt;$N$7,0,G88-H88)</f>
        <v>0</v>
      </c>
      <c r="H89" s="4">
        <f>IF(B89&gt;$N$7,0,M89-I89)</f>
        <v>0</v>
      </c>
      <c r="I89" s="79">
        <f>IF(B89&gt;$N$7,0,G89*$N$17)</f>
        <v>0</v>
      </c>
      <c r="J89" s="80"/>
      <c r="K89" s="81"/>
      <c r="L89" s="4">
        <f>IF(B89&gt;$N$7,0,$N$5*(3000/1000000))</f>
        <v>0</v>
      </c>
      <c r="M89" s="4">
        <f>IF(B89&gt;$N$7,0,(-PMT($N$17,$N$7,$N$5,0,0)))</f>
        <v>0</v>
      </c>
      <c r="N89" s="4">
        <f>IF(B89&gt;$N$7,0,G89-H89)</f>
        <v>0</v>
      </c>
      <c r="O89" s="82">
        <f>IF(B89&gt;$N$7,0,M89+L89)</f>
        <v>0</v>
      </c>
      <c r="P89" s="82"/>
      <c r="Q89" s="82"/>
    </row>
    <row r="90" spans="2:17" ht="15" hidden="1" customHeight="1" x14ac:dyDescent="0.25">
      <c r="B90" s="76">
        <v>63</v>
      </c>
      <c r="C90" s="77"/>
      <c r="D90" s="77"/>
      <c r="E90" s="78"/>
      <c r="F90" s="5" t="str">
        <f>IF(B90&gt;$N$7,"",EDATE(F89,1))</f>
        <v/>
      </c>
      <c r="G90" s="4">
        <f>IF(B90&gt;$N$7,0,G89-H89)</f>
        <v>0</v>
      </c>
      <c r="H90" s="4">
        <f>IF(B90&gt;$N$7,0,M90-I90)</f>
        <v>0</v>
      </c>
      <c r="I90" s="79">
        <f>IF(B90&gt;$N$7,0,G90*$N$17)</f>
        <v>0</v>
      </c>
      <c r="J90" s="80"/>
      <c r="K90" s="81"/>
      <c r="L90" s="4">
        <f>IF(B90&gt;$N$7,0,$N$5*(3000/1000000))</f>
        <v>0</v>
      </c>
      <c r="M90" s="4">
        <f>IF(B90&gt;$N$7,0,(-PMT($N$17,$N$7,$N$5,0,0)))</f>
        <v>0</v>
      </c>
      <c r="N90" s="4">
        <f>IF(B90&gt;$N$7,0,G90-H90)</f>
        <v>0</v>
      </c>
      <c r="O90" s="82">
        <f>IF(B90&gt;$N$7,0,M90+L90)</f>
        <v>0</v>
      </c>
      <c r="P90" s="82"/>
      <c r="Q90" s="82"/>
    </row>
    <row r="91" spans="2:17" ht="15" hidden="1" customHeight="1" x14ac:dyDescent="0.25">
      <c r="B91" s="76">
        <v>64</v>
      </c>
      <c r="C91" s="77"/>
      <c r="D91" s="77"/>
      <c r="E91" s="78"/>
      <c r="F91" s="5" t="str">
        <f>IF(B91&gt;$N$7,"",EDATE(F90,1))</f>
        <v/>
      </c>
      <c r="G91" s="4">
        <f>IF(B91&gt;$N$7,0,G90-H90)</f>
        <v>0</v>
      </c>
      <c r="H91" s="4">
        <f>IF(B91&gt;$N$7,0,M91-I91)</f>
        <v>0</v>
      </c>
      <c r="I91" s="79">
        <f>IF(B91&gt;$N$7,0,G91*$N$17)</f>
        <v>0</v>
      </c>
      <c r="J91" s="80"/>
      <c r="K91" s="81"/>
      <c r="L91" s="4">
        <f>IF(B91&gt;$N$7,0,$N$5*(3000/1000000))</f>
        <v>0</v>
      </c>
      <c r="M91" s="4">
        <f>IF(B91&gt;$N$7,0,(-PMT($N$17,$N$7,$N$5,0,0)))</f>
        <v>0</v>
      </c>
      <c r="N91" s="4">
        <f>IF(B91&gt;$N$7,0,G91-H91)</f>
        <v>0</v>
      </c>
      <c r="O91" s="82">
        <f>IF(B91&gt;$N$7,0,M91+L91)</f>
        <v>0</v>
      </c>
      <c r="P91" s="82"/>
      <c r="Q91" s="82"/>
    </row>
    <row r="92" spans="2:17" ht="15" hidden="1" customHeight="1" x14ac:dyDescent="0.25">
      <c r="B92" s="76">
        <v>65</v>
      </c>
      <c r="C92" s="77"/>
      <c r="D92" s="77"/>
      <c r="E92" s="78"/>
      <c r="F92" s="5" t="str">
        <f>IF(B92&gt;$N$7,"",EDATE(F91,1))</f>
        <v/>
      </c>
      <c r="G92" s="4">
        <f>IF(B92&gt;$N$7,0,G91-H91)</f>
        <v>0</v>
      </c>
      <c r="H92" s="4">
        <f>IF(B92&gt;$N$7,0,M92-I92)</f>
        <v>0</v>
      </c>
      <c r="I92" s="79">
        <f>IF(B92&gt;$N$7,0,G92*$N$17)</f>
        <v>0</v>
      </c>
      <c r="J92" s="80"/>
      <c r="K92" s="81"/>
      <c r="L92" s="4">
        <f>IF(B92&gt;$N$7,0,$N$5*(3000/1000000))</f>
        <v>0</v>
      </c>
      <c r="M92" s="4">
        <f>IF(B92&gt;$N$7,0,(-PMT($N$17,$N$7,$N$5,0,0)))</f>
        <v>0</v>
      </c>
      <c r="N92" s="4">
        <f>IF(B92&gt;$N$7,0,G92-H92)</f>
        <v>0</v>
      </c>
      <c r="O92" s="82">
        <f>IF(B92&gt;$N$7,0,M92+L92)</f>
        <v>0</v>
      </c>
      <c r="P92" s="82"/>
      <c r="Q92" s="82"/>
    </row>
    <row r="93" spans="2:17" ht="15" hidden="1" customHeight="1" x14ac:dyDescent="0.25">
      <c r="B93" s="76">
        <v>66</v>
      </c>
      <c r="C93" s="77"/>
      <c r="D93" s="77"/>
      <c r="E93" s="78"/>
      <c r="F93" s="3"/>
      <c r="G93" s="3"/>
      <c r="H93" s="3"/>
      <c r="I93" s="79"/>
      <c r="J93" s="80"/>
      <c r="K93" s="81"/>
      <c r="L93" s="3"/>
      <c r="M93" s="3"/>
      <c r="N93" s="3"/>
      <c r="O93" s="3"/>
      <c r="P93" s="3"/>
      <c r="Q93" s="3"/>
    </row>
    <row r="94" spans="2:17" ht="15" hidden="1" customHeight="1" x14ac:dyDescent="0.25">
      <c r="B94" s="76">
        <v>67</v>
      </c>
      <c r="C94" s="77"/>
      <c r="D94" s="77"/>
      <c r="E94" s="78"/>
      <c r="F94" s="3"/>
      <c r="G94" s="3"/>
      <c r="H94" s="3"/>
      <c r="I94" s="79"/>
      <c r="J94" s="80"/>
      <c r="K94" s="81"/>
      <c r="L94" s="3"/>
      <c r="M94" s="3"/>
      <c r="N94" s="3"/>
      <c r="O94" s="3"/>
      <c r="P94" s="3"/>
      <c r="Q94" s="3"/>
    </row>
    <row r="95" spans="2:17" ht="15" hidden="1" customHeight="1" x14ac:dyDescent="0.25">
      <c r="B95" s="76">
        <v>68</v>
      </c>
      <c r="C95" s="77"/>
      <c r="D95" s="77"/>
      <c r="E95" s="78"/>
      <c r="F95" s="3"/>
      <c r="G95" s="3"/>
      <c r="H95" s="3"/>
      <c r="I95" s="79"/>
      <c r="J95" s="80"/>
      <c r="K95" s="81"/>
      <c r="L95" s="3"/>
      <c r="M95" s="3"/>
      <c r="N95" s="3"/>
      <c r="O95" s="3"/>
      <c r="P95" s="3"/>
      <c r="Q95" s="3"/>
    </row>
  </sheetData>
  <sheetProtection sheet="1" objects="1" scenarios="1"/>
  <mergeCells count="224">
    <mergeCell ref="B95:E95"/>
    <mergeCell ref="I95:K95"/>
    <mergeCell ref="B92:E92"/>
    <mergeCell ref="I92:K92"/>
    <mergeCell ref="O92:Q92"/>
    <mergeCell ref="B93:E93"/>
    <mergeCell ref="I93:K93"/>
    <mergeCell ref="B94:E94"/>
    <mergeCell ref="I94:K94"/>
    <mergeCell ref="B91:E91"/>
    <mergeCell ref="I91:K91"/>
    <mergeCell ref="O91:Q91"/>
    <mergeCell ref="B84:E84"/>
    <mergeCell ref="H84:J84"/>
    <mergeCell ref="N84:P84"/>
    <mergeCell ref="B85:E85"/>
    <mergeCell ref="H85:J85"/>
    <mergeCell ref="N85:P85"/>
    <mergeCell ref="B86:E86"/>
    <mergeCell ref="H86:J86"/>
    <mergeCell ref="N86:P86"/>
    <mergeCell ref="B87:E87"/>
    <mergeCell ref="H87:J87"/>
    <mergeCell ref="N87:P87"/>
    <mergeCell ref="B88:E88"/>
    <mergeCell ref="I88:K88"/>
    <mergeCell ref="O88:Q88"/>
    <mergeCell ref="B89:E89"/>
    <mergeCell ref="I89:K89"/>
    <mergeCell ref="O89:Q89"/>
    <mergeCell ref="B90:E90"/>
    <mergeCell ref="I90:K90"/>
    <mergeCell ref="O90:Q90"/>
    <mergeCell ref="B83:E83"/>
    <mergeCell ref="H83:J83"/>
    <mergeCell ref="N83:P83"/>
    <mergeCell ref="B76:E76"/>
    <mergeCell ref="H76:J76"/>
    <mergeCell ref="N76:P76"/>
    <mergeCell ref="B77:E77"/>
    <mergeCell ref="H77:J77"/>
    <mergeCell ref="N77:P77"/>
    <mergeCell ref="B78:E78"/>
    <mergeCell ref="H78:J78"/>
    <mergeCell ref="N78:P78"/>
    <mergeCell ref="B79:E79"/>
    <mergeCell ref="H79:J79"/>
    <mergeCell ref="N79:P79"/>
    <mergeCell ref="B80:E80"/>
    <mergeCell ref="H80:J80"/>
    <mergeCell ref="N80:P80"/>
    <mergeCell ref="B81:E81"/>
    <mergeCell ref="H81:J81"/>
    <mergeCell ref="N81:P81"/>
    <mergeCell ref="B82:E82"/>
    <mergeCell ref="H82:J82"/>
    <mergeCell ref="N82:P82"/>
    <mergeCell ref="B75:E75"/>
    <mergeCell ref="H75:J75"/>
    <mergeCell ref="N75:P75"/>
    <mergeCell ref="B68:E68"/>
    <mergeCell ref="H68:J68"/>
    <mergeCell ref="N68:P68"/>
    <mergeCell ref="B69:E69"/>
    <mergeCell ref="H69:J69"/>
    <mergeCell ref="N69:P69"/>
    <mergeCell ref="B70:E70"/>
    <mergeCell ref="H70:J70"/>
    <mergeCell ref="N70:P70"/>
    <mergeCell ref="B71:E71"/>
    <mergeCell ref="H71:J71"/>
    <mergeCell ref="N71:P71"/>
    <mergeCell ref="B72:E72"/>
    <mergeCell ref="H72:J72"/>
    <mergeCell ref="N72:P72"/>
    <mergeCell ref="B73:E73"/>
    <mergeCell ref="H73:J73"/>
    <mergeCell ref="N73:P73"/>
    <mergeCell ref="B74:E74"/>
    <mergeCell ref="H74:J74"/>
    <mergeCell ref="N74:P74"/>
    <mergeCell ref="B67:E67"/>
    <mergeCell ref="H67:J67"/>
    <mergeCell ref="N67:P67"/>
    <mergeCell ref="B60:E60"/>
    <mergeCell ref="H60:J60"/>
    <mergeCell ref="N60:P60"/>
    <mergeCell ref="B61:E61"/>
    <mergeCell ref="H61:J61"/>
    <mergeCell ref="N61:P61"/>
    <mergeCell ref="B62:E62"/>
    <mergeCell ref="H62:J62"/>
    <mergeCell ref="N62:P62"/>
    <mergeCell ref="B63:E63"/>
    <mergeCell ref="H63:J63"/>
    <mergeCell ref="N63:P63"/>
    <mergeCell ref="B64:E64"/>
    <mergeCell ref="H64:J64"/>
    <mergeCell ref="N64:P64"/>
    <mergeCell ref="B65:E65"/>
    <mergeCell ref="H65:J65"/>
    <mergeCell ref="N65:P65"/>
    <mergeCell ref="B66:E66"/>
    <mergeCell ref="H66:J66"/>
    <mergeCell ref="N66:P66"/>
    <mergeCell ref="B59:E59"/>
    <mergeCell ref="H59:J59"/>
    <mergeCell ref="N59:P59"/>
    <mergeCell ref="B52:E52"/>
    <mergeCell ref="H52:J52"/>
    <mergeCell ref="N52:P52"/>
    <mergeCell ref="B53:E53"/>
    <mergeCell ref="H53:J53"/>
    <mergeCell ref="N53:P53"/>
    <mergeCell ref="B54:E54"/>
    <mergeCell ref="H54:J54"/>
    <mergeCell ref="N54:P54"/>
    <mergeCell ref="B55:E55"/>
    <mergeCell ref="H55:J55"/>
    <mergeCell ref="N55:P55"/>
    <mergeCell ref="B56:E56"/>
    <mergeCell ref="H56:J56"/>
    <mergeCell ref="N56:P56"/>
    <mergeCell ref="B57:E57"/>
    <mergeCell ref="H57:J57"/>
    <mergeCell ref="N57:P57"/>
    <mergeCell ref="B58:E58"/>
    <mergeCell ref="H58:J58"/>
    <mergeCell ref="N58:P58"/>
    <mergeCell ref="B51:E51"/>
    <mergeCell ref="H51:J51"/>
    <mergeCell ref="N51:P51"/>
    <mergeCell ref="B44:E44"/>
    <mergeCell ref="H44:J44"/>
    <mergeCell ref="N44:P44"/>
    <mergeCell ref="B45:E45"/>
    <mergeCell ref="H45:J45"/>
    <mergeCell ref="N45:P45"/>
    <mergeCell ref="B46:E46"/>
    <mergeCell ref="H46:J46"/>
    <mergeCell ref="N46:P46"/>
    <mergeCell ref="B47:E47"/>
    <mergeCell ref="H47:J47"/>
    <mergeCell ref="N47:P47"/>
    <mergeCell ref="B48:E48"/>
    <mergeCell ref="H48:J48"/>
    <mergeCell ref="N48:P48"/>
    <mergeCell ref="B49:E49"/>
    <mergeCell ref="H49:J49"/>
    <mergeCell ref="N49:P49"/>
    <mergeCell ref="B50:E50"/>
    <mergeCell ref="H50:J50"/>
    <mergeCell ref="N50:P50"/>
    <mergeCell ref="B43:E43"/>
    <mergeCell ref="H43:J43"/>
    <mergeCell ref="N43:P43"/>
    <mergeCell ref="B36:E36"/>
    <mergeCell ref="H36:J36"/>
    <mergeCell ref="N36:P36"/>
    <mergeCell ref="B37:E37"/>
    <mergeCell ref="H37:J37"/>
    <mergeCell ref="N37:P37"/>
    <mergeCell ref="B38:E38"/>
    <mergeCell ref="H38:J38"/>
    <mergeCell ref="N38:P38"/>
    <mergeCell ref="B39:E39"/>
    <mergeCell ref="H39:J39"/>
    <mergeCell ref="N39:P39"/>
    <mergeCell ref="B40:E40"/>
    <mergeCell ref="H40:J40"/>
    <mergeCell ref="N40:P40"/>
    <mergeCell ref="B41:E41"/>
    <mergeCell ref="H41:J41"/>
    <mergeCell ref="N41:P41"/>
    <mergeCell ref="B42:E42"/>
    <mergeCell ref="H42:J42"/>
    <mergeCell ref="N42:P42"/>
    <mergeCell ref="B35:E35"/>
    <mergeCell ref="H35:J35"/>
    <mergeCell ref="N35:P35"/>
    <mergeCell ref="B28:E28"/>
    <mergeCell ref="H28:J28"/>
    <mergeCell ref="N28:P28"/>
    <mergeCell ref="B29:E29"/>
    <mergeCell ref="H29:J29"/>
    <mergeCell ref="N29:P29"/>
    <mergeCell ref="B30:E30"/>
    <mergeCell ref="H30:J30"/>
    <mergeCell ref="N30:P30"/>
    <mergeCell ref="B31:E31"/>
    <mergeCell ref="H31:J31"/>
    <mergeCell ref="N31:P31"/>
    <mergeCell ref="B32:E32"/>
    <mergeCell ref="H32:J32"/>
    <mergeCell ref="N32:P32"/>
    <mergeCell ref="B33:E33"/>
    <mergeCell ref="H33:J33"/>
    <mergeCell ref="N33:P33"/>
    <mergeCell ref="B34:E34"/>
    <mergeCell ref="H34:J34"/>
    <mergeCell ref="N34:P34"/>
    <mergeCell ref="C24:P24"/>
    <mergeCell ref="B27:E27"/>
    <mergeCell ref="H27:J27"/>
    <mergeCell ref="N27:P27"/>
    <mergeCell ref="D25:O25"/>
    <mergeCell ref="B2:Q2"/>
    <mergeCell ref="L10:M13"/>
    <mergeCell ref="N10:O13"/>
    <mergeCell ref="N14:O14"/>
    <mergeCell ref="C13:D13"/>
    <mergeCell ref="F13:I13"/>
    <mergeCell ref="L16:M16"/>
    <mergeCell ref="N16:O16"/>
    <mergeCell ref="C16:I20"/>
    <mergeCell ref="L5:M6"/>
    <mergeCell ref="N5:O6"/>
    <mergeCell ref="L7:M9"/>
    <mergeCell ref="N7:O9"/>
    <mergeCell ref="F8:I10"/>
    <mergeCell ref="C5:D6"/>
    <mergeCell ref="F5:I6"/>
    <mergeCell ref="C8:D10"/>
    <mergeCell ref="N17:O17"/>
  </mergeCells>
  <hyperlinks>
    <hyperlink ref="F21:I21" r:id="rId1" display="https://www.creditofacilcodensa.com/seguro-cfc-1/seguro-vida-deudor" xr:uid="{1D3884EC-D9EA-4C39-B578-EAB8F98FF589}"/>
  </hyperlinks>
  <pageMargins left="0.7" right="0.7" top="0.75" bottom="0.75" header="0.3" footer="0.3"/>
  <pageSetup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pp</vt:lpstr>
    </vt:vector>
  </TitlesOfParts>
  <Company>Scotiabank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Castillo Rodriguez, Maria Ximena</dc:creator>
  <cp:lastModifiedBy>Hernandez Gordillo, Andrea</cp:lastModifiedBy>
  <dcterms:created xsi:type="dcterms:W3CDTF">2022-12-21T18:01:45Z</dcterms:created>
  <dcterms:modified xsi:type="dcterms:W3CDTF">2023-05-29T22:39:13Z</dcterms:modified>
</cp:coreProperties>
</file>