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oudconvert\server\files\tasks\690c9740-5ebd-449c-bda4-fc50893d530e\"/>
    </mc:Choice>
  </mc:AlternateContent>
  <xr:revisionPtr revIDLastSave="0" documentId="8_{BFC42977-6F26-4C84-8A38-6619590F1E93}" xr6:coauthVersionLast="47" xr6:coauthVersionMax="47" xr10:uidLastSave="{00000000-0000-0000-0000-000000000000}"/>
  <bookViews>
    <workbookView xWindow="1170" yWindow="1170" windowWidth="11520" windowHeight="7875" xr2:uid="{00000000-000D-0000-FFFF-FFFF00000000}"/>
  </bookViews>
  <sheets>
    <sheet name="Simulación Cliente" sheetId="3" r:id="rId1"/>
    <sheet name="Simulador Detalle" sheetId="2" state="veryHidden" r:id="rId2"/>
  </sheets>
  <externalReferences>
    <externalReference r:id="rId3"/>
  </externalReferences>
  <definedNames>
    <definedName name="MAF">'[1]Simulación Cliente'!$E$13</definedName>
    <definedName name="Plazo">'[1]Simulación Cliente'!$E$17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F18" i="3"/>
  <c r="F11" i="3"/>
  <c r="CO7" i="2"/>
  <c r="CO8" i="2" s="1"/>
  <c r="BX7" i="2"/>
  <c r="BX8" i="2" s="1"/>
  <c r="BG7" i="2"/>
  <c r="BG8" i="2" s="1"/>
  <c r="AP7" i="2"/>
  <c r="AP8" i="2" s="1"/>
  <c r="Y7" i="2"/>
  <c r="Y8" i="2" s="1"/>
  <c r="C7" i="2"/>
  <c r="C8" i="2" s="1"/>
  <c r="F17" i="3" l="1"/>
  <c r="F12" i="3" l="1"/>
  <c r="E14" i="3" s="1"/>
  <c r="C3" i="2" s="1"/>
  <c r="CV262" i="2"/>
  <c r="CV263" i="2"/>
  <c r="CV264" i="2"/>
  <c r="CV265" i="2"/>
  <c r="CV266" i="2"/>
  <c r="CV267" i="2"/>
  <c r="CV268" i="2"/>
  <c r="CV269" i="2"/>
  <c r="CV270" i="2"/>
  <c r="CV271" i="2"/>
  <c r="CV272" i="2"/>
  <c r="CV273" i="2"/>
  <c r="CV274" i="2"/>
  <c r="CV275" i="2"/>
  <c r="CV276" i="2"/>
  <c r="CV277" i="2"/>
  <c r="CV278" i="2"/>
  <c r="CV279" i="2"/>
  <c r="CV280" i="2"/>
  <c r="CV281" i="2"/>
  <c r="CV282" i="2"/>
  <c r="CV283" i="2"/>
  <c r="CV284" i="2"/>
  <c r="CV285" i="2"/>
  <c r="CV286" i="2"/>
  <c r="CV287" i="2"/>
  <c r="CV288" i="2"/>
  <c r="CV289" i="2"/>
  <c r="CV290" i="2"/>
  <c r="CV291" i="2"/>
  <c r="CV292" i="2"/>
  <c r="CV293" i="2"/>
  <c r="CV294" i="2"/>
  <c r="CV295" i="2"/>
  <c r="CV296" i="2"/>
  <c r="CV297" i="2"/>
  <c r="CV298" i="2"/>
  <c r="CV299" i="2"/>
  <c r="CV300" i="2"/>
  <c r="CV301" i="2"/>
  <c r="CV302" i="2"/>
  <c r="CV303" i="2"/>
  <c r="CV304" i="2"/>
  <c r="CV305" i="2"/>
  <c r="CV306" i="2"/>
  <c r="CV307" i="2"/>
  <c r="CV308" i="2"/>
  <c r="CV309" i="2"/>
  <c r="CV310" i="2"/>
  <c r="CV311" i="2"/>
  <c r="CV312" i="2"/>
  <c r="CV313" i="2"/>
  <c r="CV314" i="2"/>
  <c r="CV315" i="2"/>
  <c r="CV316" i="2"/>
  <c r="CV317" i="2"/>
  <c r="CV318" i="2"/>
  <c r="CV319" i="2"/>
  <c r="CV320" i="2"/>
  <c r="CV321" i="2"/>
  <c r="CV322" i="2"/>
  <c r="CV323" i="2"/>
  <c r="CV324" i="2"/>
  <c r="CV325" i="2"/>
  <c r="CV326" i="2"/>
  <c r="CV327" i="2"/>
  <c r="CV328" i="2"/>
  <c r="CV329" i="2"/>
  <c r="CV330" i="2"/>
  <c r="CV331" i="2"/>
  <c r="CV332" i="2"/>
  <c r="CV333" i="2"/>
  <c r="CV334" i="2"/>
  <c r="CV335" i="2"/>
  <c r="CV336" i="2"/>
  <c r="CV337" i="2"/>
  <c r="CV338" i="2"/>
  <c r="CV339" i="2"/>
  <c r="CV340" i="2"/>
  <c r="CV341" i="2"/>
  <c r="CV342" i="2"/>
  <c r="CV343" i="2"/>
  <c r="CV344" i="2"/>
  <c r="CV345" i="2"/>
  <c r="CV346" i="2"/>
  <c r="CV347" i="2"/>
  <c r="CV348" i="2"/>
  <c r="CV349" i="2"/>
  <c r="CV350" i="2"/>
  <c r="CV351" i="2"/>
  <c r="CV352" i="2"/>
  <c r="CV353" i="2"/>
  <c r="CV354" i="2"/>
  <c r="CV355" i="2"/>
  <c r="CV356" i="2"/>
  <c r="CV357" i="2"/>
  <c r="CV358" i="2"/>
  <c r="CV359" i="2"/>
  <c r="CV360" i="2"/>
  <c r="CV361" i="2"/>
  <c r="CV362" i="2"/>
  <c r="CV363" i="2"/>
  <c r="CV364" i="2"/>
  <c r="CV365" i="2"/>
  <c r="CV366" i="2"/>
  <c r="CV367" i="2"/>
  <c r="CV368" i="2"/>
  <c r="CV369" i="2"/>
  <c r="CV370" i="2"/>
  <c r="CV371" i="2"/>
  <c r="CV372" i="2"/>
  <c r="CV373" i="2"/>
  <c r="CV374" i="2"/>
  <c r="CV375" i="2"/>
  <c r="CV376" i="2"/>
  <c r="CV377" i="2"/>
  <c r="CV378" i="2"/>
  <c r="CV379" i="2"/>
  <c r="CV380" i="2"/>
  <c r="CV381" i="2"/>
  <c r="CE262" i="2"/>
  <c r="CE263" i="2"/>
  <c r="CE264" i="2"/>
  <c r="CE265" i="2"/>
  <c r="CE266" i="2"/>
  <c r="CE267" i="2"/>
  <c r="CE268" i="2"/>
  <c r="CE269" i="2"/>
  <c r="CE270" i="2"/>
  <c r="CE271" i="2"/>
  <c r="CE272" i="2"/>
  <c r="CE273" i="2"/>
  <c r="CE274" i="2"/>
  <c r="CE275" i="2"/>
  <c r="CE276" i="2"/>
  <c r="CE277" i="2"/>
  <c r="CE278" i="2"/>
  <c r="CE279" i="2"/>
  <c r="CE280" i="2"/>
  <c r="CE281" i="2"/>
  <c r="CE282" i="2"/>
  <c r="CE283" i="2"/>
  <c r="CE284" i="2"/>
  <c r="CE285" i="2"/>
  <c r="CE286" i="2"/>
  <c r="CE287" i="2"/>
  <c r="CE288" i="2"/>
  <c r="CE289" i="2"/>
  <c r="CE290" i="2"/>
  <c r="CE291" i="2"/>
  <c r="CE292" i="2"/>
  <c r="CE293" i="2"/>
  <c r="CE294" i="2"/>
  <c r="CE295" i="2"/>
  <c r="CE296" i="2"/>
  <c r="CE297" i="2"/>
  <c r="CE298" i="2"/>
  <c r="CE299" i="2"/>
  <c r="CE300" i="2"/>
  <c r="CE301" i="2"/>
  <c r="CE302" i="2"/>
  <c r="CE303" i="2"/>
  <c r="CE304" i="2"/>
  <c r="CE305" i="2"/>
  <c r="CE306" i="2"/>
  <c r="CE307" i="2"/>
  <c r="CE308" i="2"/>
  <c r="CE309" i="2"/>
  <c r="CE310" i="2"/>
  <c r="CE311" i="2"/>
  <c r="CE312" i="2"/>
  <c r="CE313" i="2"/>
  <c r="CE314" i="2"/>
  <c r="CE315" i="2"/>
  <c r="CE316" i="2"/>
  <c r="CE317" i="2"/>
  <c r="CE318" i="2"/>
  <c r="CE319" i="2"/>
  <c r="CE320" i="2"/>
  <c r="CE321" i="2"/>
  <c r="CE322" i="2"/>
  <c r="CE323" i="2"/>
  <c r="CE324" i="2"/>
  <c r="CE325" i="2"/>
  <c r="CE326" i="2"/>
  <c r="CE327" i="2"/>
  <c r="CE328" i="2"/>
  <c r="CE329" i="2"/>
  <c r="CE330" i="2"/>
  <c r="CE331" i="2"/>
  <c r="CE332" i="2"/>
  <c r="CE333" i="2"/>
  <c r="CE334" i="2"/>
  <c r="CE335" i="2"/>
  <c r="CE336" i="2"/>
  <c r="CE337" i="2"/>
  <c r="CE338" i="2"/>
  <c r="CE339" i="2"/>
  <c r="CE340" i="2"/>
  <c r="CE341" i="2"/>
  <c r="CE342" i="2"/>
  <c r="CE343" i="2"/>
  <c r="CE344" i="2"/>
  <c r="CE345" i="2"/>
  <c r="CE346" i="2"/>
  <c r="CE347" i="2"/>
  <c r="CE348" i="2"/>
  <c r="CE349" i="2"/>
  <c r="CE350" i="2"/>
  <c r="CE351" i="2"/>
  <c r="CE352" i="2"/>
  <c r="CE353" i="2"/>
  <c r="CE354" i="2"/>
  <c r="CE355" i="2"/>
  <c r="CE356" i="2"/>
  <c r="CE357" i="2"/>
  <c r="CE358" i="2"/>
  <c r="CE359" i="2"/>
  <c r="CE360" i="2"/>
  <c r="CE361" i="2"/>
  <c r="CE362" i="2"/>
  <c r="CE363" i="2"/>
  <c r="CE364" i="2"/>
  <c r="CE365" i="2"/>
  <c r="CE366" i="2"/>
  <c r="CE367" i="2"/>
  <c r="CE368" i="2"/>
  <c r="CE369" i="2"/>
  <c r="CE370" i="2"/>
  <c r="CE371" i="2"/>
  <c r="CE372" i="2"/>
  <c r="CE373" i="2"/>
  <c r="CE374" i="2"/>
  <c r="CE375" i="2"/>
  <c r="CE376" i="2"/>
  <c r="CE377" i="2"/>
  <c r="CE378" i="2"/>
  <c r="CE379" i="2"/>
  <c r="CE380" i="2"/>
  <c r="CE381" i="2"/>
  <c r="BN202" i="2"/>
  <c r="BN203" i="2"/>
  <c r="BN204" i="2"/>
  <c r="BN205" i="2"/>
  <c r="BN206" i="2"/>
  <c r="BN207" i="2"/>
  <c r="BN208" i="2"/>
  <c r="BN209" i="2"/>
  <c r="BN210" i="2"/>
  <c r="BN211" i="2"/>
  <c r="BN212" i="2"/>
  <c r="BN213" i="2"/>
  <c r="BN214" i="2"/>
  <c r="BN215" i="2"/>
  <c r="BN216" i="2"/>
  <c r="BN217" i="2"/>
  <c r="BN218" i="2"/>
  <c r="BN219" i="2"/>
  <c r="BN220" i="2"/>
  <c r="BN221" i="2"/>
  <c r="BN222" i="2"/>
  <c r="BN223" i="2"/>
  <c r="BN224" i="2"/>
  <c r="BN225" i="2"/>
  <c r="BN226" i="2"/>
  <c r="BN227" i="2"/>
  <c r="BN228" i="2"/>
  <c r="BN229" i="2"/>
  <c r="BN230" i="2"/>
  <c r="BN231" i="2"/>
  <c r="BN232" i="2"/>
  <c r="BN233" i="2"/>
  <c r="BN234" i="2"/>
  <c r="BN235" i="2"/>
  <c r="BN236" i="2"/>
  <c r="BN237" i="2"/>
  <c r="BN238" i="2"/>
  <c r="BN239" i="2"/>
  <c r="BN240" i="2"/>
  <c r="BN241" i="2"/>
  <c r="BN242" i="2"/>
  <c r="BN243" i="2"/>
  <c r="BN244" i="2"/>
  <c r="BN245" i="2"/>
  <c r="BN246" i="2"/>
  <c r="BN247" i="2"/>
  <c r="BN248" i="2"/>
  <c r="BN249" i="2"/>
  <c r="BN250" i="2"/>
  <c r="BN251" i="2"/>
  <c r="BN252" i="2"/>
  <c r="BN253" i="2"/>
  <c r="BN254" i="2"/>
  <c r="BN255" i="2"/>
  <c r="BN256" i="2"/>
  <c r="BN257" i="2"/>
  <c r="BN258" i="2"/>
  <c r="BN259" i="2"/>
  <c r="BN260" i="2"/>
  <c r="BN261" i="2"/>
  <c r="BN262" i="2"/>
  <c r="BN263" i="2"/>
  <c r="BN264" i="2"/>
  <c r="BN265" i="2"/>
  <c r="BN266" i="2"/>
  <c r="BN267" i="2"/>
  <c r="BN268" i="2"/>
  <c r="BN269" i="2"/>
  <c r="BN270" i="2"/>
  <c r="BN271" i="2"/>
  <c r="BN272" i="2"/>
  <c r="BN273" i="2"/>
  <c r="BN274" i="2"/>
  <c r="BN275" i="2"/>
  <c r="BN276" i="2"/>
  <c r="BN277" i="2"/>
  <c r="BN278" i="2"/>
  <c r="BN279" i="2"/>
  <c r="BN280" i="2"/>
  <c r="BN281" i="2"/>
  <c r="BN282" i="2"/>
  <c r="BN283" i="2"/>
  <c r="BN284" i="2"/>
  <c r="BN285" i="2"/>
  <c r="BN286" i="2"/>
  <c r="BN287" i="2"/>
  <c r="BN288" i="2"/>
  <c r="BN289" i="2"/>
  <c r="BN290" i="2"/>
  <c r="BN291" i="2"/>
  <c r="BN292" i="2"/>
  <c r="BN293" i="2"/>
  <c r="BN294" i="2"/>
  <c r="BN295" i="2"/>
  <c r="BN296" i="2"/>
  <c r="BN297" i="2"/>
  <c r="BN298" i="2"/>
  <c r="BN299" i="2"/>
  <c r="BN300" i="2"/>
  <c r="BN301" i="2"/>
  <c r="BN302" i="2"/>
  <c r="BN303" i="2"/>
  <c r="BN304" i="2"/>
  <c r="BN305" i="2"/>
  <c r="BN306" i="2"/>
  <c r="BN307" i="2"/>
  <c r="BN308" i="2"/>
  <c r="BN309" i="2"/>
  <c r="BN310" i="2"/>
  <c r="BN311" i="2"/>
  <c r="BN312" i="2"/>
  <c r="BN313" i="2"/>
  <c r="BN314" i="2"/>
  <c r="BN315" i="2"/>
  <c r="BN316" i="2"/>
  <c r="BN317" i="2"/>
  <c r="BN318" i="2"/>
  <c r="BN319" i="2"/>
  <c r="BN320" i="2"/>
  <c r="BN321" i="2"/>
  <c r="BN322" i="2"/>
  <c r="BN323" i="2"/>
  <c r="BN324" i="2"/>
  <c r="BN325" i="2"/>
  <c r="BN326" i="2"/>
  <c r="BN327" i="2"/>
  <c r="BN328" i="2"/>
  <c r="BN329" i="2"/>
  <c r="BN330" i="2"/>
  <c r="BN331" i="2"/>
  <c r="BN332" i="2"/>
  <c r="BN333" i="2"/>
  <c r="BN334" i="2"/>
  <c r="BN335" i="2"/>
  <c r="BN336" i="2"/>
  <c r="BN337" i="2"/>
  <c r="BN338" i="2"/>
  <c r="BN339" i="2"/>
  <c r="BN340" i="2"/>
  <c r="BN341" i="2"/>
  <c r="BN342" i="2"/>
  <c r="BN343" i="2"/>
  <c r="BN344" i="2"/>
  <c r="BN345" i="2"/>
  <c r="BN346" i="2"/>
  <c r="BN347" i="2"/>
  <c r="BN348" i="2"/>
  <c r="BN349" i="2"/>
  <c r="BN350" i="2"/>
  <c r="BN351" i="2"/>
  <c r="BN352" i="2"/>
  <c r="BN353" i="2"/>
  <c r="BN354" i="2"/>
  <c r="BN355" i="2"/>
  <c r="BN356" i="2"/>
  <c r="BN357" i="2"/>
  <c r="BN358" i="2"/>
  <c r="BN359" i="2"/>
  <c r="BN360" i="2"/>
  <c r="BN361" i="2"/>
  <c r="BN362" i="2"/>
  <c r="BN363" i="2"/>
  <c r="BN364" i="2"/>
  <c r="BN365" i="2"/>
  <c r="BN366" i="2"/>
  <c r="BN367" i="2"/>
  <c r="BN368" i="2"/>
  <c r="BN369" i="2"/>
  <c r="BN370" i="2"/>
  <c r="BN371" i="2"/>
  <c r="BN372" i="2"/>
  <c r="BN373" i="2"/>
  <c r="BN374" i="2"/>
  <c r="BN375" i="2"/>
  <c r="BN376" i="2"/>
  <c r="BN377" i="2"/>
  <c r="BN378" i="2"/>
  <c r="BN379" i="2"/>
  <c r="BN380" i="2"/>
  <c r="BN381" i="2"/>
  <c r="AW202" i="2"/>
  <c r="AW203" i="2"/>
  <c r="AW204" i="2"/>
  <c r="AW205" i="2"/>
  <c r="AW206" i="2"/>
  <c r="AW207" i="2"/>
  <c r="AW208" i="2"/>
  <c r="AW209" i="2"/>
  <c r="AW210" i="2"/>
  <c r="AW211" i="2"/>
  <c r="AW212" i="2"/>
  <c r="AW213" i="2"/>
  <c r="AW214" i="2"/>
  <c r="AW215" i="2"/>
  <c r="AW216" i="2"/>
  <c r="AW217" i="2"/>
  <c r="AW218" i="2"/>
  <c r="AW219" i="2"/>
  <c r="AW220" i="2"/>
  <c r="AW221" i="2"/>
  <c r="AW222" i="2"/>
  <c r="AW223" i="2"/>
  <c r="AW224" i="2"/>
  <c r="AW225" i="2"/>
  <c r="AW226" i="2"/>
  <c r="AW227" i="2"/>
  <c r="AW228" i="2"/>
  <c r="AW229" i="2"/>
  <c r="AW230" i="2"/>
  <c r="AW231" i="2"/>
  <c r="AW232" i="2"/>
  <c r="AW233" i="2"/>
  <c r="AW234" i="2"/>
  <c r="AW235" i="2"/>
  <c r="AW236" i="2"/>
  <c r="AW237" i="2"/>
  <c r="AW238" i="2"/>
  <c r="AW239" i="2"/>
  <c r="AW240" i="2"/>
  <c r="AW241" i="2"/>
  <c r="AW242" i="2"/>
  <c r="AW243" i="2"/>
  <c r="AW244" i="2"/>
  <c r="AW245" i="2"/>
  <c r="AW246" i="2"/>
  <c r="AW247" i="2"/>
  <c r="AW248" i="2"/>
  <c r="AW249" i="2"/>
  <c r="AW250" i="2"/>
  <c r="AW251" i="2"/>
  <c r="AW252" i="2"/>
  <c r="AW253" i="2"/>
  <c r="AW254" i="2"/>
  <c r="AW255" i="2"/>
  <c r="AW256" i="2"/>
  <c r="AW257" i="2"/>
  <c r="AW258" i="2"/>
  <c r="AW259" i="2"/>
  <c r="AW260" i="2"/>
  <c r="AW261" i="2"/>
  <c r="AW262" i="2"/>
  <c r="AW263" i="2"/>
  <c r="AW264" i="2"/>
  <c r="AW265" i="2"/>
  <c r="AW266" i="2"/>
  <c r="AW267" i="2"/>
  <c r="AW268" i="2"/>
  <c r="AW269" i="2"/>
  <c r="AW270" i="2"/>
  <c r="AW271" i="2"/>
  <c r="AW272" i="2"/>
  <c r="AW273" i="2"/>
  <c r="AW274" i="2"/>
  <c r="AW275" i="2"/>
  <c r="AW276" i="2"/>
  <c r="AW277" i="2"/>
  <c r="AW278" i="2"/>
  <c r="AW279" i="2"/>
  <c r="AW280" i="2"/>
  <c r="AW281" i="2"/>
  <c r="AW282" i="2"/>
  <c r="AW283" i="2"/>
  <c r="AW284" i="2"/>
  <c r="AW285" i="2"/>
  <c r="AW286" i="2"/>
  <c r="AW287" i="2"/>
  <c r="AW288" i="2"/>
  <c r="AW289" i="2"/>
  <c r="AW290" i="2"/>
  <c r="AW291" i="2"/>
  <c r="AW292" i="2"/>
  <c r="AW293" i="2"/>
  <c r="AW294" i="2"/>
  <c r="AW295" i="2"/>
  <c r="AW296" i="2"/>
  <c r="AW297" i="2"/>
  <c r="AW298" i="2"/>
  <c r="AW299" i="2"/>
  <c r="AW300" i="2"/>
  <c r="AW301" i="2"/>
  <c r="AW302" i="2"/>
  <c r="AW303" i="2"/>
  <c r="AW304" i="2"/>
  <c r="AW305" i="2"/>
  <c r="AW306" i="2"/>
  <c r="AW307" i="2"/>
  <c r="AW308" i="2"/>
  <c r="AW309" i="2"/>
  <c r="AW310" i="2"/>
  <c r="AW311" i="2"/>
  <c r="AW312" i="2"/>
  <c r="AW313" i="2"/>
  <c r="AW314" i="2"/>
  <c r="AW315" i="2"/>
  <c r="AW316" i="2"/>
  <c r="AW317" i="2"/>
  <c r="AW318" i="2"/>
  <c r="AW319" i="2"/>
  <c r="AW320" i="2"/>
  <c r="AW321" i="2"/>
  <c r="AW322" i="2"/>
  <c r="AW323" i="2"/>
  <c r="AW324" i="2"/>
  <c r="AW325" i="2"/>
  <c r="AW326" i="2"/>
  <c r="AW327" i="2"/>
  <c r="AW328" i="2"/>
  <c r="AW329" i="2"/>
  <c r="AW330" i="2"/>
  <c r="AW331" i="2"/>
  <c r="AW332" i="2"/>
  <c r="AW333" i="2"/>
  <c r="AW334" i="2"/>
  <c r="AW335" i="2"/>
  <c r="AW336" i="2"/>
  <c r="AW337" i="2"/>
  <c r="AW338" i="2"/>
  <c r="AW339" i="2"/>
  <c r="AW340" i="2"/>
  <c r="AW341" i="2"/>
  <c r="AW342" i="2"/>
  <c r="AW343" i="2"/>
  <c r="AW344" i="2"/>
  <c r="AW345" i="2"/>
  <c r="AW346" i="2"/>
  <c r="AW347" i="2"/>
  <c r="AW348" i="2"/>
  <c r="AW349" i="2"/>
  <c r="AW350" i="2"/>
  <c r="AW351" i="2"/>
  <c r="AW352" i="2"/>
  <c r="AW353" i="2"/>
  <c r="AW354" i="2"/>
  <c r="AW355" i="2"/>
  <c r="AW356" i="2"/>
  <c r="AW357" i="2"/>
  <c r="AW358" i="2"/>
  <c r="AW359" i="2"/>
  <c r="AW360" i="2"/>
  <c r="AW361" i="2"/>
  <c r="AW362" i="2"/>
  <c r="AW363" i="2"/>
  <c r="AW364" i="2"/>
  <c r="AW365" i="2"/>
  <c r="AW366" i="2"/>
  <c r="AW367" i="2"/>
  <c r="AW368" i="2"/>
  <c r="AW369" i="2"/>
  <c r="AW370" i="2"/>
  <c r="AW371" i="2"/>
  <c r="AW372" i="2"/>
  <c r="AW373" i="2"/>
  <c r="AW374" i="2"/>
  <c r="AW375" i="2"/>
  <c r="AW376" i="2"/>
  <c r="AW377" i="2"/>
  <c r="AW378" i="2"/>
  <c r="AW379" i="2"/>
  <c r="AW380" i="2"/>
  <c r="AW381" i="2"/>
  <c r="E13" i="3"/>
  <c r="C14" i="2"/>
  <c r="C15" i="2"/>
  <c r="CP4" i="2" l="1"/>
  <c r="BY4" i="2"/>
  <c r="Z4" i="2"/>
  <c r="D4" i="2"/>
  <c r="BH4" i="2"/>
  <c r="AQ4" i="2"/>
  <c r="C4" i="2"/>
  <c r="I34" i="3" l="1"/>
  <c r="CO15" i="2" l="1"/>
  <c r="CO11" i="2"/>
  <c r="CO4" i="2"/>
  <c r="BX15" i="2"/>
  <c r="BX11" i="2"/>
  <c r="BX4" i="2"/>
  <c r="BG15" i="2"/>
  <c r="BG11" i="2"/>
  <c r="BG4" i="2"/>
  <c r="AP15" i="2"/>
  <c r="AP11" i="2"/>
  <c r="AP4" i="2"/>
  <c r="Y15" i="2"/>
  <c r="Y11" i="2"/>
  <c r="Y6" i="2"/>
  <c r="Y4" i="2"/>
  <c r="C11" i="2"/>
  <c r="C6" i="2"/>
  <c r="C16" i="2"/>
  <c r="Y14" i="2"/>
  <c r="Y12" i="2"/>
  <c r="AF275" i="2" l="1"/>
  <c r="AF291" i="2"/>
  <c r="AF307" i="2"/>
  <c r="AF323" i="2"/>
  <c r="AF339" i="2"/>
  <c r="AF355" i="2"/>
  <c r="AF371" i="2"/>
  <c r="AF293" i="2"/>
  <c r="AF325" i="2"/>
  <c r="AF357" i="2"/>
  <c r="AF279" i="2"/>
  <c r="AF311" i="2"/>
  <c r="AF343" i="2"/>
  <c r="AF375" i="2"/>
  <c r="AF276" i="2"/>
  <c r="AF292" i="2"/>
  <c r="AF308" i="2"/>
  <c r="AF324" i="2"/>
  <c r="AF340" i="2"/>
  <c r="AF356" i="2"/>
  <c r="AF372" i="2"/>
  <c r="AF277" i="2"/>
  <c r="AF309" i="2"/>
  <c r="AF341" i="2"/>
  <c r="AF373" i="2"/>
  <c r="AF263" i="2"/>
  <c r="AF295" i="2"/>
  <c r="AF327" i="2"/>
  <c r="AF359" i="2"/>
  <c r="AF280" i="2"/>
  <c r="AF328" i="2"/>
  <c r="AF360" i="2"/>
  <c r="AF265" i="2"/>
  <c r="AF297" i="2"/>
  <c r="AF329" i="2"/>
  <c r="AF361" i="2"/>
  <c r="AF282" i="2"/>
  <c r="AF314" i="2"/>
  <c r="AF346" i="2"/>
  <c r="AF378" i="2"/>
  <c r="AF283" i="2"/>
  <c r="AF315" i="2"/>
  <c r="AF347" i="2"/>
  <c r="AF379" i="2"/>
  <c r="AF268" i="2"/>
  <c r="AF284" i="2"/>
  <c r="AF316" i="2"/>
  <c r="AF348" i="2"/>
  <c r="AF364" i="2"/>
  <c r="AF285" i="2"/>
  <c r="AF262" i="2"/>
  <c r="AF278" i="2"/>
  <c r="AF294" i="2"/>
  <c r="AF310" i="2"/>
  <c r="AF326" i="2"/>
  <c r="AF342" i="2"/>
  <c r="AF358" i="2"/>
  <c r="AF374" i="2"/>
  <c r="AF264" i="2"/>
  <c r="AF296" i="2"/>
  <c r="AF312" i="2"/>
  <c r="AF344" i="2"/>
  <c r="AF376" i="2"/>
  <c r="AF281" i="2"/>
  <c r="AF313" i="2"/>
  <c r="AF345" i="2"/>
  <c r="AF377" i="2"/>
  <c r="AF266" i="2"/>
  <c r="AF298" i="2"/>
  <c r="AF330" i="2"/>
  <c r="AF362" i="2"/>
  <c r="AF267" i="2"/>
  <c r="AF299" i="2"/>
  <c r="AF331" i="2"/>
  <c r="AF363" i="2"/>
  <c r="AF300" i="2"/>
  <c r="AF332" i="2"/>
  <c r="AF380" i="2"/>
  <c r="AF269" i="2"/>
  <c r="AF301" i="2"/>
  <c r="AF286" i="2"/>
  <c r="AF333" i="2"/>
  <c r="AF369" i="2"/>
  <c r="AF319" i="2"/>
  <c r="AF366" i="2"/>
  <c r="AF273" i="2"/>
  <c r="AF322" i="2"/>
  <c r="AF287" i="2"/>
  <c r="AF334" i="2"/>
  <c r="AF370" i="2"/>
  <c r="AF381" i="2"/>
  <c r="AF337" i="2"/>
  <c r="AF338" i="2"/>
  <c r="AF303" i="2"/>
  <c r="AF304" i="2"/>
  <c r="AF305" i="2"/>
  <c r="AF352" i="2"/>
  <c r="AF317" i="2"/>
  <c r="AF318" i="2"/>
  <c r="AF320" i="2"/>
  <c r="AF367" i="2"/>
  <c r="AF368" i="2"/>
  <c r="AF288" i="2"/>
  <c r="AF335" i="2"/>
  <c r="AF289" i="2"/>
  <c r="AF336" i="2"/>
  <c r="AF290" i="2"/>
  <c r="AF302" i="2"/>
  <c r="AF349" i="2"/>
  <c r="AF350" i="2"/>
  <c r="AF351" i="2"/>
  <c r="AF306" i="2"/>
  <c r="AF353" i="2"/>
  <c r="AF270" i="2"/>
  <c r="AF354" i="2"/>
  <c r="AF271" i="2"/>
  <c r="AF365" i="2"/>
  <c r="AF272" i="2"/>
  <c r="AF321" i="2"/>
  <c r="AF274" i="2"/>
  <c r="J267" i="2"/>
  <c r="J283" i="2"/>
  <c r="J299" i="2"/>
  <c r="J315" i="2"/>
  <c r="J331" i="2"/>
  <c r="J347" i="2"/>
  <c r="J363" i="2"/>
  <c r="J379" i="2"/>
  <c r="J269" i="2"/>
  <c r="J301" i="2"/>
  <c r="J333" i="2"/>
  <c r="J365" i="2"/>
  <c r="J286" i="2"/>
  <c r="J318" i="2"/>
  <c r="J350" i="2"/>
  <c r="J268" i="2"/>
  <c r="J284" i="2"/>
  <c r="J300" i="2"/>
  <c r="J316" i="2"/>
  <c r="J332" i="2"/>
  <c r="J348" i="2"/>
  <c r="J364" i="2"/>
  <c r="J380" i="2"/>
  <c r="J285" i="2"/>
  <c r="J317" i="2"/>
  <c r="J349" i="2"/>
  <c r="J381" i="2"/>
  <c r="J302" i="2"/>
  <c r="J334" i="2"/>
  <c r="J366" i="2"/>
  <c r="J271" i="2"/>
  <c r="J287" i="2"/>
  <c r="J303" i="2"/>
  <c r="J319" i="2"/>
  <c r="J335" i="2"/>
  <c r="J351" i="2"/>
  <c r="J367" i="2"/>
  <c r="J272" i="2"/>
  <c r="J304" i="2"/>
  <c r="J336" i="2"/>
  <c r="J368" i="2"/>
  <c r="J273" i="2"/>
  <c r="J305" i="2"/>
  <c r="J337" i="2"/>
  <c r="J369" i="2"/>
  <c r="J290" i="2"/>
  <c r="J322" i="2"/>
  <c r="J354" i="2"/>
  <c r="J291" i="2"/>
  <c r="J323" i="2"/>
  <c r="J355" i="2"/>
  <c r="J276" i="2"/>
  <c r="J308" i="2"/>
  <c r="J340" i="2"/>
  <c r="J372" i="2"/>
  <c r="J270" i="2"/>
  <c r="J288" i="2"/>
  <c r="J320" i="2"/>
  <c r="J352" i="2"/>
  <c r="J289" i="2"/>
  <c r="J321" i="2"/>
  <c r="J353" i="2"/>
  <c r="J274" i="2"/>
  <c r="J306" i="2"/>
  <c r="J338" i="2"/>
  <c r="J370" i="2"/>
  <c r="J275" i="2"/>
  <c r="J307" i="2"/>
  <c r="J339" i="2"/>
  <c r="J371" i="2"/>
  <c r="J292" i="2"/>
  <c r="J324" i="2"/>
  <c r="J356" i="2"/>
  <c r="J295" i="2"/>
  <c r="J341" i="2"/>
  <c r="J377" i="2"/>
  <c r="J325" i="2"/>
  <c r="J326" i="2"/>
  <c r="J373" i="2"/>
  <c r="J328" i="2"/>
  <c r="J329" i="2"/>
  <c r="J330" i="2"/>
  <c r="J296" i="2"/>
  <c r="J342" i="2"/>
  <c r="J378" i="2"/>
  <c r="J343" i="2"/>
  <c r="J309" i="2"/>
  <c r="J346" i="2"/>
  <c r="J265" i="2"/>
  <c r="J357" i="2"/>
  <c r="J266" i="2"/>
  <c r="J358" i="2"/>
  <c r="J277" i="2"/>
  <c r="J313" i="2"/>
  <c r="J314" i="2"/>
  <c r="J279" i="2"/>
  <c r="J361" i="2"/>
  <c r="J362" i="2"/>
  <c r="J281" i="2"/>
  <c r="J297" i="2"/>
  <c r="J262" i="2"/>
  <c r="J298" i="2"/>
  <c r="J344" i="2"/>
  <c r="J263" i="2"/>
  <c r="J345" i="2"/>
  <c r="J264" i="2"/>
  <c r="J310" i="2"/>
  <c r="J311" i="2"/>
  <c r="J312" i="2"/>
  <c r="J359" i="2"/>
  <c r="J278" i="2"/>
  <c r="J360" i="2"/>
  <c r="J280" i="2"/>
  <c r="J327" i="2"/>
  <c r="J282" i="2"/>
  <c r="J374" i="2"/>
  <c r="J293" i="2"/>
  <c r="J375" i="2"/>
  <c r="J294" i="2"/>
  <c r="J376" i="2"/>
  <c r="J32" i="2"/>
  <c r="J49" i="2"/>
  <c r="J66" i="2"/>
  <c r="J83" i="2"/>
  <c r="J89" i="2"/>
  <c r="J148" i="2"/>
  <c r="J196" i="2"/>
  <c r="J36" i="2"/>
  <c r="J111" i="2"/>
  <c r="J253" i="2"/>
  <c r="J156" i="2"/>
  <c r="J38" i="2"/>
  <c r="J108" i="2"/>
  <c r="J143" i="2"/>
  <c r="J182" i="2"/>
  <c r="J155" i="2"/>
  <c r="J146" i="2"/>
  <c r="J151" i="2"/>
  <c r="J237" i="2"/>
  <c r="J145" i="2"/>
  <c r="J185" i="2"/>
  <c r="J125" i="2"/>
  <c r="J42" i="2"/>
  <c r="J178" i="2"/>
  <c r="J150" i="2"/>
  <c r="J204" i="2"/>
  <c r="J177" i="2"/>
  <c r="J217" i="2"/>
  <c r="J172" i="2"/>
  <c r="J45" i="2"/>
  <c r="J187" i="2"/>
  <c r="J193" i="2"/>
  <c r="J30" i="2"/>
  <c r="J91" i="2"/>
  <c r="J139" i="2"/>
  <c r="J226" i="2"/>
  <c r="J84" i="2"/>
  <c r="J251" i="2"/>
  <c r="J242" i="2"/>
  <c r="J29" i="2"/>
  <c r="J244" i="2"/>
  <c r="J213" i="2"/>
  <c r="J222" i="2"/>
  <c r="J241" i="2"/>
  <c r="J159" i="2"/>
  <c r="J261" i="2"/>
  <c r="J41" i="2"/>
  <c r="J43" i="2"/>
  <c r="J92" i="2"/>
  <c r="J154" i="2"/>
  <c r="J51" i="2"/>
  <c r="J206" i="2"/>
  <c r="J142" i="2"/>
  <c r="J73" i="2"/>
  <c r="J231" i="2"/>
  <c r="J229" i="2"/>
  <c r="J234" i="2"/>
  <c r="J48" i="2"/>
  <c r="J65" i="2"/>
  <c r="J82" i="2"/>
  <c r="J99" i="2"/>
  <c r="J105" i="2"/>
  <c r="J170" i="2"/>
  <c r="J218" i="2"/>
  <c r="J58" i="2"/>
  <c r="J136" i="2"/>
  <c r="J27" i="2"/>
  <c r="J200" i="2"/>
  <c r="J74" i="2"/>
  <c r="J39" i="2"/>
  <c r="J52" i="2"/>
  <c r="J223" i="2"/>
  <c r="J79" i="2"/>
  <c r="J236" i="2"/>
  <c r="J75" i="2"/>
  <c r="J61" i="2"/>
  <c r="J130" i="2"/>
  <c r="J164" i="2"/>
  <c r="J163" i="2"/>
  <c r="J103" i="2"/>
  <c r="J248" i="2"/>
  <c r="J203" i="2"/>
  <c r="J128" i="2"/>
  <c r="J59" i="2"/>
  <c r="J235" i="2"/>
  <c r="J228" i="2"/>
  <c r="J195" i="2"/>
  <c r="J198" i="2"/>
  <c r="J207" i="2"/>
  <c r="J53" i="2"/>
  <c r="J160" i="2"/>
  <c r="J199" i="2"/>
  <c r="J87" i="2"/>
  <c r="J120" i="2"/>
  <c r="J176" i="2"/>
  <c r="J233" i="2"/>
  <c r="J168" i="2"/>
  <c r="J63" i="2"/>
  <c r="J243" i="2"/>
  <c r="J116" i="2"/>
  <c r="J250" i="2"/>
  <c r="J225" i="2"/>
  <c r="J77" i="2"/>
  <c r="J138" i="2"/>
  <c r="J212" i="2"/>
  <c r="J224" i="2"/>
  <c r="J102" i="2"/>
  <c r="J47" i="2"/>
  <c r="J35" i="2"/>
  <c r="J106" i="2"/>
  <c r="J214" i="2"/>
  <c r="J134" i="2"/>
  <c r="J256" i="2"/>
  <c r="J149" i="2"/>
  <c r="J72" i="2"/>
  <c r="J189" i="2"/>
  <c r="J67" i="2"/>
  <c r="J246" i="2"/>
  <c r="J188" i="2"/>
  <c r="J64" i="2"/>
  <c r="J81" i="2"/>
  <c r="J98" i="2"/>
  <c r="J115" i="2"/>
  <c r="J121" i="2"/>
  <c r="J191" i="2"/>
  <c r="J31" i="2"/>
  <c r="J158" i="2"/>
  <c r="J71" i="2"/>
  <c r="J118" i="2"/>
  <c r="J93" i="2"/>
  <c r="J238" i="2"/>
  <c r="J165" i="2"/>
  <c r="J141" i="2"/>
  <c r="J129" i="2"/>
  <c r="J239" i="2"/>
  <c r="J190" i="2"/>
  <c r="J186" i="2"/>
  <c r="J162" i="2"/>
  <c r="J252" i="2"/>
  <c r="J247" i="2"/>
  <c r="J144" i="2"/>
  <c r="J201" i="2"/>
  <c r="J44" i="2"/>
  <c r="J23" i="2"/>
  <c r="J211" i="2"/>
  <c r="J220" i="2"/>
  <c r="J122" i="2"/>
  <c r="J210" i="2"/>
  <c r="J245" i="2"/>
  <c r="J132" i="2"/>
  <c r="J209" i="2"/>
  <c r="J249" i="2"/>
  <c r="J219" i="2"/>
  <c r="J175" i="2"/>
  <c r="J181" i="2"/>
  <c r="J208" i="2"/>
  <c r="J62" i="2"/>
  <c r="J70" i="2"/>
  <c r="J25" i="2"/>
  <c r="J221" i="2"/>
  <c r="J254" i="2"/>
  <c r="J109" i="2"/>
  <c r="J240" i="2"/>
  <c r="J76" i="2"/>
  <c r="J184" i="2"/>
  <c r="J60" i="2"/>
  <c r="J57" i="2"/>
  <c r="J68" i="2"/>
  <c r="J255" i="2"/>
  <c r="J33" i="2"/>
  <c r="J123" i="2"/>
  <c r="J171" i="2"/>
  <c r="J117" i="2"/>
  <c r="J140" i="2"/>
  <c r="J80" i="2"/>
  <c r="J97" i="2"/>
  <c r="J114" i="2"/>
  <c r="J131" i="2"/>
  <c r="J137" i="2"/>
  <c r="J216" i="2"/>
  <c r="J56" i="2"/>
  <c r="J104" i="2"/>
  <c r="J183" i="2"/>
  <c r="J110" i="2"/>
  <c r="J40" i="2"/>
  <c r="J157" i="2"/>
  <c r="J119" i="2"/>
  <c r="J135" i="2"/>
  <c r="J100" i="2"/>
  <c r="J96" i="2"/>
  <c r="J113" i="2"/>
  <c r="J147" i="2"/>
  <c r="J153" i="2"/>
  <c r="J78" i="2"/>
  <c r="J126" i="2"/>
  <c r="J205" i="2"/>
  <c r="J202" i="2"/>
  <c r="J180" i="2"/>
  <c r="J112" i="2"/>
  <c r="J169" i="2"/>
  <c r="J230" i="2"/>
  <c r="J215" i="2"/>
  <c r="J179" i="2"/>
  <c r="J173" i="2"/>
  <c r="J85" i="2"/>
  <c r="J260" i="2"/>
  <c r="J161" i="2"/>
  <c r="J127" i="2"/>
  <c r="J166" i="2"/>
  <c r="J22" i="2"/>
  <c r="J194" i="2"/>
  <c r="J69" i="2"/>
  <c r="J94" i="2"/>
  <c r="J227" i="2"/>
  <c r="J197" i="2"/>
  <c r="J167" i="2"/>
  <c r="J86" i="2"/>
  <c r="J192" i="2"/>
  <c r="J55" i="2"/>
  <c r="J88" i="2"/>
  <c r="J26" i="2"/>
  <c r="J259" i="2"/>
  <c r="J152" i="2"/>
  <c r="J133" i="2"/>
  <c r="J258" i="2"/>
  <c r="J54" i="2"/>
  <c r="J37" i="2"/>
  <c r="J232" i="2"/>
  <c r="J46" i="2"/>
  <c r="J257" i="2"/>
  <c r="J124" i="2"/>
  <c r="J28" i="2"/>
  <c r="J34" i="2"/>
  <c r="J101" i="2"/>
  <c r="J174" i="2"/>
  <c r="J107" i="2"/>
  <c r="J95" i="2"/>
  <c r="J50" i="2"/>
  <c r="J90" i="2"/>
  <c r="J24" i="2"/>
  <c r="AF23" i="2"/>
  <c r="AF39" i="2"/>
  <c r="AF55" i="2"/>
  <c r="AF71" i="2"/>
  <c r="AF87" i="2"/>
  <c r="AF103" i="2"/>
  <c r="AF119" i="2"/>
  <c r="AF135" i="2"/>
  <c r="AF151" i="2"/>
  <c r="AF167" i="2"/>
  <c r="AF183" i="2"/>
  <c r="AF199" i="2"/>
  <c r="AF215" i="2"/>
  <c r="AF231" i="2"/>
  <c r="AF247" i="2"/>
  <c r="AF24" i="2"/>
  <c r="AF40" i="2"/>
  <c r="AF56" i="2"/>
  <c r="AF72" i="2"/>
  <c r="AF88" i="2"/>
  <c r="AF104" i="2"/>
  <c r="AF120" i="2"/>
  <c r="AF136" i="2"/>
  <c r="AF152" i="2"/>
  <c r="AF168" i="2"/>
  <c r="AF184" i="2"/>
  <c r="AF200" i="2"/>
  <c r="AF216" i="2"/>
  <c r="AF232" i="2"/>
  <c r="AF248" i="2"/>
  <c r="AF22" i="2"/>
  <c r="AF25" i="2"/>
  <c r="AF41" i="2"/>
  <c r="AF57" i="2"/>
  <c r="AF73" i="2"/>
  <c r="AF89" i="2"/>
  <c r="AF105" i="2"/>
  <c r="AF121" i="2"/>
  <c r="AF137" i="2"/>
  <c r="AF153" i="2"/>
  <c r="AF169" i="2"/>
  <c r="AF185" i="2"/>
  <c r="AF201" i="2"/>
  <c r="AF217" i="2"/>
  <c r="AF233" i="2"/>
  <c r="AF249" i="2"/>
  <c r="AF26" i="2"/>
  <c r="AF42" i="2"/>
  <c r="AF58" i="2"/>
  <c r="AF74" i="2"/>
  <c r="AF90" i="2"/>
  <c r="AF106" i="2"/>
  <c r="AF122" i="2"/>
  <c r="AF138" i="2"/>
  <c r="AF154" i="2"/>
  <c r="AF170" i="2"/>
  <c r="AF186" i="2"/>
  <c r="AF202" i="2"/>
  <c r="AF218" i="2"/>
  <c r="AF234" i="2"/>
  <c r="AF250" i="2"/>
  <c r="AF32" i="2"/>
  <c r="AF48" i="2"/>
  <c r="AF64" i="2"/>
  <c r="AF80" i="2"/>
  <c r="AF96" i="2"/>
  <c r="AF112" i="2"/>
  <c r="AF128" i="2"/>
  <c r="AF144" i="2"/>
  <c r="AF160" i="2"/>
  <c r="AF176" i="2"/>
  <c r="AF192" i="2"/>
  <c r="AF208" i="2"/>
  <c r="AF224" i="2"/>
  <c r="AF240" i="2"/>
  <c r="AF256" i="2"/>
  <c r="AF28" i="2"/>
  <c r="AF50" i="2"/>
  <c r="AF75" i="2"/>
  <c r="AF97" i="2"/>
  <c r="AF118" i="2"/>
  <c r="AF143" i="2"/>
  <c r="AF165" i="2"/>
  <c r="AF190" i="2"/>
  <c r="AF212" i="2"/>
  <c r="AF237" i="2"/>
  <c r="AF259" i="2"/>
  <c r="AF33" i="2"/>
  <c r="AF101" i="2"/>
  <c r="AF173" i="2"/>
  <c r="AF242" i="2"/>
  <c r="AF29" i="2"/>
  <c r="AF51" i="2"/>
  <c r="AF76" i="2"/>
  <c r="AF98" i="2"/>
  <c r="AF123" i="2"/>
  <c r="AF145" i="2"/>
  <c r="AF166" i="2"/>
  <c r="AF191" i="2"/>
  <c r="AF213" i="2"/>
  <c r="AF238" i="2"/>
  <c r="AF260" i="2"/>
  <c r="AF30" i="2"/>
  <c r="AF52" i="2"/>
  <c r="AF77" i="2"/>
  <c r="AF99" i="2"/>
  <c r="AF124" i="2"/>
  <c r="AF146" i="2"/>
  <c r="AF171" i="2"/>
  <c r="AF193" i="2"/>
  <c r="AF214" i="2"/>
  <c r="AF239" i="2"/>
  <c r="AF261" i="2"/>
  <c r="AF79" i="2"/>
  <c r="AF148" i="2"/>
  <c r="AF220" i="2"/>
  <c r="AF31" i="2"/>
  <c r="AF53" i="2"/>
  <c r="AF78" i="2"/>
  <c r="AF100" i="2"/>
  <c r="AF125" i="2"/>
  <c r="AF147" i="2"/>
  <c r="AF172" i="2"/>
  <c r="AF194" i="2"/>
  <c r="AF219" i="2"/>
  <c r="AF241" i="2"/>
  <c r="AF54" i="2"/>
  <c r="AF126" i="2"/>
  <c r="AF195" i="2"/>
  <c r="AF38" i="2"/>
  <c r="AF63" i="2"/>
  <c r="AF85" i="2"/>
  <c r="AF110" i="2"/>
  <c r="AF132" i="2"/>
  <c r="AF157" i="2"/>
  <c r="AF179" i="2"/>
  <c r="AF204" i="2"/>
  <c r="AF226" i="2"/>
  <c r="AF251" i="2"/>
  <c r="AF43" i="2"/>
  <c r="AF65" i="2"/>
  <c r="AF86" i="2"/>
  <c r="AF111" i="2"/>
  <c r="AF133" i="2"/>
  <c r="AF158" i="2"/>
  <c r="AF180" i="2"/>
  <c r="AF205" i="2"/>
  <c r="AF227" i="2"/>
  <c r="AF252" i="2"/>
  <c r="AF45" i="2"/>
  <c r="AF84" i="2"/>
  <c r="AF129" i="2"/>
  <c r="AF164" i="2"/>
  <c r="AF209" i="2"/>
  <c r="AF253" i="2"/>
  <c r="AF140" i="2"/>
  <c r="AF228" i="2"/>
  <c r="AF149" i="2"/>
  <c r="AF203" i="2"/>
  <c r="AF37" i="2"/>
  <c r="AF245" i="2"/>
  <c r="AF46" i="2"/>
  <c r="AF91" i="2"/>
  <c r="AF130" i="2"/>
  <c r="AF174" i="2"/>
  <c r="AF210" i="2"/>
  <c r="AF254" i="2"/>
  <c r="AF139" i="2"/>
  <c r="AF60" i="2"/>
  <c r="AF141" i="2"/>
  <c r="AF107" i="2"/>
  <c r="AF66" i="2"/>
  <c r="AF229" i="2"/>
  <c r="AF116" i="2"/>
  <c r="AF117" i="2"/>
  <c r="AF47" i="2"/>
  <c r="AF92" i="2"/>
  <c r="AF131" i="2"/>
  <c r="AF175" i="2"/>
  <c r="AF211" i="2"/>
  <c r="AF255" i="2"/>
  <c r="AF94" i="2"/>
  <c r="AF222" i="2"/>
  <c r="AF181" i="2"/>
  <c r="AF102" i="2"/>
  <c r="AF182" i="2"/>
  <c r="AF62" i="2"/>
  <c r="AF187" i="2"/>
  <c r="AF108" i="2"/>
  <c r="AF36" i="2"/>
  <c r="AF206" i="2"/>
  <c r="AF49" i="2"/>
  <c r="AF93" i="2"/>
  <c r="AF134" i="2"/>
  <c r="AF177" i="2"/>
  <c r="AF221" i="2"/>
  <c r="AF257" i="2"/>
  <c r="AF59" i="2"/>
  <c r="AF178" i="2"/>
  <c r="AF258" i="2"/>
  <c r="AF95" i="2"/>
  <c r="AF223" i="2"/>
  <c r="AF61" i="2"/>
  <c r="AF225" i="2"/>
  <c r="AF142" i="2"/>
  <c r="AF188" i="2"/>
  <c r="AF161" i="2"/>
  <c r="AF162" i="2"/>
  <c r="AF67" i="2"/>
  <c r="AF109" i="2"/>
  <c r="AF150" i="2"/>
  <c r="AF189" i="2"/>
  <c r="AF230" i="2"/>
  <c r="AF27" i="2"/>
  <c r="AF68" i="2"/>
  <c r="AF113" i="2"/>
  <c r="AF155" i="2"/>
  <c r="AF196" i="2"/>
  <c r="AF235" i="2"/>
  <c r="AF34" i="2"/>
  <c r="AF69" i="2"/>
  <c r="AF114" i="2"/>
  <c r="AF156" i="2"/>
  <c r="AF197" i="2"/>
  <c r="AF236" i="2"/>
  <c r="AF35" i="2"/>
  <c r="AF70" i="2"/>
  <c r="AF115" i="2"/>
  <c r="AF159" i="2"/>
  <c r="AF198" i="2"/>
  <c r="AF243" i="2"/>
  <c r="AF81" i="2"/>
  <c r="AF244" i="2"/>
  <c r="AF82" i="2"/>
  <c r="AF246" i="2"/>
  <c r="AF207" i="2"/>
  <c r="AF44" i="2"/>
  <c r="AF83" i="2"/>
  <c r="AF127" i="2"/>
  <c r="AF163" i="2"/>
  <c r="K22" i="2"/>
  <c r="BG3" i="2"/>
  <c r="BG16" i="2" s="1"/>
  <c r="CO3" i="2"/>
  <c r="CO16" i="2" s="1"/>
  <c r="AP3" i="2"/>
  <c r="AP16" i="2" s="1"/>
  <c r="BX3" i="2"/>
  <c r="BX16" i="2" s="1"/>
  <c r="CO14" i="2"/>
  <c r="BX14" i="2"/>
  <c r="BG12" i="2"/>
  <c r="BG14" i="2"/>
  <c r="BX12" i="2"/>
  <c r="AP12" i="2"/>
  <c r="CO12" i="2"/>
  <c r="AP14" i="2"/>
  <c r="Y3" i="2"/>
  <c r="Y16" i="2" s="1"/>
  <c r="Y13" i="2" s="1"/>
  <c r="C12" i="2"/>
  <c r="C13" i="2" s="1"/>
  <c r="BN25" i="2" l="1"/>
  <c r="BN41" i="2"/>
  <c r="BN57" i="2"/>
  <c r="BN73" i="2"/>
  <c r="BN89" i="2"/>
  <c r="BN105" i="2"/>
  <c r="BN121" i="2"/>
  <c r="BN137" i="2"/>
  <c r="BN153" i="2"/>
  <c r="BN169" i="2"/>
  <c r="BN185" i="2"/>
  <c r="BN201" i="2"/>
  <c r="BN26" i="2"/>
  <c r="BN42" i="2"/>
  <c r="BN58" i="2"/>
  <c r="BN74" i="2"/>
  <c r="BN90" i="2"/>
  <c r="BN106" i="2"/>
  <c r="BN122" i="2"/>
  <c r="BN138" i="2"/>
  <c r="BN154" i="2"/>
  <c r="BN170" i="2"/>
  <c r="BN186" i="2"/>
  <c r="BN27" i="2"/>
  <c r="BN43" i="2"/>
  <c r="BN59" i="2"/>
  <c r="BN75" i="2"/>
  <c r="BN91" i="2"/>
  <c r="BN107" i="2"/>
  <c r="BN123" i="2"/>
  <c r="BN139" i="2"/>
  <c r="BN155" i="2"/>
  <c r="BN171" i="2"/>
  <c r="BN187" i="2"/>
  <c r="BN28" i="2"/>
  <c r="BN44" i="2"/>
  <c r="BN60" i="2"/>
  <c r="BN76" i="2"/>
  <c r="BN92" i="2"/>
  <c r="BN108" i="2"/>
  <c r="BN124" i="2"/>
  <c r="BN140" i="2"/>
  <c r="BN156" i="2"/>
  <c r="BN172" i="2"/>
  <c r="BN188" i="2"/>
  <c r="BN34" i="2"/>
  <c r="BN50" i="2"/>
  <c r="BN66" i="2"/>
  <c r="BN82" i="2"/>
  <c r="BN98" i="2"/>
  <c r="BN114" i="2"/>
  <c r="BN130" i="2"/>
  <c r="BN146" i="2"/>
  <c r="BN162" i="2"/>
  <c r="BN178" i="2"/>
  <c r="BN194" i="2"/>
  <c r="BN30" i="2"/>
  <c r="BN52" i="2"/>
  <c r="BN77" i="2"/>
  <c r="BN99" i="2"/>
  <c r="BN120" i="2"/>
  <c r="BN145" i="2"/>
  <c r="BN167" i="2"/>
  <c r="BN192" i="2"/>
  <c r="BN103" i="2"/>
  <c r="BN197" i="2"/>
  <c r="BN36" i="2"/>
  <c r="BN104" i="2"/>
  <c r="BN31" i="2"/>
  <c r="BN53" i="2"/>
  <c r="BN78" i="2"/>
  <c r="BN100" i="2"/>
  <c r="BN125" i="2"/>
  <c r="BN147" i="2"/>
  <c r="BN168" i="2"/>
  <c r="BN193" i="2"/>
  <c r="BN32" i="2"/>
  <c r="BN54" i="2"/>
  <c r="BN79" i="2"/>
  <c r="BN101" i="2"/>
  <c r="BN126" i="2"/>
  <c r="BN148" i="2"/>
  <c r="BN173" i="2"/>
  <c r="BN195" i="2"/>
  <c r="BN35" i="2"/>
  <c r="BN81" i="2"/>
  <c r="BN150" i="2"/>
  <c r="BN61" i="2"/>
  <c r="BN33" i="2"/>
  <c r="BN55" i="2"/>
  <c r="BN80" i="2"/>
  <c r="BN102" i="2"/>
  <c r="BN127" i="2"/>
  <c r="BN149" i="2"/>
  <c r="BN174" i="2"/>
  <c r="BN196" i="2"/>
  <c r="BN56" i="2"/>
  <c r="BN128" i="2"/>
  <c r="BN175" i="2"/>
  <c r="BN83" i="2"/>
  <c r="BN40" i="2"/>
  <c r="BN65" i="2"/>
  <c r="BN87" i="2"/>
  <c r="BN112" i="2"/>
  <c r="BN134" i="2"/>
  <c r="BN159" i="2"/>
  <c r="BN181" i="2"/>
  <c r="BN45" i="2"/>
  <c r="BN67" i="2"/>
  <c r="BN88" i="2"/>
  <c r="BN113" i="2"/>
  <c r="BN135" i="2"/>
  <c r="BN160" i="2"/>
  <c r="BN182" i="2"/>
  <c r="BN47" i="2"/>
  <c r="BN94" i="2"/>
  <c r="BN136" i="2"/>
  <c r="BN179" i="2"/>
  <c r="BN63" i="2"/>
  <c r="BN191" i="2"/>
  <c r="BN68" i="2"/>
  <c r="BN199" i="2"/>
  <c r="BN166" i="2"/>
  <c r="BN132" i="2"/>
  <c r="BN48" i="2"/>
  <c r="BN95" i="2"/>
  <c r="BN141" i="2"/>
  <c r="BN180" i="2"/>
  <c r="BN110" i="2"/>
  <c r="BN152" i="2"/>
  <c r="BN115" i="2"/>
  <c r="BN116" i="2"/>
  <c r="BN39" i="2"/>
  <c r="BN49" i="2"/>
  <c r="BN96" i="2"/>
  <c r="BN142" i="2"/>
  <c r="BN183" i="2"/>
  <c r="BN62" i="2"/>
  <c r="BN189" i="2"/>
  <c r="BN151" i="2"/>
  <c r="BN111" i="2"/>
  <c r="BN157" i="2"/>
  <c r="BN158" i="2"/>
  <c r="BN176" i="2"/>
  <c r="BN51" i="2"/>
  <c r="BN97" i="2"/>
  <c r="BN143" i="2"/>
  <c r="BN184" i="2"/>
  <c r="BN109" i="2"/>
  <c r="BN144" i="2"/>
  <c r="BN190" i="2"/>
  <c r="BN64" i="2"/>
  <c r="BN198" i="2"/>
  <c r="BN69" i="2"/>
  <c r="BN85" i="2"/>
  <c r="BN86" i="2"/>
  <c r="BN23" i="2"/>
  <c r="BN70" i="2"/>
  <c r="BN117" i="2"/>
  <c r="BN161" i="2"/>
  <c r="BN200" i="2"/>
  <c r="BN24" i="2"/>
  <c r="BN71" i="2"/>
  <c r="BN118" i="2"/>
  <c r="BN163" i="2"/>
  <c r="BN29" i="2"/>
  <c r="BN72" i="2"/>
  <c r="BN119" i="2"/>
  <c r="BN164" i="2"/>
  <c r="BN37" i="2"/>
  <c r="BN84" i="2"/>
  <c r="BN129" i="2"/>
  <c r="BN165" i="2"/>
  <c r="BN38" i="2"/>
  <c r="BN131" i="2"/>
  <c r="BN22" i="2"/>
  <c r="BN46" i="2"/>
  <c r="BN93" i="2"/>
  <c r="BN133" i="2"/>
  <c r="BN177" i="2"/>
  <c r="CE34" i="2"/>
  <c r="CE50" i="2"/>
  <c r="CE66" i="2"/>
  <c r="CE82" i="2"/>
  <c r="CE98" i="2"/>
  <c r="CE114" i="2"/>
  <c r="CE130" i="2"/>
  <c r="CE146" i="2"/>
  <c r="CE162" i="2"/>
  <c r="CE178" i="2"/>
  <c r="CE194" i="2"/>
  <c r="CE210" i="2"/>
  <c r="CE226" i="2"/>
  <c r="CE242" i="2"/>
  <c r="CE258" i="2"/>
  <c r="CE35" i="2"/>
  <c r="CE51" i="2"/>
  <c r="CE67" i="2"/>
  <c r="CE83" i="2"/>
  <c r="CE99" i="2"/>
  <c r="CE115" i="2"/>
  <c r="CE131" i="2"/>
  <c r="CE147" i="2"/>
  <c r="CE163" i="2"/>
  <c r="CE179" i="2"/>
  <c r="CE195" i="2"/>
  <c r="CE211" i="2"/>
  <c r="CE227" i="2"/>
  <c r="CE243" i="2"/>
  <c r="CE259" i="2"/>
  <c r="CE36" i="2"/>
  <c r="CE52" i="2"/>
  <c r="CE68" i="2"/>
  <c r="CE84" i="2"/>
  <c r="CE100" i="2"/>
  <c r="CE116" i="2"/>
  <c r="CE132" i="2"/>
  <c r="CE148" i="2"/>
  <c r="CE164" i="2"/>
  <c r="CE180" i="2"/>
  <c r="CE196" i="2"/>
  <c r="CE212" i="2"/>
  <c r="CE228" i="2"/>
  <c r="CE244" i="2"/>
  <c r="CE260" i="2"/>
  <c r="CE37" i="2"/>
  <c r="CE53" i="2"/>
  <c r="CE69" i="2"/>
  <c r="CE85" i="2"/>
  <c r="CE101" i="2"/>
  <c r="CE117" i="2"/>
  <c r="CE133" i="2"/>
  <c r="CE149" i="2"/>
  <c r="CE165" i="2"/>
  <c r="CE181" i="2"/>
  <c r="CE197" i="2"/>
  <c r="CE213" i="2"/>
  <c r="CE229" i="2"/>
  <c r="CE245" i="2"/>
  <c r="CE261" i="2"/>
  <c r="CE27" i="2"/>
  <c r="CE43" i="2"/>
  <c r="CE59" i="2"/>
  <c r="CE75" i="2"/>
  <c r="CE91" i="2"/>
  <c r="CE107" i="2"/>
  <c r="CE123" i="2"/>
  <c r="CE139" i="2"/>
  <c r="CE155" i="2"/>
  <c r="CE171" i="2"/>
  <c r="CE187" i="2"/>
  <c r="CE203" i="2"/>
  <c r="CE219" i="2"/>
  <c r="CE235" i="2"/>
  <c r="CE251" i="2"/>
  <c r="CE24" i="2"/>
  <c r="CE46" i="2"/>
  <c r="CE71" i="2"/>
  <c r="CE93" i="2"/>
  <c r="CE118" i="2"/>
  <c r="CE140" i="2"/>
  <c r="CE161" i="2"/>
  <c r="CE186" i="2"/>
  <c r="CE208" i="2"/>
  <c r="CE233" i="2"/>
  <c r="CE255" i="2"/>
  <c r="CE54" i="2"/>
  <c r="CE122" i="2"/>
  <c r="CE216" i="2"/>
  <c r="CE55" i="2"/>
  <c r="CE124" i="2"/>
  <c r="CE192" i="2"/>
  <c r="CE25" i="2"/>
  <c r="CE47" i="2"/>
  <c r="CE72" i="2"/>
  <c r="CE94" i="2"/>
  <c r="CE119" i="2"/>
  <c r="CE141" i="2"/>
  <c r="CE166" i="2"/>
  <c r="CE188" i="2"/>
  <c r="CE209" i="2"/>
  <c r="CE234" i="2"/>
  <c r="CE256" i="2"/>
  <c r="CE239" i="2"/>
  <c r="CE26" i="2"/>
  <c r="CE48" i="2"/>
  <c r="CE73" i="2"/>
  <c r="CE95" i="2"/>
  <c r="CE120" i="2"/>
  <c r="CE142" i="2"/>
  <c r="CE167" i="2"/>
  <c r="CE189" i="2"/>
  <c r="CE214" i="2"/>
  <c r="CE236" i="2"/>
  <c r="CE257" i="2"/>
  <c r="CE29" i="2"/>
  <c r="CE97" i="2"/>
  <c r="CE169" i="2"/>
  <c r="CE238" i="2"/>
  <c r="CE102" i="2"/>
  <c r="CE170" i="2"/>
  <c r="CE28" i="2"/>
  <c r="CE49" i="2"/>
  <c r="CE74" i="2"/>
  <c r="CE96" i="2"/>
  <c r="CE121" i="2"/>
  <c r="CE143" i="2"/>
  <c r="CE168" i="2"/>
  <c r="CE190" i="2"/>
  <c r="CE215" i="2"/>
  <c r="CE237" i="2"/>
  <c r="CE76" i="2"/>
  <c r="CE144" i="2"/>
  <c r="CE191" i="2"/>
  <c r="CE30" i="2"/>
  <c r="CE77" i="2"/>
  <c r="CE145" i="2"/>
  <c r="CE217" i="2"/>
  <c r="CE38" i="2"/>
  <c r="CE60" i="2"/>
  <c r="CE81" i="2"/>
  <c r="CE106" i="2"/>
  <c r="CE128" i="2"/>
  <c r="CE153" i="2"/>
  <c r="CE175" i="2"/>
  <c r="CE200" i="2"/>
  <c r="CE222" i="2"/>
  <c r="CE247" i="2"/>
  <c r="CE39" i="2"/>
  <c r="CE61" i="2"/>
  <c r="CE86" i="2"/>
  <c r="CE108" i="2"/>
  <c r="CE129" i="2"/>
  <c r="CE154" i="2"/>
  <c r="CE176" i="2"/>
  <c r="CE201" i="2"/>
  <c r="CE223" i="2"/>
  <c r="CE248" i="2"/>
  <c r="CE32" i="2"/>
  <c r="CE79" i="2"/>
  <c r="CE126" i="2"/>
  <c r="CE173" i="2"/>
  <c r="CE220" i="2"/>
  <c r="CE44" i="2"/>
  <c r="CE45" i="2"/>
  <c r="CE232" i="2"/>
  <c r="CE56" i="2"/>
  <c r="CE240" i="2"/>
  <c r="CE23" i="2"/>
  <c r="CE33" i="2"/>
  <c r="CE80" i="2"/>
  <c r="CE127" i="2"/>
  <c r="CE174" i="2"/>
  <c r="CE221" i="2"/>
  <c r="CE90" i="2"/>
  <c r="CE231" i="2"/>
  <c r="CE185" i="2"/>
  <c r="CE103" i="2"/>
  <c r="CE57" i="2"/>
  <c r="CE104" i="2"/>
  <c r="CE151" i="2"/>
  <c r="CE70" i="2"/>
  <c r="CE254" i="2"/>
  <c r="CE78" i="2"/>
  <c r="CE40" i="2"/>
  <c r="CE87" i="2"/>
  <c r="CE134" i="2"/>
  <c r="CE177" i="2"/>
  <c r="CE224" i="2"/>
  <c r="CE89" i="2"/>
  <c r="CE183" i="2"/>
  <c r="CE184" i="2"/>
  <c r="CE92" i="2"/>
  <c r="CE150" i="2"/>
  <c r="CE198" i="2"/>
  <c r="CE160" i="2"/>
  <c r="CE41" i="2"/>
  <c r="CE88" i="2"/>
  <c r="CE135" i="2"/>
  <c r="CE182" i="2"/>
  <c r="CE225" i="2"/>
  <c r="CE42" i="2"/>
  <c r="CE136" i="2"/>
  <c r="CE230" i="2"/>
  <c r="CE137" i="2"/>
  <c r="CE138" i="2"/>
  <c r="CE193" i="2"/>
  <c r="CE22" i="2"/>
  <c r="CE241" i="2"/>
  <c r="CE113" i="2"/>
  <c r="CE31" i="2"/>
  <c r="CE58" i="2"/>
  <c r="CE105" i="2"/>
  <c r="CE152" i="2"/>
  <c r="CE199" i="2"/>
  <c r="CE246" i="2"/>
  <c r="CE62" i="2"/>
  <c r="CE109" i="2"/>
  <c r="CE156" i="2"/>
  <c r="CE202" i="2"/>
  <c r="CE249" i="2"/>
  <c r="CE63" i="2"/>
  <c r="CE110" i="2"/>
  <c r="CE157" i="2"/>
  <c r="CE204" i="2"/>
  <c r="CE250" i="2"/>
  <c r="CE64" i="2"/>
  <c r="CE111" i="2"/>
  <c r="CE158" i="2"/>
  <c r="CE205" i="2"/>
  <c r="CE252" i="2"/>
  <c r="CE65" i="2"/>
  <c r="CE112" i="2"/>
  <c r="CE159" i="2"/>
  <c r="CE206" i="2"/>
  <c r="CE253" i="2"/>
  <c r="CE207" i="2"/>
  <c r="CE172" i="2"/>
  <c r="CE218" i="2"/>
  <c r="CE125" i="2"/>
  <c r="AW31" i="2"/>
  <c r="AW47" i="2"/>
  <c r="AW63" i="2"/>
  <c r="AW79" i="2"/>
  <c r="AW95" i="2"/>
  <c r="AW111" i="2"/>
  <c r="AW127" i="2"/>
  <c r="AW143" i="2"/>
  <c r="AW159" i="2"/>
  <c r="AW175" i="2"/>
  <c r="AW191" i="2"/>
  <c r="AW32" i="2"/>
  <c r="AW48" i="2"/>
  <c r="AW64" i="2"/>
  <c r="AW80" i="2"/>
  <c r="AW96" i="2"/>
  <c r="AW112" i="2"/>
  <c r="AW128" i="2"/>
  <c r="AW144" i="2"/>
  <c r="AW160" i="2"/>
  <c r="AW176" i="2"/>
  <c r="AW192" i="2"/>
  <c r="AW33" i="2"/>
  <c r="AW49" i="2"/>
  <c r="AW65" i="2"/>
  <c r="AW81" i="2"/>
  <c r="AW97" i="2"/>
  <c r="AW113" i="2"/>
  <c r="AW129" i="2"/>
  <c r="AW145" i="2"/>
  <c r="AW161" i="2"/>
  <c r="AW177" i="2"/>
  <c r="AW193" i="2"/>
  <c r="AW34" i="2"/>
  <c r="AW50" i="2"/>
  <c r="AW66" i="2"/>
  <c r="AW82" i="2"/>
  <c r="AW98" i="2"/>
  <c r="AW114" i="2"/>
  <c r="AW130" i="2"/>
  <c r="AW146" i="2"/>
  <c r="AW162" i="2"/>
  <c r="AW178" i="2"/>
  <c r="AW194" i="2"/>
  <c r="AW24" i="2"/>
  <c r="AW40" i="2"/>
  <c r="AW56" i="2"/>
  <c r="AW72" i="2"/>
  <c r="AW88" i="2"/>
  <c r="AW104" i="2"/>
  <c r="AW120" i="2"/>
  <c r="AW136" i="2"/>
  <c r="AW152" i="2"/>
  <c r="AW168" i="2"/>
  <c r="AW184" i="2"/>
  <c r="AW200" i="2"/>
  <c r="AW25" i="2"/>
  <c r="AW46" i="2"/>
  <c r="AW71" i="2"/>
  <c r="AW93" i="2"/>
  <c r="AW118" i="2"/>
  <c r="AW140" i="2"/>
  <c r="AW165" i="2"/>
  <c r="AW187" i="2"/>
  <c r="AW54" i="2"/>
  <c r="AW123" i="2"/>
  <c r="AW195" i="2"/>
  <c r="AW26" i="2"/>
  <c r="AW51" i="2"/>
  <c r="AW73" i="2"/>
  <c r="AW94" i="2"/>
  <c r="AW119" i="2"/>
  <c r="AW141" i="2"/>
  <c r="AW166" i="2"/>
  <c r="AW188" i="2"/>
  <c r="AW27" i="2"/>
  <c r="AW52" i="2"/>
  <c r="AW74" i="2"/>
  <c r="AW99" i="2"/>
  <c r="AW121" i="2"/>
  <c r="AW142" i="2"/>
  <c r="AW167" i="2"/>
  <c r="AW189" i="2"/>
  <c r="AW76" i="2"/>
  <c r="AW148" i="2"/>
  <c r="AW28" i="2"/>
  <c r="AW53" i="2"/>
  <c r="AW75" i="2"/>
  <c r="AW100" i="2"/>
  <c r="AW122" i="2"/>
  <c r="AW147" i="2"/>
  <c r="AW169" i="2"/>
  <c r="AW190" i="2"/>
  <c r="AW29" i="2"/>
  <c r="AW101" i="2"/>
  <c r="AW170" i="2"/>
  <c r="AW38" i="2"/>
  <c r="AW60" i="2"/>
  <c r="AW85" i="2"/>
  <c r="AW107" i="2"/>
  <c r="AW132" i="2"/>
  <c r="AW154" i="2"/>
  <c r="AW179" i="2"/>
  <c r="AW201" i="2"/>
  <c r="AW39" i="2"/>
  <c r="AW61" i="2"/>
  <c r="AW86" i="2"/>
  <c r="AW108" i="2"/>
  <c r="AW133" i="2"/>
  <c r="AW155" i="2"/>
  <c r="AW180" i="2"/>
  <c r="AW67" i="2"/>
  <c r="AW106" i="2"/>
  <c r="AW150" i="2"/>
  <c r="AW186" i="2"/>
  <c r="AW78" i="2"/>
  <c r="AW124" i="2"/>
  <c r="AW84" i="2"/>
  <c r="AW171" i="2"/>
  <c r="AW102" i="2"/>
  <c r="AW23" i="2"/>
  <c r="AW68" i="2"/>
  <c r="AW109" i="2"/>
  <c r="AW151" i="2"/>
  <c r="AW196" i="2"/>
  <c r="AW117" i="2"/>
  <c r="AW163" i="2"/>
  <c r="AW164" i="2"/>
  <c r="AW87" i="2"/>
  <c r="AW182" i="2"/>
  <c r="AW59" i="2"/>
  <c r="AW30" i="2"/>
  <c r="AW69" i="2"/>
  <c r="AW110" i="2"/>
  <c r="AW153" i="2"/>
  <c r="AW197" i="2"/>
  <c r="AW77" i="2"/>
  <c r="AW157" i="2"/>
  <c r="AW158" i="2"/>
  <c r="AW41" i="2"/>
  <c r="AW42" i="2"/>
  <c r="AW125" i="2"/>
  <c r="AW126" i="2"/>
  <c r="AW139" i="2"/>
  <c r="AW35" i="2"/>
  <c r="AW70" i="2"/>
  <c r="AW115" i="2"/>
  <c r="AW156" i="2"/>
  <c r="AW198" i="2"/>
  <c r="AW36" i="2"/>
  <c r="AW116" i="2"/>
  <c r="AW199" i="2"/>
  <c r="AW37" i="2"/>
  <c r="AW83" i="2"/>
  <c r="AW43" i="2"/>
  <c r="AW58" i="2"/>
  <c r="AW103" i="2"/>
  <c r="AW44" i="2"/>
  <c r="AW89" i="2"/>
  <c r="AW131" i="2"/>
  <c r="AW172" i="2"/>
  <c r="AW22" i="2"/>
  <c r="AW45" i="2"/>
  <c r="AW90" i="2"/>
  <c r="AW134" i="2"/>
  <c r="AW173" i="2"/>
  <c r="AW55" i="2"/>
  <c r="AW91" i="2"/>
  <c r="AW135" i="2"/>
  <c r="AW174" i="2"/>
  <c r="AW57" i="2"/>
  <c r="AW92" i="2"/>
  <c r="AW137" i="2"/>
  <c r="AW181" i="2"/>
  <c r="AW138" i="2"/>
  <c r="AW183" i="2"/>
  <c r="AW62" i="2"/>
  <c r="AW105" i="2"/>
  <c r="AW149" i="2"/>
  <c r="AW185" i="2"/>
  <c r="CV26" i="2"/>
  <c r="CV42" i="2"/>
  <c r="CV58" i="2"/>
  <c r="CV74" i="2"/>
  <c r="CV90" i="2"/>
  <c r="CV106" i="2"/>
  <c r="CV122" i="2"/>
  <c r="CV138" i="2"/>
  <c r="CV154" i="2"/>
  <c r="CV170" i="2"/>
  <c r="CV186" i="2"/>
  <c r="CV202" i="2"/>
  <c r="CV218" i="2"/>
  <c r="CV234" i="2"/>
  <c r="CV250" i="2"/>
  <c r="CV27" i="2"/>
  <c r="CV43" i="2"/>
  <c r="CV59" i="2"/>
  <c r="CV75" i="2"/>
  <c r="CV91" i="2"/>
  <c r="CV107" i="2"/>
  <c r="CV123" i="2"/>
  <c r="CV139" i="2"/>
  <c r="CV155" i="2"/>
  <c r="CV171" i="2"/>
  <c r="CV187" i="2"/>
  <c r="CV203" i="2"/>
  <c r="CV219" i="2"/>
  <c r="CV235" i="2"/>
  <c r="CV251" i="2"/>
  <c r="CV30" i="2"/>
  <c r="CV94" i="2"/>
  <c r="CV28" i="2"/>
  <c r="CV44" i="2"/>
  <c r="CV60" i="2"/>
  <c r="CV76" i="2"/>
  <c r="CV92" i="2"/>
  <c r="CV108" i="2"/>
  <c r="CV124" i="2"/>
  <c r="CV140" i="2"/>
  <c r="CV156" i="2"/>
  <c r="CV172" i="2"/>
  <c r="CV188" i="2"/>
  <c r="CV204" i="2"/>
  <c r="CV220" i="2"/>
  <c r="CV236" i="2"/>
  <c r="CV252" i="2"/>
  <c r="CV46" i="2"/>
  <c r="CV110" i="2"/>
  <c r="CV29" i="2"/>
  <c r="CV45" i="2"/>
  <c r="CV61" i="2"/>
  <c r="CV77" i="2"/>
  <c r="CV93" i="2"/>
  <c r="CV109" i="2"/>
  <c r="CV125" i="2"/>
  <c r="CV141" i="2"/>
  <c r="CV157" i="2"/>
  <c r="CV173" i="2"/>
  <c r="CV189" i="2"/>
  <c r="CV205" i="2"/>
  <c r="CV221" i="2"/>
  <c r="CV237" i="2"/>
  <c r="CV253" i="2"/>
  <c r="CV78" i="2"/>
  <c r="CV35" i="2"/>
  <c r="CV51" i="2"/>
  <c r="CV67" i="2"/>
  <c r="CV83" i="2"/>
  <c r="CV99" i="2"/>
  <c r="CV115" i="2"/>
  <c r="CV131" i="2"/>
  <c r="CV147" i="2"/>
  <c r="CV163" i="2"/>
  <c r="CV179" i="2"/>
  <c r="CV195" i="2"/>
  <c r="CV211" i="2"/>
  <c r="CV227" i="2"/>
  <c r="CV243" i="2"/>
  <c r="CV259" i="2"/>
  <c r="CV36" i="2"/>
  <c r="CV52" i="2"/>
  <c r="CV37" i="2"/>
  <c r="CV64" i="2"/>
  <c r="CV87" i="2"/>
  <c r="CV114" i="2"/>
  <c r="CV136" i="2"/>
  <c r="CV161" i="2"/>
  <c r="CV183" i="2"/>
  <c r="CV208" i="2"/>
  <c r="CV230" i="2"/>
  <c r="CV255" i="2"/>
  <c r="CV69" i="2"/>
  <c r="CV70" i="2"/>
  <c r="CV192" i="2"/>
  <c r="CV261" i="2"/>
  <c r="CV38" i="2"/>
  <c r="CV65" i="2"/>
  <c r="CV88" i="2"/>
  <c r="CV116" i="2"/>
  <c r="CV137" i="2"/>
  <c r="CV162" i="2"/>
  <c r="CV184" i="2"/>
  <c r="CV209" i="2"/>
  <c r="CV231" i="2"/>
  <c r="CV256" i="2"/>
  <c r="CV97" i="2"/>
  <c r="CV39" i="2"/>
  <c r="CV66" i="2"/>
  <c r="CV89" i="2"/>
  <c r="CV117" i="2"/>
  <c r="CV142" i="2"/>
  <c r="CV164" i="2"/>
  <c r="CV185" i="2"/>
  <c r="CV210" i="2"/>
  <c r="CV232" i="2"/>
  <c r="CV257" i="2"/>
  <c r="CV96" i="2"/>
  <c r="CV144" i="2"/>
  <c r="CV191" i="2"/>
  <c r="CV238" i="2"/>
  <c r="CV47" i="2"/>
  <c r="CV167" i="2"/>
  <c r="CV239" i="2"/>
  <c r="CV40" i="2"/>
  <c r="CV68" i="2"/>
  <c r="CV95" i="2"/>
  <c r="CV118" i="2"/>
  <c r="CV143" i="2"/>
  <c r="CV165" i="2"/>
  <c r="CV190" i="2"/>
  <c r="CV212" i="2"/>
  <c r="CV233" i="2"/>
  <c r="CV258" i="2"/>
  <c r="CV41" i="2"/>
  <c r="CV119" i="2"/>
  <c r="CV166" i="2"/>
  <c r="CV213" i="2"/>
  <c r="CV260" i="2"/>
  <c r="CV120" i="2"/>
  <c r="CV145" i="2"/>
  <c r="CV214" i="2"/>
  <c r="CV23" i="2"/>
  <c r="CV53" i="2"/>
  <c r="CV79" i="2"/>
  <c r="CV102" i="2"/>
  <c r="CV128" i="2"/>
  <c r="CV150" i="2"/>
  <c r="CV175" i="2"/>
  <c r="CV197" i="2"/>
  <c r="CV222" i="2"/>
  <c r="CV244" i="2"/>
  <c r="CV24" i="2"/>
  <c r="CV54" i="2"/>
  <c r="CV80" i="2"/>
  <c r="CV103" i="2"/>
  <c r="CV129" i="2"/>
  <c r="CV151" i="2"/>
  <c r="CV176" i="2"/>
  <c r="CV198" i="2"/>
  <c r="CV223" i="2"/>
  <c r="CV245" i="2"/>
  <c r="CV55" i="2"/>
  <c r="CV104" i="2"/>
  <c r="CV152" i="2"/>
  <c r="CV199" i="2"/>
  <c r="CV246" i="2"/>
  <c r="CV113" i="2"/>
  <c r="CV168" i="2"/>
  <c r="CV169" i="2"/>
  <c r="CV127" i="2"/>
  <c r="CV177" i="2"/>
  <c r="CV100" i="2"/>
  <c r="CV242" i="2"/>
  <c r="CV56" i="2"/>
  <c r="CV105" i="2"/>
  <c r="CV153" i="2"/>
  <c r="CV200" i="2"/>
  <c r="CV247" i="2"/>
  <c r="CV160" i="2"/>
  <c r="CV215" i="2"/>
  <c r="CV216" i="2"/>
  <c r="CV217" i="2"/>
  <c r="CV25" i="2"/>
  <c r="CV224" i="2"/>
  <c r="CV241" i="2"/>
  <c r="CV101" i="2"/>
  <c r="CV57" i="2"/>
  <c r="CV111" i="2"/>
  <c r="CV158" i="2"/>
  <c r="CV201" i="2"/>
  <c r="CV248" i="2"/>
  <c r="CV63" i="2"/>
  <c r="CV254" i="2"/>
  <c r="CV71" i="2"/>
  <c r="CV72" i="2"/>
  <c r="CV73" i="2"/>
  <c r="CV130" i="2"/>
  <c r="CV148" i="2"/>
  <c r="CV149" i="2"/>
  <c r="CV62" i="2"/>
  <c r="CV112" i="2"/>
  <c r="CV159" i="2"/>
  <c r="CV206" i="2"/>
  <c r="CV249" i="2"/>
  <c r="CV207" i="2"/>
  <c r="CV121" i="2"/>
  <c r="CV126" i="2"/>
  <c r="CV174" i="2"/>
  <c r="CV81" i="2"/>
  <c r="CV194" i="2"/>
  <c r="CV50" i="2"/>
  <c r="CV31" i="2"/>
  <c r="CV82" i="2"/>
  <c r="CV132" i="2"/>
  <c r="CV178" i="2"/>
  <c r="CV225" i="2"/>
  <c r="CV32" i="2"/>
  <c r="CV84" i="2"/>
  <c r="CV133" i="2"/>
  <c r="CV180" i="2"/>
  <c r="CV226" i="2"/>
  <c r="CV33" i="2"/>
  <c r="CV85" i="2"/>
  <c r="CV134" i="2"/>
  <c r="CV181" i="2"/>
  <c r="CV228" i="2"/>
  <c r="CV34" i="2"/>
  <c r="CV86" i="2"/>
  <c r="CV135" i="2"/>
  <c r="CV182" i="2"/>
  <c r="CV229" i="2"/>
  <c r="CV48" i="2"/>
  <c r="CV98" i="2"/>
  <c r="CV146" i="2"/>
  <c r="CV193" i="2"/>
  <c r="CV240" i="2"/>
  <c r="CV22" i="2"/>
  <c r="CV49" i="2"/>
  <c r="CV196" i="2"/>
  <c r="BX13" i="2"/>
  <c r="CO13" i="2"/>
  <c r="BG13" i="2"/>
  <c r="AP13" i="2"/>
  <c r="AX54" i="2"/>
  <c r="AX52" i="2"/>
  <c r="AX50" i="2"/>
  <c r="AX48" i="2"/>
  <c r="AX46" i="2"/>
  <c r="AX44" i="2"/>
  <c r="AX42" i="2"/>
  <c r="AX40" i="2"/>
  <c r="AX38" i="2"/>
  <c r="AX36" i="2"/>
  <c r="AX34" i="2"/>
  <c r="BO33" i="2"/>
  <c r="BO32" i="2"/>
  <c r="AX32" i="2"/>
  <c r="BO30" i="2"/>
  <c r="AX30" i="2"/>
  <c r="BO29" i="2"/>
  <c r="BO28" i="2"/>
  <c r="AX28" i="2"/>
  <c r="AG28" i="2"/>
  <c r="BO27" i="2"/>
  <c r="AX26" i="2"/>
  <c r="CW25" i="2"/>
  <c r="BO25" i="2"/>
  <c r="AG25" i="2"/>
  <c r="BO24" i="2"/>
  <c r="AX24" i="2"/>
  <c r="AG23" i="2"/>
  <c r="CW22" i="2"/>
  <c r="CO22" i="2"/>
  <c r="BX22" i="2"/>
  <c r="BY22" i="2" s="1"/>
  <c r="BZ22" i="2" s="1"/>
  <c r="BO22" i="2"/>
  <c r="BJ22" i="2"/>
  <c r="BG22" i="2"/>
  <c r="BH22" i="2" s="1"/>
  <c r="BI22" i="2" s="1"/>
  <c r="AX22" i="2"/>
  <c r="AS22" i="2"/>
  <c r="AP22" i="2"/>
  <c r="AG22" i="2"/>
  <c r="Y22" i="2"/>
  <c r="C22" i="2"/>
  <c r="CR22" i="2"/>
  <c r="CA22" i="2"/>
  <c r="AB22" i="2"/>
  <c r="F22" i="2"/>
  <c r="Y27" i="2" l="1"/>
  <c r="Z22" i="2"/>
  <c r="D22" i="2"/>
  <c r="E22" i="2" s="1"/>
  <c r="C23" i="2"/>
  <c r="Y24" i="2"/>
  <c r="BG26" i="2"/>
  <c r="I22" i="2"/>
  <c r="BG24" i="2"/>
  <c r="BG23" i="2"/>
  <c r="BH23" i="2" s="1"/>
  <c r="BG29" i="2"/>
  <c r="BM22" i="2"/>
  <c r="CS381" i="2"/>
  <c r="CY380" i="2"/>
  <c r="CW379" i="2"/>
  <c r="CO379" i="2"/>
  <c r="CZ379" i="2" s="1"/>
  <c r="CU378" i="2"/>
  <c r="CS377" i="2"/>
  <c r="CY376" i="2"/>
  <c r="CW375" i="2"/>
  <c r="CO375" i="2"/>
  <c r="CZ375" i="2" s="1"/>
  <c r="CR381" i="2"/>
  <c r="CX380" i="2"/>
  <c r="CP380" i="2"/>
  <c r="CT378" i="2"/>
  <c r="CR377" i="2"/>
  <c r="CX376" i="2"/>
  <c r="CP376" i="2"/>
  <c r="CT374" i="2"/>
  <c r="CR373" i="2"/>
  <c r="CY381" i="2"/>
  <c r="CW380" i="2"/>
  <c r="CO380" i="2"/>
  <c r="CZ380" i="2" s="1"/>
  <c r="CU379" i="2"/>
  <c r="CS378" i="2"/>
  <c r="CY377" i="2"/>
  <c r="CW376" i="2"/>
  <c r="CO376" i="2"/>
  <c r="CZ376" i="2" s="1"/>
  <c r="CU375" i="2"/>
  <c r="CX381" i="2"/>
  <c r="CP381" i="2"/>
  <c r="CT379" i="2"/>
  <c r="CR378" i="2"/>
  <c r="CX377" i="2"/>
  <c r="CP377" i="2"/>
  <c r="CT375" i="2"/>
  <c r="CW381" i="2"/>
  <c r="CO381" i="2"/>
  <c r="CZ381" i="2" s="1"/>
  <c r="CU380" i="2"/>
  <c r="CS379" i="2"/>
  <c r="CY378" i="2"/>
  <c r="CW377" i="2"/>
  <c r="CO377" i="2"/>
  <c r="CZ377" i="2" s="1"/>
  <c r="CT380" i="2"/>
  <c r="CR379" i="2"/>
  <c r="CX378" i="2"/>
  <c r="CP378" i="2"/>
  <c r="CT376" i="2"/>
  <c r="CR375" i="2"/>
  <c r="CX374" i="2"/>
  <c r="CP374" i="2"/>
  <c r="CU381" i="2"/>
  <c r="CX375" i="2"/>
  <c r="CY374" i="2"/>
  <c r="CT371" i="2"/>
  <c r="CR370" i="2"/>
  <c r="CX369" i="2"/>
  <c r="CP369" i="2"/>
  <c r="CT381" i="2"/>
  <c r="CP379" i="2"/>
  <c r="CS375" i="2"/>
  <c r="CW374" i="2"/>
  <c r="CP373" i="2"/>
  <c r="CU372" i="2"/>
  <c r="CS371" i="2"/>
  <c r="CY370" i="2"/>
  <c r="CW369" i="2"/>
  <c r="CO369" i="2"/>
  <c r="CZ369" i="2" s="1"/>
  <c r="CU368" i="2"/>
  <c r="CW378" i="2"/>
  <c r="CY373" i="2"/>
  <c r="CO373" i="2"/>
  <c r="CZ373" i="2" s="1"/>
  <c r="CU376" i="2"/>
  <c r="CP375" i="2"/>
  <c r="CU374" i="2"/>
  <c r="CS380" i="2"/>
  <c r="CO378" i="2"/>
  <c r="CZ378" i="2" s="1"/>
  <c r="CS376" i="2"/>
  <c r="CY379" i="2"/>
  <c r="CU377" i="2"/>
  <c r="CR376" i="2"/>
  <c r="CY375" i="2"/>
  <c r="CU371" i="2"/>
  <c r="CW370" i="2"/>
  <c r="CS368" i="2"/>
  <c r="CR367" i="2"/>
  <c r="CX366" i="2"/>
  <c r="CP366" i="2"/>
  <c r="CX379" i="2"/>
  <c r="CP372" i="2"/>
  <c r="CR371" i="2"/>
  <c r="CR368" i="2"/>
  <c r="CY367" i="2"/>
  <c r="CW366" i="2"/>
  <c r="CO366" i="2"/>
  <c r="CZ366" i="2" s="1"/>
  <c r="CU365" i="2"/>
  <c r="CS364" i="2"/>
  <c r="CS374" i="2"/>
  <c r="CX373" i="2"/>
  <c r="CY372" i="2"/>
  <c r="CO372" i="2"/>
  <c r="CZ372" i="2" s="1"/>
  <c r="CU370" i="2"/>
  <c r="CY369" i="2"/>
  <c r="CT377" i="2"/>
  <c r="CR374" i="2"/>
  <c r="CW373" i="2"/>
  <c r="CX372" i="2"/>
  <c r="CP371" i="2"/>
  <c r="CR380" i="2"/>
  <c r="CU373" i="2"/>
  <c r="CW372" i="2"/>
  <c r="CY371" i="2"/>
  <c r="CO371" i="2"/>
  <c r="CZ371" i="2" s="1"/>
  <c r="CS373" i="2"/>
  <c r="CS372" i="2"/>
  <c r="CW371" i="2"/>
  <c r="CT372" i="2"/>
  <c r="CT370" i="2"/>
  <c r="CW368" i="2"/>
  <c r="CT367" i="2"/>
  <c r="CP365" i="2"/>
  <c r="CT364" i="2"/>
  <c r="CX363" i="2"/>
  <c r="CP363" i="2"/>
  <c r="CT361" i="2"/>
  <c r="CR360" i="2"/>
  <c r="CR372" i="2"/>
  <c r="CS370" i="2"/>
  <c r="CT368" i="2"/>
  <c r="CS367" i="2"/>
  <c r="CU366" i="2"/>
  <c r="CY365" i="2"/>
  <c r="CO365" i="2"/>
  <c r="CZ365" i="2" s="1"/>
  <c r="CP370" i="2"/>
  <c r="CP367" i="2"/>
  <c r="CT366" i="2"/>
  <c r="CX365" i="2"/>
  <c r="CO370" i="2"/>
  <c r="CZ370" i="2" s="1"/>
  <c r="CP368" i="2"/>
  <c r="CO367" i="2"/>
  <c r="CZ367" i="2" s="1"/>
  <c r="CS366" i="2"/>
  <c r="CW365" i="2"/>
  <c r="CO374" i="2"/>
  <c r="CZ374" i="2" s="1"/>
  <c r="CT373" i="2"/>
  <c r="CU369" i="2"/>
  <c r="CO368" i="2"/>
  <c r="CZ368" i="2" s="1"/>
  <c r="CX367" i="2"/>
  <c r="CR366" i="2"/>
  <c r="CT365" i="2"/>
  <c r="CX364" i="2"/>
  <c r="CO364" i="2"/>
  <c r="CZ364" i="2" s="1"/>
  <c r="CT363" i="2"/>
  <c r="CR362" i="2"/>
  <c r="CX361" i="2"/>
  <c r="CP361" i="2"/>
  <c r="CT369" i="2"/>
  <c r="CW367" i="2"/>
  <c r="CX371" i="2"/>
  <c r="CS369" i="2"/>
  <c r="CY368" i="2"/>
  <c r="CR365" i="2"/>
  <c r="CX370" i="2"/>
  <c r="CU367" i="2"/>
  <c r="CY366" i="2"/>
  <c r="CW364" i="2"/>
  <c r="CY363" i="2"/>
  <c r="CU361" i="2"/>
  <c r="CX360" i="2"/>
  <c r="CO360" i="2"/>
  <c r="CZ360" i="2" s="1"/>
  <c r="CW359" i="2"/>
  <c r="CO359" i="2"/>
  <c r="CZ359" i="2" s="1"/>
  <c r="CU358" i="2"/>
  <c r="CS357" i="2"/>
  <c r="CY356" i="2"/>
  <c r="CW355" i="2"/>
  <c r="CO355" i="2"/>
  <c r="CZ355" i="2" s="1"/>
  <c r="CU354" i="2"/>
  <c r="CS353" i="2"/>
  <c r="CY352" i="2"/>
  <c r="CW351" i="2"/>
  <c r="CO351" i="2"/>
  <c r="CZ351" i="2" s="1"/>
  <c r="CU350" i="2"/>
  <c r="CS349" i="2"/>
  <c r="CY348" i="2"/>
  <c r="CW347" i="2"/>
  <c r="CO347" i="2"/>
  <c r="CZ347" i="2" s="1"/>
  <c r="CW363" i="2"/>
  <c r="CP362" i="2"/>
  <c r="CS361" i="2"/>
  <c r="CW360" i="2"/>
  <c r="CT358" i="2"/>
  <c r="CR357" i="2"/>
  <c r="CX356" i="2"/>
  <c r="CP356" i="2"/>
  <c r="CX368" i="2"/>
  <c r="CU364" i="2"/>
  <c r="CY362" i="2"/>
  <c r="CO362" i="2"/>
  <c r="CZ362" i="2" s="1"/>
  <c r="CR361" i="2"/>
  <c r="CU359" i="2"/>
  <c r="CS358" i="2"/>
  <c r="CY357" i="2"/>
  <c r="CW356" i="2"/>
  <c r="CO356" i="2"/>
  <c r="CZ356" i="2" s="1"/>
  <c r="CR364" i="2"/>
  <c r="CU363" i="2"/>
  <c r="CX362" i="2"/>
  <c r="CU360" i="2"/>
  <c r="CT359" i="2"/>
  <c r="CR358" i="2"/>
  <c r="CX357" i="2"/>
  <c r="CP357" i="2"/>
  <c r="CS363" i="2"/>
  <c r="CW362" i="2"/>
  <c r="CO361" i="2"/>
  <c r="CZ361" i="2" s="1"/>
  <c r="CT360" i="2"/>
  <c r="CS359" i="2"/>
  <c r="CY358" i="2"/>
  <c r="CW357" i="2"/>
  <c r="CO357" i="2"/>
  <c r="CZ357" i="2" s="1"/>
  <c r="CU356" i="2"/>
  <c r="CS355" i="2"/>
  <c r="CY354" i="2"/>
  <c r="CW353" i="2"/>
  <c r="CO353" i="2"/>
  <c r="CZ353" i="2" s="1"/>
  <c r="CU352" i="2"/>
  <c r="CS351" i="2"/>
  <c r="CY350" i="2"/>
  <c r="CW349" i="2"/>
  <c r="CO349" i="2"/>
  <c r="CZ349" i="2" s="1"/>
  <c r="CU348" i="2"/>
  <c r="CR369" i="2"/>
  <c r="CP364" i="2"/>
  <c r="CR363" i="2"/>
  <c r="CU362" i="2"/>
  <c r="CY361" i="2"/>
  <c r="CS360" i="2"/>
  <c r="CR359" i="2"/>
  <c r="CX358" i="2"/>
  <c r="CP358" i="2"/>
  <c r="CT362" i="2"/>
  <c r="CW361" i="2"/>
  <c r="CY359" i="2"/>
  <c r="CW358" i="2"/>
  <c r="CO358" i="2"/>
  <c r="CZ358" i="2" s="1"/>
  <c r="CU357" i="2"/>
  <c r="CY364" i="2"/>
  <c r="CO363" i="2"/>
  <c r="CZ363" i="2" s="1"/>
  <c r="CX355" i="2"/>
  <c r="CP354" i="2"/>
  <c r="CT353" i="2"/>
  <c r="CW352" i="2"/>
  <c r="CP351" i="2"/>
  <c r="CS350" i="2"/>
  <c r="CO348" i="2"/>
  <c r="CZ348" i="2" s="1"/>
  <c r="CX347" i="2"/>
  <c r="CX346" i="2"/>
  <c r="CP346" i="2"/>
  <c r="CT344" i="2"/>
  <c r="CR343" i="2"/>
  <c r="CX342" i="2"/>
  <c r="CP342" i="2"/>
  <c r="CT340" i="2"/>
  <c r="CR339" i="2"/>
  <c r="CX338" i="2"/>
  <c r="CP338" i="2"/>
  <c r="CT336" i="2"/>
  <c r="CT356" i="2"/>
  <c r="CO354" i="2"/>
  <c r="CZ354" i="2" s="1"/>
  <c r="CR353" i="2"/>
  <c r="CY351" i="2"/>
  <c r="CR350" i="2"/>
  <c r="CU349" i="2"/>
  <c r="CX348" i="2"/>
  <c r="CS356" i="2"/>
  <c r="CU355" i="2"/>
  <c r="CX354" i="2"/>
  <c r="CT352" i="2"/>
  <c r="CX351" i="2"/>
  <c r="CP350" i="2"/>
  <c r="CT349" i="2"/>
  <c r="CW348" i="2"/>
  <c r="CU347" i="2"/>
  <c r="CR356" i="2"/>
  <c r="CT355" i="2"/>
  <c r="CW354" i="2"/>
  <c r="CP353" i="2"/>
  <c r="CS352" i="2"/>
  <c r="CO350" i="2"/>
  <c r="CZ350" i="2" s="1"/>
  <c r="CR349" i="2"/>
  <c r="CR355" i="2"/>
  <c r="CY353" i="2"/>
  <c r="CR352" i="2"/>
  <c r="CU351" i="2"/>
  <c r="CX350" i="2"/>
  <c r="CT348" i="2"/>
  <c r="CS347" i="2"/>
  <c r="CT346" i="2"/>
  <c r="CR345" i="2"/>
  <c r="CX344" i="2"/>
  <c r="CP344" i="2"/>
  <c r="CT342" i="2"/>
  <c r="CR341" i="2"/>
  <c r="CX340" i="2"/>
  <c r="CP340" i="2"/>
  <c r="CT338" i="2"/>
  <c r="CS365" i="2"/>
  <c r="CY360" i="2"/>
  <c r="CT354" i="2"/>
  <c r="CX353" i="2"/>
  <c r="CP352" i="2"/>
  <c r="CT351" i="2"/>
  <c r="CW350" i="2"/>
  <c r="CP349" i="2"/>
  <c r="CP360" i="2"/>
  <c r="CX359" i="2"/>
  <c r="CP355" i="2"/>
  <c r="CS354" i="2"/>
  <c r="CO352" i="2"/>
  <c r="CZ352" i="2" s="1"/>
  <c r="CR351" i="2"/>
  <c r="CY349" i="2"/>
  <c r="CR348" i="2"/>
  <c r="CT357" i="2"/>
  <c r="CU353" i="2"/>
  <c r="CY346" i="2"/>
  <c r="CU344" i="2"/>
  <c r="CX343" i="2"/>
  <c r="CT341" i="2"/>
  <c r="CW340" i="2"/>
  <c r="CP339" i="2"/>
  <c r="CS338" i="2"/>
  <c r="CW337" i="2"/>
  <c r="CR336" i="2"/>
  <c r="CX335" i="2"/>
  <c r="CP335" i="2"/>
  <c r="CT333" i="2"/>
  <c r="CR332" i="2"/>
  <c r="CX331" i="2"/>
  <c r="CP331" i="2"/>
  <c r="CT329" i="2"/>
  <c r="CR328" i="2"/>
  <c r="CX327" i="2"/>
  <c r="CP327" i="2"/>
  <c r="CY355" i="2"/>
  <c r="CR354" i="2"/>
  <c r="CW346" i="2"/>
  <c r="CP345" i="2"/>
  <c r="CS344" i="2"/>
  <c r="CW343" i="2"/>
  <c r="CO342" i="2"/>
  <c r="CZ342" i="2" s="1"/>
  <c r="CS341" i="2"/>
  <c r="CY339" i="2"/>
  <c r="CO339" i="2"/>
  <c r="CZ339" i="2" s="1"/>
  <c r="CR338" i="2"/>
  <c r="CU337" i="2"/>
  <c r="CS362" i="2"/>
  <c r="CY347" i="2"/>
  <c r="CY345" i="2"/>
  <c r="CO345" i="2"/>
  <c r="CZ345" i="2" s="1"/>
  <c r="CR344" i="2"/>
  <c r="CU343" i="2"/>
  <c r="CY342" i="2"/>
  <c r="CU340" i="2"/>
  <c r="CX339" i="2"/>
  <c r="CT337" i="2"/>
  <c r="CT347" i="2"/>
  <c r="CU346" i="2"/>
  <c r="CX345" i="2"/>
  <c r="CT343" i="2"/>
  <c r="CW342" i="2"/>
  <c r="CP341" i="2"/>
  <c r="CS340" i="2"/>
  <c r="CW339" i="2"/>
  <c r="CO338" i="2"/>
  <c r="CZ338" i="2" s="1"/>
  <c r="CR347" i="2"/>
  <c r="CS346" i="2"/>
  <c r="CW345" i="2"/>
  <c r="CO344" i="2"/>
  <c r="CZ344" i="2" s="1"/>
  <c r="CS343" i="2"/>
  <c r="CY341" i="2"/>
  <c r="CO341" i="2"/>
  <c r="CZ341" i="2" s="1"/>
  <c r="CR340" i="2"/>
  <c r="CU339" i="2"/>
  <c r="CY338" i="2"/>
  <c r="CR337" i="2"/>
  <c r="CW336" i="2"/>
  <c r="CT335" i="2"/>
  <c r="CR334" i="2"/>
  <c r="CX333" i="2"/>
  <c r="CP333" i="2"/>
  <c r="CT331" i="2"/>
  <c r="CR330" i="2"/>
  <c r="CX329" i="2"/>
  <c r="CP329" i="2"/>
  <c r="CP359" i="2"/>
  <c r="CX349" i="2"/>
  <c r="CR346" i="2"/>
  <c r="CU345" i="2"/>
  <c r="CY344" i="2"/>
  <c r="CU342" i="2"/>
  <c r="CX341" i="2"/>
  <c r="CT350" i="2"/>
  <c r="CS348" i="2"/>
  <c r="CP347" i="2"/>
  <c r="CT345" i="2"/>
  <c r="CW344" i="2"/>
  <c r="CP343" i="2"/>
  <c r="CS342" i="2"/>
  <c r="CW341" i="2"/>
  <c r="CO340" i="2"/>
  <c r="CZ340" i="2" s="1"/>
  <c r="CS339" i="2"/>
  <c r="CP348" i="2"/>
  <c r="CO346" i="2"/>
  <c r="CZ346" i="2" s="1"/>
  <c r="CU336" i="2"/>
  <c r="CW335" i="2"/>
  <c r="CP334" i="2"/>
  <c r="CS333" i="2"/>
  <c r="CW332" i="2"/>
  <c r="CO331" i="2"/>
  <c r="CZ331" i="2" s="1"/>
  <c r="CS330" i="2"/>
  <c r="CY328" i="2"/>
  <c r="CO328" i="2"/>
  <c r="CZ328" i="2" s="1"/>
  <c r="CT327" i="2"/>
  <c r="CU326" i="2"/>
  <c r="CS325" i="2"/>
  <c r="CY324" i="2"/>
  <c r="CW323" i="2"/>
  <c r="CO323" i="2"/>
  <c r="CZ323" i="2" s="1"/>
  <c r="CU322" i="2"/>
  <c r="CS321" i="2"/>
  <c r="CY320" i="2"/>
  <c r="CW319" i="2"/>
  <c r="CO319" i="2"/>
  <c r="CZ319" i="2" s="1"/>
  <c r="CU318" i="2"/>
  <c r="CS317" i="2"/>
  <c r="CY316" i="2"/>
  <c r="CW315" i="2"/>
  <c r="CW338" i="2"/>
  <c r="CS336" i="2"/>
  <c r="CY334" i="2"/>
  <c r="CO334" i="2"/>
  <c r="CZ334" i="2" s="1"/>
  <c r="CR333" i="2"/>
  <c r="CU332" i="2"/>
  <c r="CY331" i="2"/>
  <c r="CU329" i="2"/>
  <c r="CX328" i="2"/>
  <c r="CS327" i="2"/>
  <c r="CU338" i="2"/>
  <c r="CY337" i="2"/>
  <c r="CU335" i="2"/>
  <c r="CX334" i="2"/>
  <c r="CT332" i="2"/>
  <c r="CW331" i="2"/>
  <c r="CP330" i="2"/>
  <c r="CS329" i="2"/>
  <c r="CW328" i="2"/>
  <c r="CR327" i="2"/>
  <c r="CY340" i="2"/>
  <c r="CT339" i="2"/>
  <c r="CX337" i="2"/>
  <c r="CP336" i="2"/>
  <c r="CS335" i="2"/>
  <c r="CW334" i="2"/>
  <c r="CO333" i="2"/>
  <c r="CZ333" i="2" s="1"/>
  <c r="CS332" i="2"/>
  <c r="CY330" i="2"/>
  <c r="CO330" i="2"/>
  <c r="CZ330" i="2" s="1"/>
  <c r="CR329" i="2"/>
  <c r="CU328" i="2"/>
  <c r="CX352" i="2"/>
  <c r="CU341" i="2"/>
  <c r="CS337" i="2"/>
  <c r="CO336" i="2"/>
  <c r="CZ336" i="2" s="1"/>
  <c r="CR335" i="2"/>
  <c r="CU334" i="2"/>
  <c r="CY333" i="2"/>
  <c r="CU331" i="2"/>
  <c r="CX330" i="2"/>
  <c r="CT328" i="2"/>
  <c r="CY327" i="2"/>
  <c r="CO327" i="2"/>
  <c r="CZ327" i="2" s="1"/>
  <c r="CY326" i="2"/>
  <c r="CW325" i="2"/>
  <c r="CO325" i="2"/>
  <c r="CZ325" i="2" s="1"/>
  <c r="CU324" i="2"/>
  <c r="CS323" i="2"/>
  <c r="CY322" i="2"/>
  <c r="CW321" i="2"/>
  <c r="CO321" i="2"/>
  <c r="CZ321" i="2" s="1"/>
  <c r="CU320" i="2"/>
  <c r="CS319" i="2"/>
  <c r="CY318" i="2"/>
  <c r="CW317" i="2"/>
  <c r="CO317" i="2"/>
  <c r="CZ317" i="2" s="1"/>
  <c r="CU316" i="2"/>
  <c r="CY343" i="2"/>
  <c r="CR342" i="2"/>
  <c r="CY336" i="2"/>
  <c r="CT334" i="2"/>
  <c r="CW333" i="2"/>
  <c r="CP332" i="2"/>
  <c r="CS331" i="2"/>
  <c r="CW330" i="2"/>
  <c r="CO343" i="2"/>
  <c r="CZ343" i="2" s="1"/>
  <c r="CP337" i="2"/>
  <c r="CX336" i="2"/>
  <c r="CO335" i="2"/>
  <c r="CZ335" i="2" s="1"/>
  <c r="CS334" i="2"/>
  <c r="CY332" i="2"/>
  <c r="CO332" i="2"/>
  <c r="CZ332" i="2" s="1"/>
  <c r="CR331" i="2"/>
  <c r="CU330" i="2"/>
  <c r="CY329" i="2"/>
  <c r="CU333" i="2"/>
  <c r="CO329" i="2"/>
  <c r="CZ329" i="2" s="1"/>
  <c r="CO326" i="2"/>
  <c r="CZ326" i="2" s="1"/>
  <c r="CR325" i="2"/>
  <c r="CY323" i="2"/>
  <c r="CR322" i="2"/>
  <c r="CU321" i="2"/>
  <c r="CX320" i="2"/>
  <c r="CT318" i="2"/>
  <c r="CX317" i="2"/>
  <c r="CP316" i="2"/>
  <c r="CW314" i="2"/>
  <c r="CO314" i="2"/>
  <c r="CZ314" i="2" s="1"/>
  <c r="CU313" i="2"/>
  <c r="CS312" i="2"/>
  <c r="CY311" i="2"/>
  <c r="CW310" i="2"/>
  <c r="CO310" i="2"/>
  <c r="CZ310" i="2" s="1"/>
  <c r="CU309" i="2"/>
  <c r="CS308" i="2"/>
  <c r="CY307" i="2"/>
  <c r="CW306" i="2"/>
  <c r="CO306" i="2"/>
  <c r="CZ306" i="2" s="1"/>
  <c r="CY335" i="2"/>
  <c r="CW327" i="2"/>
  <c r="CX326" i="2"/>
  <c r="CT324" i="2"/>
  <c r="CX323" i="2"/>
  <c r="CP322" i="2"/>
  <c r="CT321" i="2"/>
  <c r="CW320" i="2"/>
  <c r="CP319" i="2"/>
  <c r="CS318" i="2"/>
  <c r="CS345" i="2"/>
  <c r="CW326" i="2"/>
  <c r="CP325" i="2"/>
  <c r="CS324" i="2"/>
  <c r="CO322" i="2"/>
  <c r="CZ322" i="2" s="1"/>
  <c r="CR321" i="2"/>
  <c r="CY319" i="2"/>
  <c r="CU327" i="2"/>
  <c r="CY325" i="2"/>
  <c r="CR324" i="2"/>
  <c r="CU323" i="2"/>
  <c r="CX322" i="2"/>
  <c r="CT320" i="2"/>
  <c r="CX319" i="2"/>
  <c r="CP318" i="2"/>
  <c r="CT317" i="2"/>
  <c r="CW316" i="2"/>
  <c r="CT314" i="2"/>
  <c r="CR313" i="2"/>
  <c r="CX312" i="2"/>
  <c r="CP312" i="2"/>
  <c r="CT310" i="2"/>
  <c r="CR309" i="2"/>
  <c r="CX308" i="2"/>
  <c r="CP308" i="2"/>
  <c r="CT326" i="2"/>
  <c r="CX325" i="2"/>
  <c r="CP324" i="2"/>
  <c r="CT323" i="2"/>
  <c r="CW322" i="2"/>
  <c r="CP321" i="2"/>
  <c r="CS320" i="2"/>
  <c r="CO337" i="2"/>
  <c r="CZ337" i="2" s="1"/>
  <c r="CS326" i="2"/>
  <c r="CO324" i="2"/>
  <c r="CZ324" i="2" s="1"/>
  <c r="CR323" i="2"/>
  <c r="CY321" i="2"/>
  <c r="CR320" i="2"/>
  <c r="CT330" i="2"/>
  <c r="CS328" i="2"/>
  <c r="CR326" i="2"/>
  <c r="CU325" i="2"/>
  <c r="CX324" i="2"/>
  <c r="CT322" i="2"/>
  <c r="CX321" i="2"/>
  <c r="CP320" i="2"/>
  <c r="CW329" i="2"/>
  <c r="CW324" i="2"/>
  <c r="CP323" i="2"/>
  <c r="CW318" i="2"/>
  <c r="CY317" i="2"/>
  <c r="CR316" i="2"/>
  <c r="CR315" i="2"/>
  <c r="CU314" i="2"/>
  <c r="CX313" i="2"/>
  <c r="CT311" i="2"/>
  <c r="CX310" i="2"/>
  <c r="CP309" i="2"/>
  <c r="CT308" i="2"/>
  <c r="CR306" i="2"/>
  <c r="CW305" i="2"/>
  <c r="CO305" i="2"/>
  <c r="CZ305" i="2" s="1"/>
  <c r="CU304" i="2"/>
  <c r="CS303" i="2"/>
  <c r="CY302" i="2"/>
  <c r="CW301" i="2"/>
  <c r="CO301" i="2"/>
  <c r="CZ301" i="2" s="1"/>
  <c r="CU300" i="2"/>
  <c r="CS299" i="2"/>
  <c r="CY298" i="2"/>
  <c r="CW297" i="2"/>
  <c r="CO297" i="2"/>
  <c r="CZ297" i="2" s="1"/>
  <c r="CU296" i="2"/>
  <c r="CS295" i="2"/>
  <c r="CY294" i="2"/>
  <c r="CW293" i="2"/>
  <c r="CO293" i="2"/>
  <c r="CZ293" i="2" s="1"/>
  <c r="CU292" i="2"/>
  <c r="CS291" i="2"/>
  <c r="CY290" i="2"/>
  <c r="CT325" i="2"/>
  <c r="CU319" i="2"/>
  <c r="CO316" i="2"/>
  <c r="CZ316" i="2" s="1"/>
  <c r="CP315" i="2"/>
  <c r="CS314" i="2"/>
  <c r="CW313" i="2"/>
  <c r="CO312" i="2"/>
  <c r="CZ312" i="2" s="1"/>
  <c r="CS311" i="2"/>
  <c r="CY309" i="2"/>
  <c r="CO309" i="2"/>
  <c r="CZ309" i="2" s="1"/>
  <c r="CR308" i="2"/>
  <c r="CU307" i="2"/>
  <c r="CP328" i="2"/>
  <c r="CP326" i="2"/>
  <c r="CT319" i="2"/>
  <c r="CR318" i="2"/>
  <c r="CU317" i="2"/>
  <c r="CO315" i="2"/>
  <c r="CZ315" i="2" s="1"/>
  <c r="CR314" i="2"/>
  <c r="CY312" i="2"/>
  <c r="CR311" i="2"/>
  <c r="CU310" i="2"/>
  <c r="CX309" i="2"/>
  <c r="CT307" i="2"/>
  <c r="CR319" i="2"/>
  <c r="CO318" i="2"/>
  <c r="CZ318" i="2" s="1"/>
  <c r="CR317" i="2"/>
  <c r="CY315" i="2"/>
  <c r="CT313" i="2"/>
  <c r="CW312" i="2"/>
  <c r="CP311" i="2"/>
  <c r="CS310" i="2"/>
  <c r="CW309" i="2"/>
  <c r="CO308" i="2"/>
  <c r="CZ308" i="2" s="1"/>
  <c r="CS307" i="2"/>
  <c r="CX306" i="2"/>
  <c r="CT305" i="2"/>
  <c r="CR304" i="2"/>
  <c r="CX303" i="2"/>
  <c r="CP303" i="2"/>
  <c r="CT301" i="2"/>
  <c r="CR300" i="2"/>
  <c r="CX299" i="2"/>
  <c r="CP299" i="2"/>
  <c r="CT297" i="2"/>
  <c r="CR296" i="2"/>
  <c r="CX295" i="2"/>
  <c r="CP295" i="2"/>
  <c r="CX316" i="2"/>
  <c r="CX315" i="2"/>
  <c r="CP314" i="2"/>
  <c r="CS313" i="2"/>
  <c r="CO311" i="2"/>
  <c r="CZ311" i="2" s="1"/>
  <c r="CR310" i="2"/>
  <c r="CY308" i="2"/>
  <c r="CX332" i="2"/>
  <c r="CP317" i="2"/>
  <c r="CU315" i="2"/>
  <c r="CY314" i="2"/>
  <c r="CU312" i="2"/>
  <c r="CX311" i="2"/>
  <c r="CT309" i="2"/>
  <c r="CW308" i="2"/>
  <c r="CO320" i="2"/>
  <c r="CZ320" i="2" s="1"/>
  <c r="CT316" i="2"/>
  <c r="CT315" i="2"/>
  <c r="CX314" i="2"/>
  <c r="CP313" i="2"/>
  <c r="CT312" i="2"/>
  <c r="CW311" i="2"/>
  <c r="CP310" i="2"/>
  <c r="CS309" i="2"/>
  <c r="CS316" i="2"/>
  <c r="CX307" i="2"/>
  <c r="CP305" i="2"/>
  <c r="CS304" i="2"/>
  <c r="CO302" i="2"/>
  <c r="CZ302" i="2" s="1"/>
  <c r="CR301" i="2"/>
  <c r="CY299" i="2"/>
  <c r="CR298" i="2"/>
  <c r="CU297" i="2"/>
  <c r="CX296" i="2"/>
  <c r="CT294" i="2"/>
  <c r="CS293" i="2"/>
  <c r="CX292" i="2"/>
  <c r="CO292" i="2"/>
  <c r="CZ292" i="2" s="1"/>
  <c r="CT291" i="2"/>
  <c r="CX290" i="2"/>
  <c r="CP290" i="2"/>
  <c r="CT288" i="2"/>
  <c r="CR287" i="2"/>
  <c r="CX286" i="2"/>
  <c r="CP286" i="2"/>
  <c r="CT284" i="2"/>
  <c r="CR283" i="2"/>
  <c r="CX282" i="2"/>
  <c r="CP282" i="2"/>
  <c r="CT280" i="2"/>
  <c r="CR279" i="2"/>
  <c r="CX278" i="2"/>
  <c r="CP278" i="2"/>
  <c r="CT276" i="2"/>
  <c r="CR275" i="2"/>
  <c r="CX274" i="2"/>
  <c r="CP274" i="2"/>
  <c r="CT272" i="2"/>
  <c r="CR271" i="2"/>
  <c r="CX270" i="2"/>
  <c r="CP270" i="2"/>
  <c r="CU308" i="2"/>
  <c r="CW307" i="2"/>
  <c r="CY305" i="2"/>
  <c r="CU303" i="2"/>
  <c r="CX302" i="2"/>
  <c r="CT300" i="2"/>
  <c r="CW299" i="2"/>
  <c r="CP298" i="2"/>
  <c r="CS297" i="2"/>
  <c r="CW296" i="2"/>
  <c r="CO295" i="2"/>
  <c r="CZ295" i="2" s="1"/>
  <c r="CS294" i="2"/>
  <c r="CR293" i="2"/>
  <c r="CW292" i="2"/>
  <c r="CR291" i="2"/>
  <c r="CW290" i="2"/>
  <c r="CO290" i="2"/>
  <c r="CZ290" i="2" s="1"/>
  <c r="CU289" i="2"/>
  <c r="CS288" i="2"/>
  <c r="CY287" i="2"/>
  <c r="CY310" i="2"/>
  <c r="CR307" i="2"/>
  <c r="CY306" i="2"/>
  <c r="CX305" i="2"/>
  <c r="CP304" i="2"/>
  <c r="CT303" i="2"/>
  <c r="CW302" i="2"/>
  <c r="CP301" i="2"/>
  <c r="CS300" i="2"/>
  <c r="CO298" i="2"/>
  <c r="CZ298" i="2" s="1"/>
  <c r="CR297" i="2"/>
  <c r="CY295" i="2"/>
  <c r="CR294" i="2"/>
  <c r="CT289" i="2"/>
  <c r="CR288" i="2"/>
  <c r="CU311" i="2"/>
  <c r="CP307" i="2"/>
  <c r="CY304" i="2"/>
  <c r="CO304" i="2"/>
  <c r="CZ304" i="2" s="1"/>
  <c r="CR303" i="2"/>
  <c r="CU302" i="2"/>
  <c r="CY301" i="2"/>
  <c r="CU299" i="2"/>
  <c r="CX298" i="2"/>
  <c r="CT296" i="2"/>
  <c r="CW295" i="2"/>
  <c r="CP294" i="2"/>
  <c r="CY293" i="2"/>
  <c r="CP293" i="2"/>
  <c r="CT292" i="2"/>
  <c r="CY291" i="2"/>
  <c r="CP291" i="2"/>
  <c r="CU290" i="2"/>
  <c r="CS289" i="2"/>
  <c r="CY288" i="2"/>
  <c r="CW287" i="2"/>
  <c r="CO287" i="2"/>
  <c r="CZ287" i="2" s="1"/>
  <c r="CU286" i="2"/>
  <c r="CS285" i="2"/>
  <c r="CY284" i="2"/>
  <c r="CW283" i="2"/>
  <c r="CO283" i="2"/>
  <c r="CZ283" i="2" s="1"/>
  <c r="CU282" i="2"/>
  <c r="CS281" i="2"/>
  <c r="CY280" i="2"/>
  <c r="CW279" i="2"/>
  <c r="CO279" i="2"/>
  <c r="CZ279" i="2" s="1"/>
  <c r="CU278" i="2"/>
  <c r="CS277" i="2"/>
  <c r="CY276" i="2"/>
  <c r="CW275" i="2"/>
  <c r="CO275" i="2"/>
  <c r="CZ275" i="2" s="1"/>
  <c r="CU274" i="2"/>
  <c r="CY313" i="2"/>
  <c r="CR312" i="2"/>
  <c r="CO307" i="2"/>
  <c r="CZ307" i="2" s="1"/>
  <c r="CU306" i="2"/>
  <c r="CU305" i="2"/>
  <c r="CX304" i="2"/>
  <c r="CT302" i="2"/>
  <c r="CX301" i="2"/>
  <c r="CP300" i="2"/>
  <c r="CT299" i="2"/>
  <c r="CW298" i="2"/>
  <c r="CP297" i="2"/>
  <c r="CS296" i="2"/>
  <c r="CO294" i="2"/>
  <c r="CZ294" i="2" s="1"/>
  <c r="CX293" i="2"/>
  <c r="CS292" i="2"/>
  <c r="CX291" i="2"/>
  <c r="CO291" i="2"/>
  <c r="CZ291" i="2" s="1"/>
  <c r="CS322" i="2"/>
  <c r="CX318" i="2"/>
  <c r="CO313" i="2"/>
  <c r="CZ313" i="2" s="1"/>
  <c r="CT306" i="2"/>
  <c r="CS305" i="2"/>
  <c r="CW304" i="2"/>
  <c r="CO303" i="2"/>
  <c r="CZ303" i="2" s="1"/>
  <c r="CS302" i="2"/>
  <c r="CY300" i="2"/>
  <c r="CO300" i="2"/>
  <c r="CZ300" i="2" s="1"/>
  <c r="CR299" i="2"/>
  <c r="CU298" i="2"/>
  <c r="CY297" i="2"/>
  <c r="CU295" i="2"/>
  <c r="CX294" i="2"/>
  <c r="CR292" i="2"/>
  <c r="CW291" i="2"/>
  <c r="CS290" i="2"/>
  <c r="CY289" i="2"/>
  <c r="CW288" i="2"/>
  <c r="CO288" i="2"/>
  <c r="CZ288" i="2" s="1"/>
  <c r="CS315" i="2"/>
  <c r="CS306" i="2"/>
  <c r="CR305" i="2"/>
  <c r="CY303" i="2"/>
  <c r="CR302" i="2"/>
  <c r="CU301" i="2"/>
  <c r="CX300" i="2"/>
  <c r="CT298" i="2"/>
  <c r="CX297" i="2"/>
  <c r="CP296" i="2"/>
  <c r="CT295" i="2"/>
  <c r="CW294" i="2"/>
  <c r="CU293" i="2"/>
  <c r="CR290" i="2"/>
  <c r="CX289" i="2"/>
  <c r="CP289" i="2"/>
  <c r="CY296" i="2"/>
  <c r="CR295" i="2"/>
  <c r="CP292" i="2"/>
  <c r="CU291" i="2"/>
  <c r="CT290" i="2"/>
  <c r="CU288" i="2"/>
  <c r="CP287" i="2"/>
  <c r="CS286" i="2"/>
  <c r="CW285" i="2"/>
  <c r="CO284" i="2"/>
  <c r="CZ284" i="2" s="1"/>
  <c r="CS283" i="2"/>
  <c r="CY281" i="2"/>
  <c r="CO281" i="2"/>
  <c r="CZ281" i="2" s="1"/>
  <c r="CR280" i="2"/>
  <c r="CU279" i="2"/>
  <c r="CY278" i="2"/>
  <c r="CU276" i="2"/>
  <c r="CX275" i="2"/>
  <c r="CT273" i="2"/>
  <c r="CY272" i="2"/>
  <c r="CP272" i="2"/>
  <c r="CU271" i="2"/>
  <c r="CW269" i="2"/>
  <c r="CO269" i="2"/>
  <c r="CZ269" i="2" s="1"/>
  <c r="CU268" i="2"/>
  <c r="CS267" i="2"/>
  <c r="CY266" i="2"/>
  <c r="CW265" i="2"/>
  <c r="CO265" i="2"/>
  <c r="CZ265" i="2" s="1"/>
  <c r="CU264" i="2"/>
  <c r="CS263" i="2"/>
  <c r="CY262" i="2"/>
  <c r="CW261" i="2"/>
  <c r="CO261" i="2"/>
  <c r="CW257" i="2"/>
  <c r="CO257" i="2"/>
  <c r="CW253" i="2"/>
  <c r="CO253" i="2"/>
  <c r="CS298" i="2"/>
  <c r="CT285" i="2"/>
  <c r="CW284" i="2"/>
  <c r="CP283" i="2"/>
  <c r="CS282" i="2"/>
  <c r="CW281" i="2"/>
  <c r="CO280" i="2"/>
  <c r="CZ280" i="2" s="1"/>
  <c r="CS279" i="2"/>
  <c r="CY277" i="2"/>
  <c r="CO277" i="2"/>
  <c r="CZ277" i="2" s="1"/>
  <c r="CR276" i="2"/>
  <c r="CU275" i="2"/>
  <c r="CY274" i="2"/>
  <c r="CR273" i="2"/>
  <c r="CW272" i="2"/>
  <c r="CW300" i="2"/>
  <c r="CO299" i="2"/>
  <c r="CZ299" i="2" s="1"/>
  <c r="CW289" i="2"/>
  <c r="CX287" i="2"/>
  <c r="CO286" i="2"/>
  <c r="CZ286" i="2" s="1"/>
  <c r="CR285" i="2"/>
  <c r="CY283" i="2"/>
  <c r="CR282" i="2"/>
  <c r="CU281" i="2"/>
  <c r="CX280" i="2"/>
  <c r="CT278" i="2"/>
  <c r="CX277" i="2"/>
  <c r="CP276" i="2"/>
  <c r="CT275" i="2"/>
  <c r="CW274" i="2"/>
  <c r="CT269" i="2"/>
  <c r="CR268" i="2"/>
  <c r="CX267" i="2"/>
  <c r="CP267" i="2"/>
  <c r="CT265" i="2"/>
  <c r="CR264" i="2"/>
  <c r="CX263" i="2"/>
  <c r="CP263" i="2"/>
  <c r="CS301" i="2"/>
  <c r="CR289" i="2"/>
  <c r="CY286" i="2"/>
  <c r="CU284" i="2"/>
  <c r="CX283" i="2"/>
  <c r="CT281" i="2"/>
  <c r="CW280" i="2"/>
  <c r="CP279" i="2"/>
  <c r="CS278" i="2"/>
  <c r="CW277" i="2"/>
  <c r="CO276" i="2"/>
  <c r="CZ276" i="2" s="1"/>
  <c r="CS275" i="2"/>
  <c r="CW303" i="2"/>
  <c r="CP302" i="2"/>
  <c r="CO289" i="2"/>
  <c r="CZ289" i="2" s="1"/>
  <c r="CU287" i="2"/>
  <c r="CW286" i="2"/>
  <c r="CP285" i="2"/>
  <c r="CS284" i="2"/>
  <c r="CO282" i="2"/>
  <c r="CZ282" i="2" s="1"/>
  <c r="CR281" i="2"/>
  <c r="CY279" i="2"/>
  <c r="CR278" i="2"/>
  <c r="CU277" i="2"/>
  <c r="CX276" i="2"/>
  <c r="CT274" i="2"/>
  <c r="CT304" i="2"/>
  <c r="CX288" i="2"/>
  <c r="CT287" i="2"/>
  <c r="CY285" i="2"/>
  <c r="CO285" i="2"/>
  <c r="CZ285" i="2" s="1"/>
  <c r="CR284" i="2"/>
  <c r="CU283" i="2"/>
  <c r="CY282" i="2"/>
  <c r="CU280" i="2"/>
  <c r="CX279" i="2"/>
  <c r="CT277" i="2"/>
  <c r="CW276" i="2"/>
  <c r="CP275" i="2"/>
  <c r="CS274" i="2"/>
  <c r="CW273" i="2"/>
  <c r="CT282" i="2"/>
  <c r="CS276" i="2"/>
  <c r="CR274" i="2"/>
  <c r="CY273" i="2"/>
  <c r="CO272" i="2"/>
  <c r="CZ272" i="2" s="1"/>
  <c r="CU269" i="2"/>
  <c r="CX268" i="2"/>
  <c r="CT266" i="2"/>
  <c r="CX265" i="2"/>
  <c r="CP264" i="2"/>
  <c r="CU294" i="2"/>
  <c r="CT283" i="2"/>
  <c r="CR277" i="2"/>
  <c r="CO274" i="2"/>
  <c r="CZ274" i="2" s="1"/>
  <c r="CX273" i="2"/>
  <c r="CT271" i="2"/>
  <c r="CY270" i="2"/>
  <c r="CS269" i="2"/>
  <c r="CW268" i="2"/>
  <c r="CO267" i="2"/>
  <c r="CZ267" i="2" s="1"/>
  <c r="CS266" i="2"/>
  <c r="CY264" i="2"/>
  <c r="CO264" i="2"/>
  <c r="CZ264" i="2" s="1"/>
  <c r="CR263" i="2"/>
  <c r="CU262" i="2"/>
  <c r="CW255" i="2"/>
  <c r="CX284" i="2"/>
  <c r="CW278" i="2"/>
  <c r="CP277" i="2"/>
  <c r="CU273" i="2"/>
  <c r="CS271" i="2"/>
  <c r="CW270" i="2"/>
  <c r="CT293" i="2"/>
  <c r="CX285" i="2"/>
  <c r="CP284" i="2"/>
  <c r="CO278" i="2"/>
  <c r="CZ278" i="2" s="1"/>
  <c r="CS273" i="2"/>
  <c r="CX272" i="2"/>
  <c r="CP271" i="2"/>
  <c r="CU270" i="2"/>
  <c r="CT268" i="2"/>
  <c r="CW267" i="2"/>
  <c r="CP266" i="2"/>
  <c r="CS265" i="2"/>
  <c r="CW264" i="2"/>
  <c r="CO263" i="2"/>
  <c r="CZ263" i="2" s="1"/>
  <c r="CS262" i="2"/>
  <c r="CO260" i="2"/>
  <c r="CP306" i="2"/>
  <c r="CU285" i="2"/>
  <c r="CT279" i="2"/>
  <c r="CP273" i="2"/>
  <c r="CU272" i="2"/>
  <c r="CO271" i="2"/>
  <c r="CZ271" i="2" s="1"/>
  <c r="CT270" i="2"/>
  <c r="CP269" i="2"/>
  <c r="CS268" i="2"/>
  <c r="CO296" i="2"/>
  <c r="CZ296" i="2" s="1"/>
  <c r="CP288" i="2"/>
  <c r="CR286" i="2"/>
  <c r="CX281" i="2"/>
  <c r="CP280" i="2"/>
  <c r="CR272" i="2"/>
  <c r="CX271" i="2"/>
  <c r="CR270" i="2"/>
  <c r="CS287" i="2"/>
  <c r="CW282" i="2"/>
  <c r="CP281" i="2"/>
  <c r="CW271" i="2"/>
  <c r="CO270" i="2"/>
  <c r="CZ270" i="2" s="1"/>
  <c r="CY268" i="2"/>
  <c r="CO268" i="2"/>
  <c r="CZ268" i="2" s="1"/>
  <c r="CT286" i="2"/>
  <c r="CY269" i="2"/>
  <c r="CR267" i="2"/>
  <c r="CR265" i="2"/>
  <c r="CX262" i="2"/>
  <c r="CW260" i="2"/>
  <c r="CO259" i="2"/>
  <c r="CW258" i="2"/>
  <c r="CW256" i="2"/>
  <c r="CO255" i="2"/>
  <c r="CX269" i="2"/>
  <c r="CP268" i="2"/>
  <c r="CX266" i="2"/>
  <c r="CW262" i="2"/>
  <c r="CO273" i="2"/>
  <c r="CZ273" i="2" s="1"/>
  <c r="CS270" i="2"/>
  <c r="CR269" i="2"/>
  <c r="CW266" i="2"/>
  <c r="CP265" i="2"/>
  <c r="CX264" i="2"/>
  <c r="CT262" i="2"/>
  <c r="CY292" i="2"/>
  <c r="CS280" i="2"/>
  <c r="CY271" i="2"/>
  <c r="CU266" i="2"/>
  <c r="CY263" i="2"/>
  <c r="CR262" i="2"/>
  <c r="CY275" i="2"/>
  <c r="CY267" i="2"/>
  <c r="CR266" i="2"/>
  <c r="CT264" i="2"/>
  <c r="CW263" i="2"/>
  <c r="CP262" i="2"/>
  <c r="CW259" i="2"/>
  <c r="CO256" i="2"/>
  <c r="CO254" i="2"/>
  <c r="CW252" i="2"/>
  <c r="CO251" i="2"/>
  <c r="CO266" i="2"/>
  <c r="CZ266" i="2" s="1"/>
  <c r="CS264" i="2"/>
  <c r="CO262" i="2"/>
  <c r="CZ262" i="2" s="1"/>
  <c r="CO258" i="2"/>
  <c r="CS272" i="2"/>
  <c r="CU267" i="2"/>
  <c r="CY265" i="2"/>
  <c r="CU263" i="2"/>
  <c r="CT267" i="2"/>
  <c r="CU265" i="2"/>
  <c r="CT263" i="2"/>
  <c r="CW254" i="2"/>
  <c r="CO252" i="2"/>
  <c r="CO250" i="2"/>
  <c r="CO247" i="2"/>
  <c r="CW244" i="2"/>
  <c r="CW241" i="2"/>
  <c r="CO241" i="2"/>
  <c r="CW237" i="2"/>
  <c r="CO237" i="2"/>
  <c r="CW233" i="2"/>
  <c r="CO233" i="2"/>
  <c r="CW250" i="2"/>
  <c r="CW247" i="2"/>
  <c r="CO246" i="2"/>
  <c r="CO249" i="2"/>
  <c r="CW251" i="2"/>
  <c r="CW249" i="2"/>
  <c r="CO248" i="2"/>
  <c r="CO245" i="2"/>
  <c r="CW239" i="2"/>
  <c r="CO239" i="2"/>
  <c r="CW235" i="2"/>
  <c r="CO235" i="2"/>
  <c r="CO242" i="2"/>
  <c r="CW240" i="2"/>
  <c r="CO236" i="2"/>
  <c r="CW245" i="2"/>
  <c r="CW231" i="2"/>
  <c r="CO231" i="2"/>
  <c r="CW227" i="2"/>
  <c r="CO227" i="2"/>
  <c r="CW246" i="2"/>
  <c r="CW243" i="2"/>
  <c r="CW236" i="2"/>
  <c r="CO244" i="2"/>
  <c r="CW242" i="2"/>
  <c r="CO238" i="2"/>
  <c r="CW232" i="2"/>
  <c r="CO232" i="2"/>
  <c r="CW228" i="2"/>
  <c r="CO228" i="2"/>
  <c r="CW224" i="2"/>
  <c r="CO224" i="2"/>
  <c r="CW220" i="2"/>
  <c r="CO220" i="2"/>
  <c r="CW216" i="2"/>
  <c r="CO216" i="2"/>
  <c r="CW212" i="2"/>
  <c r="CO212" i="2"/>
  <c r="CW248" i="2"/>
  <c r="CO243" i="2"/>
  <c r="CW238" i="2"/>
  <c r="CO234" i="2"/>
  <c r="CW229" i="2"/>
  <c r="CO229" i="2"/>
  <c r="CO240" i="2"/>
  <c r="CW234" i="2"/>
  <c r="CW230" i="2"/>
  <c r="CO230" i="2"/>
  <c r="CW226" i="2"/>
  <c r="CO226" i="2"/>
  <c r="CW222" i="2"/>
  <c r="CO222" i="2"/>
  <c r="CW218" i="2"/>
  <c r="CO218" i="2"/>
  <c r="CW214" i="2"/>
  <c r="CO214" i="2"/>
  <c r="CW210" i="2"/>
  <c r="CO210" i="2"/>
  <c r="CW215" i="2"/>
  <c r="CO211" i="2"/>
  <c r="CW221" i="2"/>
  <c r="CO217" i="2"/>
  <c r="CW211" i="2"/>
  <c r="CO207" i="2"/>
  <c r="CW225" i="2"/>
  <c r="CW217" i="2"/>
  <c r="CO213" i="2"/>
  <c r="CW207" i="2"/>
  <c r="CW205" i="2"/>
  <c r="CO205" i="2"/>
  <c r="CW201" i="2"/>
  <c r="CO201" i="2"/>
  <c r="CW197" i="2"/>
  <c r="CO197" i="2"/>
  <c r="CW193" i="2"/>
  <c r="CO193" i="2"/>
  <c r="CW189" i="2"/>
  <c r="CO189" i="2"/>
  <c r="CW185" i="2"/>
  <c r="CO185" i="2"/>
  <c r="CO223" i="2"/>
  <c r="CO219" i="2"/>
  <c r="CW213" i="2"/>
  <c r="CO209" i="2"/>
  <c r="CW206" i="2"/>
  <c r="CO206" i="2"/>
  <c r="CO225" i="2"/>
  <c r="CW219" i="2"/>
  <c r="CO215" i="2"/>
  <c r="CO208" i="2"/>
  <c r="CW223" i="2"/>
  <c r="CO221" i="2"/>
  <c r="CW209" i="2"/>
  <c r="CW208" i="2"/>
  <c r="CW203" i="2"/>
  <c r="CO203" i="2"/>
  <c r="CW199" i="2"/>
  <c r="CO199" i="2"/>
  <c r="CW195" i="2"/>
  <c r="CO195" i="2"/>
  <c r="CW191" i="2"/>
  <c r="CO191" i="2"/>
  <c r="CW187" i="2"/>
  <c r="CO187" i="2"/>
  <c r="CW183" i="2"/>
  <c r="CO183" i="2"/>
  <c r="CW190" i="2"/>
  <c r="CO186" i="2"/>
  <c r="CW180" i="2"/>
  <c r="CO180" i="2"/>
  <c r="CW176" i="2"/>
  <c r="CO176" i="2"/>
  <c r="CW196" i="2"/>
  <c r="CO192" i="2"/>
  <c r="CO198" i="2"/>
  <c r="CW186" i="2"/>
  <c r="CW181" i="2"/>
  <c r="CO181" i="2"/>
  <c r="CW204" i="2"/>
  <c r="CW192" i="2"/>
  <c r="CO188" i="2"/>
  <c r="CO202" i="2"/>
  <c r="CW198" i="2"/>
  <c r="CO194" i="2"/>
  <c r="CW178" i="2"/>
  <c r="CO178" i="2"/>
  <c r="CO204" i="2"/>
  <c r="CO200" i="2"/>
  <c r="CW188" i="2"/>
  <c r="CO184" i="2"/>
  <c r="CO182" i="2"/>
  <c r="CW194" i="2"/>
  <c r="CO190" i="2"/>
  <c r="CW182" i="2"/>
  <c r="CW202" i="2"/>
  <c r="CW200" i="2"/>
  <c r="CO196" i="2"/>
  <c r="CW184" i="2"/>
  <c r="CW170" i="2"/>
  <c r="CW167" i="2"/>
  <c r="CO166" i="2"/>
  <c r="CO163" i="2"/>
  <c r="CW154" i="2"/>
  <c r="CW151" i="2"/>
  <c r="CO150" i="2"/>
  <c r="CW173" i="2"/>
  <c r="CO172" i="2"/>
  <c r="CO169" i="2"/>
  <c r="CW160" i="2"/>
  <c r="CW157" i="2"/>
  <c r="CO156" i="2"/>
  <c r="CW179" i="2"/>
  <c r="CW177" i="2"/>
  <c r="CW175" i="2"/>
  <c r="CW166" i="2"/>
  <c r="CW163" i="2"/>
  <c r="CO162" i="2"/>
  <c r="CO159" i="2"/>
  <c r="CW150" i="2"/>
  <c r="CW172" i="2"/>
  <c r="CW169" i="2"/>
  <c r="CO168" i="2"/>
  <c r="CO165" i="2"/>
  <c r="CW156" i="2"/>
  <c r="CW153" i="2"/>
  <c r="CO152" i="2"/>
  <c r="CO174" i="2"/>
  <c r="CO171" i="2"/>
  <c r="CW162" i="2"/>
  <c r="CW159" i="2"/>
  <c r="CO158" i="2"/>
  <c r="CO155" i="2"/>
  <c r="CO179" i="2"/>
  <c r="CW168" i="2"/>
  <c r="CW165" i="2"/>
  <c r="CO164" i="2"/>
  <c r="CO161" i="2"/>
  <c r="CW152" i="2"/>
  <c r="CO177" i="2"/>
  <c r="CW174" i="2"/>
  <c r="CW171" i="2"/>
  <c r="CO170" i="2"/>
  <c r="CO167" i="2"/>
  <c r="CW158" i="2"/>
  <c r="CO175" i="2"/>
  <c r="CO173" i="2"/>
  <c r="CW164" i="2"/>
  <c r="CW161" i="2"/>
  <c r="CO160" i="2"/>
  <c r="CO157" i="2"/>
  <c r="CW149" i="2"/>
  <c r="CW148" i="2"/>
  <c r="CW147" i="2"/>
  <c r="CW144" i="2"/>
  <c r="CO143" i="2"/>
  <c r="CO140" i="2"/>
  <c r="CW131" i="2"/>
  <c r="CW128" i="2"/>
  <c r="CO127" i="2"/>
  <c r="CW125" i="2"/>
  <c r="CW123" i="2"/>
  <c r="CO123" i="2"/>
  <c r="CW119" i="2"/>
  <c r="CO119" i="2"/>
  <c r="CW115" i="2"/>
  <c r="CO115" i="2"/>
  <c r="CW111" i="2"/>
  <c r="CO111" i="2"/>
  <c r="CO151" i="2"/>
  <c r="CO146" i="2"/>
  <c r="CW137" i="2"/>
  <c r="CW134" i="2"/>
  <c r="CO133" i="2"/>
  <c r="CO130" i="2"/>
  <c r="CW143" i="2"/>
  <c r="CW140" i="2"/>
  <c r="CO139" i="2"/>
  <c r="CO136" i="2"/>
  <c r="CW127" i="2"/>
  <c r="CW124" i="2"/>
  <c r="CO124" i="2"/>
  <c r="CW120" i="2"/>
  <c r="CO120" i="2"/>
  <c r="CW116" i="2"/>
  <c r="CO116" i="2"/>
  <c r="CW112" i="2"/>
  <c r="CO112" i="2"/>
  <c r="CW146" i="2"/>
  <c r="CO145" i="2"/>
  <c r="CO142" i="2"/>
  <c r="CW133" i="2"/>
  <c r="CW130" i="2"/>
  <c r="CO129" i="2"/>
  <c r="CO126" i="2"/>
  <c r="CO153" i="2"/>
  <c r="CO149" i="2"/>
  <c r="CW139" i="2"/>
  <c r="CW136" i="2"/>
  <c r="CO135" i="2"/>
  <c r="CO132" i="2"/>
  <c r="CW121" i="2"/>
  <c r="CO121" i="2"/>
  <c r="CW117" i="2"/>
  <c r="CO117" i="2"/>
  <c r="CW113" i="2"/>
  <c r="CO113" i="2"/>
  <c r="CW155" i="2"/>
  <c r="CO154" i="2"/>
  <c r="CO148" i="2"/>
  <c r="CW145" i="2"/>
  <c r="CW142" i="2"/>
  <c r="CO141" i="2"/>
  <c r="CO138" i="2"/>
  <c r="CW129" i="2"/>
  <c r="CW126" i="2"/>
  <c r="CO147" i="2"/>
  <c r="CO144" i="2"/>
  <c r="CW135" i="2"/>
  <c r="CW132" i="2"/>
  <c r="CO131" i="2"/>
  <c r="CO128" i="2"/>
  <c r="CW122" i="2"/>
  <c r="CO122" i="2"/>
  <c r="CW118" i="2"/>
  <c r="CO118" i="2"/>
  <c r="CW141" i="2"/>
  <c r="CW138" i="2"/>
  <c r="CO137" i="2"/>
  <c r="CO134" i="2"/>
  <c r="CO125" i="2"/>
  <c r="CO110" i="2"/>
  <c r="CO109" i="2"/>
  <c r="CO108" i="2"/>
  <c r="CW99" i="2"/>
  <c r="CW96" i="2"/>
  <c r="CO95" i="2"/>
  <c r="CO92" i="2"/>
  <c r="CW105" i="2"/>
  <c r="CW102" i="2"/>
  <c r="CO101" i="2"/>
  <c r="CO98" i="2"/>
  <c r="CW89" i="2"/>
  <c r="CW86" i="2"/>
  <c r="CO85" i="2"/>
  <c r="CO82" i="2"/>
  <c r="CW108" i="2"/>
  <c r="CO107" i="2"/>
  <c r="CO104" i="2"/>
  <c r="CW95" i="2"/>
  <c r="CW110" i="2"/>
  <c r="CW109" i="2"/>
  <c r="CW101" i="2"/>
  <c r="CW98" i="2"/>
  <c r="CO97" i="2"/>
  <c r="CO94" i="2"/>
  <c r="CW107" i="2"/>
  <c r="CW104" i="2"/>
  <c r="CO103" i="2"/>
  <c r="CO100" i="2"/>
  <c r="CW91" i="2"/>
  <c r="CW88" i="2"/>
  <c r="CO87" i="2"/>
  <c r="CO84" i="2"/>
  <c r="CW74" i="2"/>
  <c r="CO74" i="2"/>
  <c r="CW70" i="2"/>
  <c r="CO70" i="2"/>
  <c r="CW114" i="2"/>
  <c r="CW103" i="2"/>
  <c r="CW100" i="2"/>
  <c r="CO99" i="2"/>
  <c r="CO96" i="2"/>
  <c r="CO114" i="2"/>
  <c r="CW106" i="2"/>
  <c r="CO105" i="2"/>
  <c r="CO102" i="2"/>
  <c r="CW93" i="2"/>
  <c r="CO93" i="2"/>
  <c r="CW92" i="2"/>
  <c r="CO91" i="2"/>
  <c r="CO89" i="2"/>
  <c r="CW72" i="2"/>
  <c r="CO71" i="2"/>
  <c r="CW69" i="2"/>
  <c r="CW67" i="2"/>
  <c r="CO67" i="2"/>
  <c r="CW63" i="2"/>
  <c r="CO63" i="2"/>
  <c r="CW59" i="2"/>
  <c r="CO59" i="2"/>
  <c r="CW55" i="2"/>
  <c r="CO55" i="2"/>
  <c r="CW51" i="2"/>
  <c r="CO51" i="2"/>
  <c r="CW47" i="2"/>
  <c r="CW43" i="2"/>
  <c r="CW39" i="2"/>
  <c r="CW94" i="2"/>
  <c r="CW81" i="2"/>
  <c r="CW79" i="2"/>
  <c r="CW77" i="2"/>
  <c r="CW76" i="2"/>
  <c r="CO75" i="2"/>
  <c r="CO106" i="2"/>
  <c r="CW85" i="2"/>
  <c r="CW83" i="2"/>
  <c r="CO80" i="2"/>
  <c r="CO78" i="2"/>
  <c r="CW71" i="2"/>
  <c r="CW64" i="2"/>
  <c r="CO64" i="2"/>
  <c r="CW60" i="2"/>
  <c r="CO60" i="2"/>
  <c r="CW56" i="2"/>
  <c r="CO56" i="2"/>
  <c r="CW52" i="2"/>
  <c r="CO52" i="2"/>
  <c r="CW97" i="2"/>
  <c r="CW90" i="2"/>
  <c r="CO73" i="2"/>
  <c r="CO68" i="2"/>
  <c r="CO45" i="2"/>
  <c r="CO41" i="2"/>
  <c r="CO88" i="2"/>
  <c r="CW75" i="2"/>
  <c r="CW68" i="2"/>
  <c r="CW65" i="2"/>
  <c r="CO65" i="2"/>
  <c r="CW61" i="2"/>
  <c r="CO61" i="2"/>
  <c r="CW57" i="2"/>
  <c r="CO57" i="2"/>
  <c r="CW53" i="2"/>
  <c r="CO53" i="2"/>
  <c r="CW49" i="2"/>
  <c r="CO49" i="2"/>
  <c r="CW45" i="2"/>
  <c r="CW41" i="2"/>
  <c r="CO90" i="2"/>
  <c r="CW87" i="2"/>
  <c r="CW78" i="2"/>
  <c r="CO77" i="2"/>
  <c r="CW73" i="2"/>
  <c r="CO86" i="2"/>
  <c r="CW84" i="2"/>
  <c r="CO83" i="2"/>
  <c r="CW82" i="2"/>
  <c r="CO81" i="2"/>
  <c r="CW80" i="2"/>
  <c r="CO79" i="2"/>
  <c r="CO76" i="2"/>
  <c r="CO72" i="2"/>
  <c r="CW66" i="2"/>
  <c r="CO66" i="2"/>
  <c r="CW62" i="2"/>
  <c r="CO62" i="2"/>
  <c r="CW58" i="2"/>
  <c r="CO58" i="2"/>
  <c r="CW54" i="2"/>
  <c r="CO54" i="2"/>
  <c r="CW50" i="2"/>
  <c r="CO50" i="2"/>
  <c r="CO69" i="2"/>
  <c r="CO47" i="2"/>
  <c r="CO43" i="2"/>
  <c r="CO39" i="2"/>
  <c r="AP52" i="2"/>
  <c r="AP54" i="2"/>
  <c r="AG381" i="2"/>
  <c r="Y381" i="2"/>
  <c r="AG377" i="2"/>
  <c r="Y377" i="2"/>
  <c r="AG378" i="2"/>
  <c r="Y378" i="2"/>
  <c r="AG379" i="2"/>
  <c r="Y379" i="2"/>
  <c r="Z380" i="2"/>
  <c r="Z376" i="2"/>
  <c r="AG380" i="2"/>
  <c r="AG374" i="2"/>
  <c r="Y376" i="2"/>
  <c r="AG375" i="2"/>
  <c r="AG371" i="2"/>
  <c r="Y371" i="2"/>
  <c r="Y380" i="2"/>
  <c r="AG376" i="2"/>
  <c r="AG373" i="2"/>
  <c r="Y372" i="2"/>
  <c r="AG370" i="2"/>
  <c r="Y369" i="2"/>
  <c r="AG372" i="2"/>
  <c r="Z375" i="2"/>
  <c r="Y374" i="2"/>
  <c r="Y375" i="2"/>
  <c r="Y373" i="2"/>
  <c r="Z374" i="2" s="1"/>
  <c r="AG369" i="2"/>
  <c r="Y368" i="2"/>
  <c r="Z372" i="2"/>
  <c r="Y367" i="2"/>
  <c r="Y370" i="2"/>
  <c r="AG368" i="2"/>
  <c r="Z369" i="2"/>
  <c r="AG367" i="2"/>
  <c r="Y365" i="2"/>
  <c r="AG363" i="2"/>
  <c r="AG357" i="2"/>
  <c r="Y357" i="2"/>
  <c r="AG353" i="2"/>
  <c r="Y353" i="2"/>
  <c r="AG349" i="2"/>
  <c r="Y349" i="2"/>
  <c r="Y362" i="2"/>
  <c r="AG366" i="2"/>
  <c r="AG358" i="2"/>
  <c r="Y358" i="2"/>
  <c r="Y366" i="2"/>
  <c r="AG362" i="2"/>
  <c r="Y361" i="2"/>
  <c r="Z359" i="2"/>
  <c r="AG365" i="2"/>
  <c r="Y364" i="2"/>
  <c r="AG359" i="2"/>
  <c r="Y359" i="2"/>
  <c r="AG355" i="2"/>
  <c r="Y355" i="2"/>
  <c r="AG351" i="2"/>
  <c r="Y351" i="2"/>
  <c r="AG361" i="2"/>
  <c r="Z360" i="2"/>
  <c r="AG364" i="2"/>
  <c r="Y363" i="2"/>
  <c r="Y360" i="2"/>
  <c r="Y354" i="2"/>
  <c r="Z348" i="2"/>
  <c r="Z350" i="2"/>
  <c r="Y348" i="2"/>
  <c r="Z356" i="2"/>
  <c r="AG354" i="2"/>
  <c r="Z353" i="2"/>
  <c r="Y350" i="2"/>
  <c r="AG348" i="2"/>
  <c r="AG360" i="2"/>
  <c r="Y356" i="2"/>
  <c r="AG350" i="2"/>
  <c r="Z349" i="2"/>
  <c r="AG356" i="2"/>
  <c r="Y352" i="2"/>
  <c r="Z352" i="2" s="1"/>
  <c r="AG346" i="2"/>
  <c r="AG343" i="2"/>
  <c r="Y342" i="2"/>
  <c r="Y339" i="2"/>
  <c r="Y338" i="2"/>
  <c r="Y345" i="2"/>
  <c r="AG338" i="2"/>
  <c r="Z357" i="2"/>
  <c r="AG347" i="2"/>
  <c r="AG342" i="2"/>
  <c r="Z341" i="2"/>
  <c r="AG339" i="2"/>
  <c r="AG345" i="2"/>
  <c r="Y344" i="2"/>
  <c r="Y341" i="2"/>
  <c r="Z342" i="2" s="1"/>
  <c r="AG352" i="2"/>
  <c r="Z351" i="2"/>
  <c r="Y337" i="2"/>
  <c r="AG344" i="2"/>
  <c r="Z343" i="2"/>
  <c r="AG341" i="2"/>
  <c r="Y340" i="2"/>
  <c r="Y347" i="2"/>
  <c r="Y346" i="2"/>
  <c r="Y343" i="2"/>
  <c r="AG340" i="2"/>
  <c r="Y334" i="2"/>
  <c r="AG325" i="2"/>
  <c r="Y325" i="2"/>
  <c r="AG321" i="2"/>
  <c r="Y321" i="2"/>
  <c r="AG317" i="2"/>
  <c r="Y317" i="2"/>
  <c r="AG331" i="2"/>
  <c r="AG334" i="2"/>
  <c r="Y333" i="2"/>
  <c r="Y330" i="2"/>
  <c r="Y336" i="2"/>
  <c r="AG333" i="2"/>
  <c r="AG330" i="2"/>
  <c r="Y329" i="2"/>
  <c r="AG327" i="2"/>
  <c r="Y327" i="2"/>
  <c r="AG323" i="2"/>
  <c r="Y323" i="2"/>
  <c r="AG319" i="2"/>
  <c r="Y319" i="2"/>
  <c r="AG337" i="2"/>
  <c r="AG336" i="2"/>
  <c r="Y335" i="2"/>
  <c r="Y332" i="2"/>
  <c r="AG329" i="2"/>
  <c r="AG320" i="2"/>
  <c r="AG312" i="2"/>
  <c r="Y312" i="2"/>
  <c r="AG308" i="2"/>
  <c r="Y308" i="2"/>
  <c r="AG328" i="2"/>
  <c r="AG326" i="2"/>
  <c r="Y322" i="2"/>
  <c r="Z322" i="2" s="1"/>
  <c r="Y328" i="2"/>
  <c r="Z328" i="2" s="1"/>
  <c r="AG322" i="2"/>
  <c r="Y318" i="2"/>
  <c r="Y316" i="2"/>
  <c r="AG332" i="2"/>
  <c r="Y331" i="2"/>
  <c r="Y324" i="2"/>
  <c r="Z324" i="2" s="1"/>
  <c r="AG335" i="2"/>
  <c r="AG324" i="2"/>
  <c r="AG313" i="2"/>
  <c r="Y309" i="2"/>
  <c r="Y306" i="2"/>
  <c r="AG303" i="2"/>
  <c r="Y303" i="2"/>
  <c r="AG299" i="2"/>
  <c r="Y299" i="2"/>
  <c r="AG295" i="2"/>
  <c r="Y295" i="2"/>
  <c r="AG291" i="2"/>
  <c r="Y291" i="2"/>
  <c r="Y315" i="2"/>
  <c r="Y320" i="2"/>
  <c r="Z321" i="2" s="1"/>
  <c r="AG318" i="2"/>
  <c r="AG309" i="2"/>
  <c r="AG316" i="2"/>
  <c r="AG315" i="2"/>
  <c r="Y314" i="2"/>
  <c r="Y311" i="2"/>
  <c r="Z312" i="2" s="1"/>
  <c r="AG314" i="2"/>
  <c r="AG311" i="2"/>
  <c r="Y310" i="2"/>
  <c r="Z318" i="2"/>
  <c r="Y313" i="2"/>
  <c r="AG296" i="2"/>
  <c r="AG306" i="2"/>
  <c r="AG305" i="2"/>
  <c r="AG302" i="2"/>
  <c r="Y301" i="2"/>
  <c r="Y298" i="2"/>
  <c r="Y293" i="2"/>
  <c r="AG288" i="2"/>
  <c r="Y288" i="2"/>
  <c r="Y326" i="2"/>
  <c r="Y307" i="2"/>
  <c r="Y304" i="2"/>
  <c r="AG293" i="2"/>
  <c r="AG301" i="2"/>
  <c r="AG298" i="2"/>
  <c r="Y297" i="2"/>
  <c r="AG289" i="2"/>
  <c r="Y289" i="2"/>
  <c r="Z289" i="2" s="1"/>
  <c r="AG285" i="2"/>
  <c r="Y285" i="2"/>
  <c r="AG281" i="2"/>
  <c r="Y281" i="2"/>
  <c r="AG277" i="2"/>
  <c r="Y277" i="2"/>
  <c r="AG304" i="2"/>
  <c r="Y300" i="2"/>
  <c r="AG297" i="2"/>
  <c r="Y294" i="2"/>
  <c r="Y292" i="2"/>
  <c r="AG290" i="2"/>
  <c r="Y290" i="2"/>
  <c r="AG300" i="2"/>
  <c r="Y296" i="2"/>
  <c r="AG294" i="2"/>
  <c r="AG292" i="2"/>
  <c r="AG310" i="2"/>
  <c r="Y287" i="2"/>
  <c r="AG278" i="2"/>
  <c r="AG275" i="2"/>
  <c r="Y274" i="2"/>
  <c r="AG270" i="2"/>
  <c r="AG267" i="2"/>
  <c r="Y267" i="2"/>
  <c r="AG263" i="2"/>
  <c r="Y263" i="2"/>
  <c r="AG259" i="2"/>
  <c r="Y259" i="2"/>
  <c r="AG255" i="2"/>
  <c r="Y255" i="2"/>
  <c r="Y302" i="2"/>
  <c r="Z303" i="2" s="1"/>
  <c r="AG287" i="2"/>
  <c r="Y286" i="2"/>
  <c r="Y283" i="2"/>
  <c r="AG274" i="2"/>
  <c r="Y273" i="2"/>
  <c r="AG280" i="2"/>
  <c r="Y276" i="2"/>
  <c r="AG273" i="2"/>
  <c r="Y271" i="2"/>
  <c r="Y305" i="2"/>
  <c r="Z305" i="2" s="1"/>
  <c r="AG286" i="2"/>
  <c r="AG283" i="2"/>
  <c r="Y282" i="2"/>
  <c r="Y279" i="2"/>
  <c r="AG276" i="2"/>
  <c r="AG282" i="2"/>
  <c r="AG279" i="2"/>
  <c r="Y278" i="2"/>
  <c r="Z278" i="2" s="1"/>
  <c r="Y275" i="2"/>
  <c r="Y280" i="2"/>
  <c r="AG272" i="2"/>
  <c r="AG268" i="2"/>
  <c r="AG271" i="2"/>
  <c r="AG261" i="2"/>
  <c r="AG258" i="2"/>
  <c r="Y257" i="2"/>
  <c r="Y270" i="2"/>
  <c r="AG307" i="2"/>
  <c r="Y269" i="2"/>
  <c r="Y266" i="2"/>
  <c r="AG257" i="2"/>
  <c r="AG254" i="2"/>
  <c r="AG284" i="2"/>
  <c r="Y272" i="2"/>
  <c r="AG253" i="2"/>
  <c r="AG266" i="2"/>
  <c r="Y265" i="2"/>
  <c r="Y262" i="2"/>
  <c r="Y260" i="2"/>
  <c r="Y258" i="2"/>
  <c r="Y264" i="2"/>
  <c r="Z264" i="2" s="1"/>
  <c r="Y254" i="2"/>
  <c r="Y284" i="2"/>
  <c r="Y268" i="2"/>
  <c r="AG260" i="2"/>
  <c r="AG256" i="2"/>
  <c r="AG264" i="2"/>
  <c r="AG262" i="2"/>
  <c r="Y261" i="2"/>
  <c r="AG269" i="2"/>
  <c r="AG265" i="2"/>
  <c r="AG248" i="2"/>
  <c r="AG245" i="2"/>
  <c r="Y244" i="2"/>
  <c r="Y253" i="2"/>
  <c r="AG252" i="2"/>
  <c r="AG251" i="2"/>
  <c r="Y250" i="2"/>
  <c r="AG250" i="2"/>
  <c r="AG247" i="2"/>
  <c r="Y246" i="2"/>
  <c r="Y243" i="2"/>
  <c r="Y242" i="2"/>
  <c r="AG239" i="2"/>
  <c r="Y239" i="2"/>
  <c r="AG235" i="2"/>
  <c r="Y235" i="2"/>
  <c r="Y249" i="2"/>
  <c r="Y252" i="2"/>
  <c r="AG246" i="2"/>
  <c r="Y256" i="2"/>
  <c r="Y251" i="2"/>
  <c r="AG241" i="2"/>
  <c r="Y241" i="2"/>
  <c r="AG237" i="2"/>
  <c r="Y237" i="2"/>
  <c r="AG249" i="2"/>
  <c r="Y248" i="2"/>
  <c r="AG236" i="2"/>
  <c r="AG233" i="2"/>
  <c r="Y233" i="2"/>
  <c r="AG229" i="2"/>
  <c r="Y229" i="2"/>
  <c r="Y245" i="2"/>
  <c r="Y238" i="2"/>
  <c r="AG230" i="2"/>
  <c r="Y230" i="2"/>
  <c r="AG226" i="2"/>
  <c r="Y226" i="2"/>
  <c r="AG222" i="2"/>
  <c r="Y222" i="2"/>
  <c r="AG218" i="2"/>
  <c r="Y218" i="2"/>
  <c r="AG214" i="2"/>
  <c r="Y214" i="2"/>
  <c r="AG210" i="2"/>
  <c r="Y210" i="2"/>
  <c r="AG242" i="2"/>
  <c r="AG238" i="2"/>
  <c r="Y234" i="2"/>
  <c r="AG244" i="2"/>
  <c r="AG243" i="2"/>
  <c r="Y240" i="2"/>
  <c r="AG231" i="2"/>
  <c r="Y231" i="2"/>
  <c r="AG227" i="2"/>
  <c r="Y227" i="2"/>
  <c r="AG234" i="2"/>
  <c r="Y247" i="2"/>
  <c r="AG240" i="2"/>
  <c r="Y236" i="2"/>
  <c r="AG232" i="2"/>
  <c r="Y232" i="2"/>
  <c r="AG228" i="2"/>
  <c r="Y228" i="2"/>
  <c r="AG224" i="2"/>
  <c r="Y224" i="2"/>
  <c r="AG220" i="2"/>
  <c r="Y220" i="2"/>
  <c r="AG216" i="2"/>
  <c r="Y216" i="2"/>
  <c r="AG212" i="2"/>
  <c r="Y212" i="2"/>
  <c r="AG208" i="2"/>
  <c r="Y208" i="2"/>
  <c r="AG221" i="2"/>
  <c r="Y217" i="2"/>
  <c r="AG209" i="2"/>
  <c r="Y223" i="2"/>
  <c r="AG211" i="2"/>
  <c r="AG217" i="2"/>
  <c r="Y213" i="2"/>
  <c r="Y225" i="2"/>
  <c r="AG223" i="2"/>
  <c r="Y219" i="2"/>
  <c r="AG207" i="2"/>
  <c r="Y207" i="2"/>
  <c r="AG203" i="2"/>
  <c r="Y203" i="2"/>
  <c r="AG199" i="2"/>
  <c r="Y199" i="2"/>
  <c r="AG195" i="2"/>
  <c r="Y195" i="2"/>
  <c r="AG191" i="2"/>
  <c r="Y191" i="2"/>
  <c r="AG187" i="2"/>
  <c r="Y187" i="2"/>
  <c r="AG213" i="2"/>
  <c r="AG219" i="2"/>
  <c r="Y215" i="2"/>
  <c r="Y221" i="2"/>
  <c r="AG225" i="2"/>
  <c r="AG215" i="2"/>
  <c r="Y211" i="2"/>
  <c r="Y209" i="2"/>
  <c r="AG205" i="2"/>
  <c r="Y205" i="2"/>
  <c r="AG201" i="2"/>
  <c r="Y201" i="2"/>
  <c r="AG197" i="2"/>
  <c r="Y197" i="2"/>
  <c r="AG193" i="2"/>
  <c r="Y193" i="2"/>
  <c r="AG189" i="2"/>
  <c r="Y189" i="2"/>
  <c r="AG185" i="2"/>
  <c r="Y185" i="2"/>
  <c r="AG196" i="2"/>
  <c r="Y192" i="2"/>
  <c r="AG178" i="2"/>
  <c r="Y178" i="2"/>
  <c r="AG206" i="2"/>
  <c r="AG202" i="2"/>
  <c r="Y198" i="2"/>
  <c r="AG186" i="2"/>
  <c r="AG192" i="2"/>
  <c r="Y188" i="2"/>
  <c r="Y182" i="2"/>
  <c r="AG179" i="2"/>
  <c r="Y179" i="2"/>
  <c r="Y206" i="2"/>
  <c r="AG204" i="2"/>
  <c r="AG198" i="2"/>
  <c r="Y194" i="2"/>
  <c r="AG182" i="2"/>
  <c r="Y200" i="2"/>
  <c r="AG188" i="2"/>
  <c r="Y184" i="2"/>
  <c r="AG180" i="2"/>
  <c r="Y180" i="2"/>
  <c r="AG176" i="2"/>
  <c r="Y176" i="2"/>
  <c r="AG194" i="2"/>
  <c r="Y190" i="2"/>
  <c r="Y204" i="2"/>
  <c r="AG200" i="2"/>
  <c r="Y196" i="2"/>
  <c r="AG184" i="2"/>
  <c r="Y183" i="2"/>
  <c r="Y202" i="2"/>
  <c r="AG190" i="2"/>
  <c r="Y186" i="2"/>
  <c r="AG183" i="2"/>
  <c r="Y177" i="2"/>
  <c r="AG173" i="2"/>
  <c r="Y172" i="2"/>
  <c r="Y169" i="2"/>
  <c r="AG160" i="2"/>
  <c r="AG157" i="2"/>
  <c r="Y156" i="2"/>
  <c r="Y153" i="2"/>
  <c r="AG149" i="2"/>
  <c r="Y149" i="2"/>
  <c r="Y175" i="2"/>
  <c r="AG166" i="2"/>
  <c r="AG163" i="2"/>
  <c r="Y162" i="2"/>
  <c r="Y159" i="2"/>
  <c r="AG172" i="2"/>
  <c r="AG169" i="2"/>
  <c r="Y168" i="2"/>
  <c r="Y165" i="2"/>
  <c r="AG156" i="2"/>
  <c r="AG153" i="2"/>
  <c r="Y152" i="2"/>
  <c r="AG181" i="2"/>
  <c r="AG175" i="2"/>
  <c r="Y174" i="2"/>
  <c r="Y171" i="2"/>
  <c r="AG162" i="2"/>
  <c r="AG159" i="2"/>
  <c r="Y158" i="2"/>
  <c r="Y155" i="2"/>
  <c r="AG177" i="2"/>
  <c r="AG168" i="2"/>
  <c r="AG165" i="2"/>
  <c r="Y164" i="2"/>
  <c r="Y161" i="2"/>
  <c r="AG152" i="2"/>
  <c r="AG174" i="2"/>
  <c r="AG171" i="2"/>
  <c r="Y170" i="2"/>
  <c r="Y167" i="2"/>
  <c r="AG158" i="2"/>
  <c r="AG155" i="2"/>
  <c r="Y154" i="2"/>
  <c r="Y181" i="2"/>
  <c r="Y173" i="2"/>
  <c r="AG164" i="2"/>
  <c r="AG161" i="2"/>
  <c r="Y160" i="2"/>
  <c r="Y157" i="2"/>
  <c r="AG170" i="2"/>
  <c r="AG167" i="2"/>
  <c r="Y166" i="2"/>
  <c r="Y163" i="2"/>
  <c r="AG154" i="2"/>
  <c r="AG151" i="2"/>
  <c r="Y146" i="2"/>
  <c r="AG137" i="2"/>
  <c r="AG134" i="2"/>
  <c r="Y133" i="2"/>
  <c r="Y130" i="2"/>
  <c r="Y126" i="2"/>
  <c r="AG125" i="2"/>
  <c r="Y125" i="2"/>
  <c r="AG121" i="2"/>
  <c r="Y121" i="2"/>
  <c r="AG117" i="2"/>
  <c r="Y117" i="2"/>
  <c r="AG113" i="2"/>
  <c r="Y113" i="2"/>
  <c r="AG143" i="2"/>
  <c r="AG140" i="2"/>
  <c r="Y139" i="2"/>
  <c r="Y136" i="2"/>
  <c r="AG127" i="2"/>
  <c r="AG126" i="2"/>
  <c r="AG150" i="2"/>
  <c r="AG146" i="2"/>
  <c r="Y145" i="2"/>
  <c r="Y142" i="2"/>
  <c r="AG133" i="2"/>
  <c r="AG130" i="2"/>
  <c r="Y129" i="2"/>
  <c r="AG122" i="2"/>
  <c r="Y122" i="2"/>
  <c r="AG118" i="2"/>
  <c r="Y118" i="2"/>
  <c r="AG114" i="2"/>
  <c r="Y114" i="2"/>
  <c r="Y148" i="2"/>
  <c r="AG139" i="2"/>
  <c r="AG136" i="2"/>
  <c r="Y135" i="2"/>
  <c r="Y132" i="2"/>
  <c r="Y151" i="2"/>
  <c r="AG145" i="2"/>
  <c r="AG142" i="2"/>
  <c r="Y141" i="2"/>
  <c r="Y138" i="2"/>
  <c r="AG129" i="2"/>
  <c r="AG123" i="2"/>
  <c r="Y123" i="2"/>
  <c r="AG119" i="2"/>
  <c r="Y119" i="2"/>
  <c r="AG115" i="2"/>
  <c r="Y115" i="2"/>
  <c r="AG148" i="2"/>
  <c r="Y147" i="2"/>
  <c r="Y144" i="2"/>
  <c r="AG135" i="2"/>
  <c r="AG132" i="2"/>
  <c r="Y131" i="2"/>
  <c r="Y128" i="2"/>
  <c r="Y150" i="2"/>
  <c r="AG141" i="2"/>
  <c r="AG138" i="2"/>
  <c r="Y137" i="2"/>
  <c r="Y134" i="2"/>
  <c r="AG124" i="2"/>
  <c r="Y124" i="2"/>
  <c r="AG120" i="2"/>
  <c r="Y120" i="2"/>
  <c r="AG116" i="2"/>
  <c r="Y116" i="2"/>
  <c r="AG147" i="2"/>
  <c r="AG144" i="2"/>
  <c r="Y143" i="2"/>
  <c r="Y140" i="2"/>
  <c r="AG131" i="2"/>
  <c r="AG128" i="2"/>
  <c r="Y127" i="2"/>
  <c r="Y110" i="2"/>
  <c r="AG105" i="2"/>
  <c r="AG102" i="2"/>
  <c r="Y101" i="2"/>
  <c r="Y98" i="2"/>
  <c r="AG89" i="2"/>
  <c r="AG112" i="2"/>
  <c r="AG108" i="2"/>
  <c r="Y107" i="2"/>
  <c r="Y104" i="2"/>
  <c r="AG95" i="2"/>
  <c r="AG92" i="2"/>
  <c r="Y91" i="2"/>
  <c r="Y88" i="2"/>
  <c r="AG79" i="2"/>
  <c r="AG111" i="2"/>
  <c r="AG101" i="2"/>
  <c r="AG98" i="2"/>
  <c r="Y97" i="2"/>
  <c r="AG110" i="2"/>
  <c r="AG107" i="2"/>
  <c r="AG104" i="2"/>
  <c r="Y103" i="2"/>
  <c r="Y100" i="2"/>
  <c r="AG91" i="2"/>
  <c r="Y112" i="2"/>
  <c r="Y109" i="2"/>
  <c r="Y106" i="2"/>
  <c r="AG97" i="2"/>
  <c r="AG94" i="2"/>
  <c r="Y93" i="2"/>
  <c r="Y90" i="2"/>
  <c r="AG81" i="2"/>
  <c r="AG78" i="2"/>
  <c r="Y76" i="2"/>
  <c r="AG72" i="2"/>
  <c r="Y72" i="2"/>
  <c r="AG109" i="2"/>
  <c r="AG106" i="2"/>
  <c r="Y105" i="2"/>
  <c r="Y102" i="2"/>
  <c r="AG93" i="2"/>
  <c r="Y111" i="2"/>
  <c r="Y108" i="2"/>
  <c r="AG99" i="2"/>
  <c r="AG96" i="2"/>
  <c r="Y95" i="2"/>
  <c r="Y96" i="2"/>
  <c r="AG90" i="2"/>
  <c r="Y89" i="2"/>
  <c r="Y86" i="2"/>
  <c r="Y84" i="2"/>
  <c r="Y82" i="2"/>
  <c r="AG77" i="2"/>
  <c r="Y74" i="2"/>
  <c r="AG65" i="2"/>
  <c r="Y65" i="2"/>
  <c r="AG61" i="2"/>
  <c r="Y61" i="2"/>
  <c r="AG57" i="2"/>
  <c r="Y57" i="2"/>
  <c r="AG53" i="2"/>
  <c r="Y53" i="2"/>
  <c r="AG49" i="2"/>
  <c r="Y49" i="2"/>
  <c r="AG45" i="2"/>
  <c r="AG41" i="2"/>
  <c r="AG88" i="2"/>
  <c r="Y87" i="2"/>
  <c r="AG71" i="2"/>
  <c r="AG100" i="2"/>
  <c r="Y99" i="2"/>
  <c r="AG74" i="2"/>
  <c r="Y73" i="2"/>
  <c r="Y70" i="2"/>
  <c r="AG66" i="2"/>
  <c r="Y66" i="2"/>
  <c r="AG62" i="2"/>
  <c r="Y62" i="2"/>
  <c r="AG58" i="2"/>
  <c r="Y58" i="2"/>
  <c r="AG54" i="2"/>
  <c r="Y54" i="2"/>
  <c r="AG50" i="2"/>
  <c r="Y50" i="2"/>
  <c r="Y94" i="2"/>
  <c r="AG84" i="2"/>
  <c r="Y83" i="2"/>
  <c r="AG82" i="2"/>
  <c r="Y81" i="2"/>
  <c r="AG80" i="2"/>
  <c r="Y79" i="2"/>
  <c r="AG76" i="2"/>
  <c r="H26" i="3"/>
  <c r="AG47" i="2"/>
  <c r="Y47" i="2"/>
  <c r="Y43" i="2"/>
  <c r="AG103" i="2"/>
  <c r="AG86" i="2"/>
  <c r="Y85" i="2"/>
  <c r="AG73" i="2"/>
  <c r="AG70" i="2"/>
  <c r="Y69" i="2"/>
  <c r="AG67" i="2"/>
  <c r="Y67" i="2"/>
  <c r="AG63" i="2"/>
  <c r="Y63" i="2"/>
  <c r="AG59" i="2"/>
  <c r="Y59" i="2"/>
  <c r="AG55" i="2"/>
  <c r="Y55" i="2"/>
  <c r="AG51" i="2"/>
  <c r="Y51" i="2"/>
  <c r="AG43" i="2"/>
  <c r="AG87" i="2"/>
  <c r="Y77" i="2"/>
  <c r="Y75" i="2"/>
  <c r="AG69" i="2"/>
  <c r="AG68" i="2"/>
  <c r="Y68" i="2"/>
  <c r="AG64" i="2"/>
  <c r="Y64" i="2"/>
  <c r="AG60" i="2"/>
  <c r="Y60" i="2"/>
  <c r="AG56" i="2"/>
  <c r="Y56" i="2"/>
  <c r="AG52" i="2"/>
  <c r="Y52" i="2"/>
  <c r="Y92" i="2"/>
  <c r="AG85" i="2"/>
  <c r="AG83" i="2"/>
  <c r="Y80" i="2"/>
  <c r="Y78" i="2"/>
  <c r="AG75" i="2"/>
  <c r="Y71" i="2"/>
  <c r="Y45" i="2"/>
  <c r="Y41" i="2"/>
  <c r="AG37" i="2"/>
  <c r="Y37" i="2"/>
  <c r="CO23" i="2"/>
  <c r="CW24" i="2"/>
  <c r="Y26" i="2"/>
  <c r="BX27" i="2"/>
  <c r="CW27" i="2"/>
  <c r="E26" i="3"/>
  <c r="Y23" i="2"/>
  <c r="Z23" i="2" s="1"/>
  <c r="AG24" i="2"/>
  <c r="BG25" i="2"/>
  <c r="CF25" i="2"/>
  <c r="C27" i="2"/>
  <c r="AG27" i="2"/>
  <c r="BG28" i="2"/>
  <c r="K31" i="2"/>
  <c r="AP32" i="2"/>
  <c r="CO33" i="2"/>
  <c r="BM381" i="2"/>
  <c r="BK380" i="2"/>
  <c r="BQ379" i="2"/>
  <c r="BO378" i="2"/>
  <c r="BG378" i="2"/>
  <c r="BR378" i="2" s="1"/>
  <c r="BM377" i="2"/>
  <c r="BK376" i="2"/>
  <c r="BQ375" i="2"/>
  <c r="BL381" i="2"/>
  <c r="BJ380" i="2"/>
  <c r="BP379" i="2"/>
  <c r="BH379" i="2"/>
  <c r="BL377" i="2"/>
  <c r="BJ376" i="2"/>
  <c r="BP375" i="2"/>
  <c r="BH375" i="2"/>
  <c r="BL373" i="2"/>
  <c r="BK381" i="2"/>
  <c r="BQ380" i="2"/>
  <c r="BO379" i="2"/>
  <c r="BG379" i="2"/>
  <c r="BR379" i="2" s="1"/>
  <c r="BM378" i="2"/>
  <c r="BK377" i="2"/>
  <c r="BQ376" i="2"/>
  <c r="BO375" i="2"/>
  <c r="BG375" i="2"/>
  <c r="BR375" i="2" s="1"/>
  <c r="BJ381" i="2"/>
  <c r="BP380" i="2"/>
  <c r="BH380" i="2"/>
  <c r="BL378" i="2"/>
  <c r="BJ377" i="2"/>
  <c r="BP376" i="2"/>
  <c r="BH376" i="2"/>
  <c r="BQ381" i="2"/>
  <c r="BO380" i="2"/>
  <c r="BG380" i="2"/>
  <c r="BR380" i="2" s="1"/>
  <c r="BM379" i="2"/>
  <c r="BK378" i="2"/>
  <c r="BQ377" i="2"/>
  <c r="BP381" i="2"/>
  <c r="BH381" i="2"/>
  <c r="BL379" i="2"/>
  <c r="BJ378" i="2"/>
  <c r="BP377" i="2"/>
  <c r="BH377" i="2"/>
  <c r="BL375" i="2"/>
  <c r="BJ374" i="2"/>
  <c r="BP373" i="2"/>
  <c r="BH373" i="2"/>
  <c r="BG381" i="2"/>
  <c r="BR381" i="2" s="1"/>
  <c r="BQ378" i="2"/>
  <c r="BK374" i="2"/>
  <c r="BP372" i="2"/>
  <c r="BH372" i="2"/>
  <c r="BL370" i="2"/>
  <c r="BJ369" i="2"/>
  <c r="BP368" i="2"/>
  <c r="BH368" i="2"/>
  <c r="BP378" i="2"/>
  <c r="BM373" i="2"/>
  <c r="BO372" i="2"/>
  <c r="BG372" i="2"/>
  <c r="BR372" i="2" s="1"/>
  <c r="BM371" i="2"/>
  <c r="BK370" i="2"/>
  <c r="BQ369" i="2"/>
  <c r="BO368" i="2"/>
  <c r="BG368" i="2"/>
  <c r="BR368" i="2" s="1"/>
  <c r="BM380" i="2"/>
  <c r="BH374" i="2"/>
  <c r="BL380" i="2"/>
  <c r="BH378" i="2"/>
  <c r="BM375" i="2"/>
  <c r="BQ374" i="2"/>
  <c r="BO377" i="2"/>
  <c r="BO376" i="2"/>
  <c r="BK375" i="2"/>
  <c r="BO381" i="2"/>
  <c r="BK379" i="2"/>
  <c r="BG377" i="2"/>
  <c r="BR377" i="2" s="1"/>
  <c r="BL376" i="2"/>
  <c r="BO373" i="2"/>
  <c r="BM372" i="2"/>
  <c r="BQ371" i="2"/>
  <c r="BG371" i="2"/>
  <c r="BR371" i="2" s="1"/>
  <c r="BM369" i="2"/>
  <c r="BQ368" i="2"/>
  <c r="BL367" i="2"/>
  <c r="BJ366" i="2"/>
  <c r="BP365" i="2"/>
  <c r="BH365" i="2"/>
  <c r="BK373" i="2"/>
  <c r="BL372" i="2"/>
  <c r="BP371" i="2"/>
  <c r="BH370" i="2"/>
  <c r="BL369" i="2"/>
  <c r="BK367" i="2"/>
  <c r="BQ366" i="2"/>
  <c r="BO365" i="2"/>
  <c r="BG365" i="2"/>
  <c r="BR365" i="2" s="1"/>
  <c r="BM376" i="2"/>
  <c r="BP374" i="2"/>
  <c r="BJ373" i="2"/>
  <c r="BK372" i="2"/>
  <c r="BO371" i="2"/>
  <c r="BQ370" i="2"/>
  <c r="BG370" i="2"/>
  <c r="BR370" i="2" s="1"/>
  <c r="BJ379" i="2"/>
  <c r="BG376" i="2"/>
  <c r="BR376" i="2" s="1"/>
  <c r="BO374" i="2"/>
  <c r="BJ372" i="2"/>
  <c r="BL371" i="2"/>
  <c r="BJ375" i="2"/>
  <c r="BM374" i="2"/>
  <c r="BG373" i="2"/>
  <c r="BR373" i="2" s="1"/>
  <c r="BK371" i="2"/>
  <c r="BG374" i="2"/>
  <c r="BR374" i="2" s="1"/>
  <c r="BQ372" i="2"/>
  <c r="BK368" i="2"/>
  <c r="BP367" i="2"/>
  <c r="BH366" i="2"/>
  <c r="BL365" i="2"/>
  <c r="BL364" i="2"/>
  <c r="BJ363" i="2"/>
  <c r="BP362" i="2"/>
  <c r="BH362" i="2"/>
  <c r="BL360" i="2"/>
  <c r="BP369" i="2"/>
  <c r="BJ368" i="2"/>
  <c r="BO367" i="2"/>
  <c r="BG366" i="2"/>
  <c r="BR366" i="2" s="1"/>
  <c r="BK365" i="2"/>
  <c r="BP370" i="2"/>
  <c r="BO369" i="2"/>
  <c r="BP366" i="2"/>
  <c r="BJ365" i="2"/>
  <c r="BO370" i="2"/>
  <c r="BM367" i="2"/>
  <c r="BO366" i="2"/>
  <c r="BK369" i="2"/>
  <c r="BJ367" i="2"/>
  <c r="BP364" i="2"/>
  <c r="BH364" i="2"/>
  <c r="BL362" i="2"/>
  <c r="BJ361" i="2"/>
  <c r="BJ371" i="2"/>
  <c r="BM370" i="2"/>
  <c r="BH369" i="2"/>
  <c r="BL374" i="2"/>
  <c r="BJ370" i="2"/>
  <c r="BG369" i="2"/>
  <c r="BR369" i="2" s="1"/>
  <c r="BM368" i="2"/>
  <c r="BH367" i="2"/>
  <c r="BL366" i="2"/>
  <c r="BG364" i="2"/>
  <c r="BR364" i="2" s="1"/>
  <c r="BK363" i="2"/>
  <c r="BQ361" i="2"/>
  <c r="BG361" i="2"/>
  <c r="BR361" i="2" s="1"/>
  <c r="BO360" i="2"/>
  <c r="BQ359" i="2"/>
  <c r="BO358" i="2"/>
  <c r="BG358" i="2"/>
  <c r="BR358" i="2" s="1"/>
  <c r="BM357" i="2"/>
  <c r="BK356" i="2"/>
  <c r="BQ355" i="2"/>
  <c r="BO354" i="2"/>
  <c r="BG354" i="2"/>
  <c r="BR354" i="2" s="1"/>
  <c r="BM353" i="2"/>
  <c r="BK352" i="2"/>
  <c r="BQ351" i="2"/>
  <c r="BO350" i="2"/>
  <c r="BG350" i="2"/>
  <c r="BR350" i="2" s="1"/>
  <c r="BM349" i="2"/>
  <c r="BK348" i="2"/>
  <c r="BQ347" i="2"/>
  <c r="BQ364" i="2"/>
  <c r="BM362" i="2"/>
  <c r="BP361" i="2"/>
  <c r="BP359" i="2"/>
  <c r="BH359" i="2"/>
  <c r="BL357" i="2"/>
  <c r="BQ373" i="2"/>
  <c r="BQ367" i="2"/>
  <c r="BO364" i="2"/>
  <c r="BH363" i="2"/>
  <c r="BK362" i="2"/>
  <c r="BO361" i="2"/>
  <c r="BM360" i="2"/>
  <c r="BO359" i="2"/>
  <c r="BG359" i="2"/>
  <c r="BR359" i="2" s="1"/>
  <c r="BM358" i="2"/>
  <c r="BK357" i="2"/>
  <c r="BQ356" i="2"/>
  <c r="BG367" i="2"/>
  <c r="BR367" i="2" s="1"/>
  <c r="BQ365" i="2"/>
  <c r="BQ363" i="2"/>
  <c r="BG363" i="2"/>
  <c r="BR363" i="2" s="1"/>
  <c r="BJ362" i="2"/>
  <c r="BM361" i="2"/>
  <c r="BK360" i="2"/>
  <c r="BL358" i="2"/>
  <c r="BJ357" i="2"/>
  <c r="BL368" i="2"/>
  <c r="BM364" i="2"/>
  <c r="BP363" i="2"/>
  <c r="BL361" i="2"/>
  <c r="BJ360" i="2"/>
  <c r="BM359" i="2"/>
  <c r="BK358" i="2"/>
  <c r="BQ357" i="2"/>
  <c r="BO356" i="2"/>
  <c r="BG356" i="2"/>
  <c r="BR356" i="2" s="1"/>
  <c r="BM355" i="2"/>
  <c r="BK354" i="2"/>
  <c r="BQ353" i="2"/>
  <c r="BO352" i="2"/>
  <c r="BG352" i="2"/>
  <c r="BR352" i="2" s="1"/>
  <c r="BM351" i="2"/>
  <c r="BK350" i="2"/>
  <c r="BQ349" i="2"/>
  <c r="BO348" i="2"/>
  <c r="BG348" i="2"/>
  <c r="BR348" i="2" s="1"/>
  <c r="BM366" i="2"/>
  <c r="BM365" i="2"/>
  <c r="BK364" i="2"/>
  <c r="BO363" i="2"/>
  <c r="BG362" i="2"/>
  <c r="BR362" i="2" s="1"/>
  <c r="BK361" i="2"/>
  <c r="BL359" i="2"/>
  <c r="BJ358" i="2"/>
  <c r="BH371" i="2"/>
  <c r="BK366" i="2"/>
  <c r="BJ364" i="2"/>
  <c r="BM363" i="2"/>
  <c r="BQ362" i="2"/>
  <c r="BQ360" i="2"/>
  <c r="BH360" i="2"/>
  <c r="BK359" i="2"/>
  <c r="BQ358" i="2"/>
  <c r="BO357" i="2"/>
  <c r="BG357" i="2"/>
  <c r="BR357" i="2" s="1"/>
  <c r="BP360" i="2"/>
  <c r="BJ356" i="2"/>
  <c r="BJ355" i="2"/>
  <c r="BM354" i="2"/>
  <c r="BP353" i="2"/>
  <c r="BL351" i="2"/>
  <c r="BP350" i="2"/>
  <c r="BH349" i="2"/>
  <c r="BL348" i="2"/>
  <c r="BJ346" i="2"/>
  <c r="BP345" i="2"/>
  <c r="BH345" i="2"/>
  <c r="BL343" i="2"/>
  <c r="BJ342" i="2"/>
  <c r="BP341" i="2"/>
  <c r="BH341" i="2"/>
  <c r="BL339" i="2"/>
  <c r="BJ338" i="2"/>
  <c r="BP337" i="2"/>
  <c r="BH337" i="2"/>
  <c r="BO362" i="2"/>
  <c r="BH361" i="2"/>
  <c r="BG360" i="2"/>
  <c r="BR360" i="2" s="1"/>
  <c r="BH356" i="2"/>
  <c r="BH355" i="2"/>
  <c r="BL354" i="2"/>
  <c r="BO353" i="2"/>
  <c r="BH352" i="2"/>
  <c r="BK351" i="2"/>
  <c r="BG349" i="2"/>
  <c r="BR349" i="2" s="1"/>
  <c r="BJ348" i="2"/>
  <c r="BM347" i="2"/>
  <c r="BL363" i="2"/>
  <c r="BJ359" i="2"/>
  <c r="BG355" i="2"/>
  <c r="BR355" i="2" s="1"/>
  <c r="BJ354" i="2"/>
  <c r="BQ352" i="2"/>
  <c r="BJ351" i="2"/>
  <c r="BM350" i="2"/>
  <c r="BP349" i="2"/>
  <c r="BL347" i="2"/>
  <c r="BP358" i="2"/>
  <c r="BP355" i="2"/>
  <c r="BL353" i="2"/>
  <c r="BP352" i="2"/>
  <c r="BH351" i="2"/>
  <c r="BL350" i="2"/>
  <c r="BO349" i="2"/>
  <c r="BH348" i="2"/>
  <c r="BH358" i="2"/>
  <c r="BP357" i="2"/>
  <c r="BP356" i="2"/>
  <c r="BO355" i="2"/>
  <c r="BH354" i="2"/>
  <c r="BK353" i="2"/>
  <c r="BG351" i="2"/>
  <c r="BR351" i="2" s="1"/>
  <c r="BJ350" i="2"/>
  <c r="BQ348" i="2"/>
  <c r="BJ347" i="2"/>
  <c r="BL345" i="2"/>
  <c r="BJ344" i="2"/>
  <c r="BP343" i="2"/>
  <c r="BH343" i="2"/>
  <c r="BL341" i="2"/>
  <c r="BJ340" i="2"/>
  <c r="BP339" i="2"/>
  <c r="BH339" i="2"/>
  <c r="BQ354" i="2"/>
  <c r="BJ353" i="2"/>
  <c r="BM352" i="2"/>
  <c r="BP351" i="2"/>
  <c r="BL349" i="2"/>
  <c r="BH357" i="2"/>
  <c r="BM356" i="2"/>
  <c r="BL355" i="2"/>
  <c r="BP354" i="2"/>
  <c r="BH353" i="2"/>
  <c r="BL352" i="2"/>
  <c r="BO351" i="2"/>
  <c r="BH350" i="2"/>
  <c r="BK349" i="2"/>
  <c r="BQ350" i="2"/>
  <c r="BJ349" i="2"/>
  <c r="BH347" i="2"/>
  <c r="BK346" i="2"/>
  <c r="BQ344" i="2"/>
  <c r="BG344" i="2"/>
  <c r="BR344" i="2" s="1"/>
  <c r="BJ343" i="2"/>
  <c r="BM342" i="2"/>
  <c r="BQ341" i="2"/>
  <c r="BM339" i="2"/>
  <c r="BQ338" i="2"/>
  <c r="BH338" i="2"/>
  <c r="BM337" i="2"/>
  <c r="BL336" i="2"/>
  <c r="BJ335" i="2"/>
  <c r="BP334" i="2"/>
  <c r="BH334" i="2"/>
  <c r="BL332" i="2"/>
  <c r="BJ331" i="2"/>
  <c r="BP330" i="2"/>
  <c r="BH330" i="2"/>
  <c r="BL328" i="2"/>
  <c r="BJ327" i="2"/>
  <c r="BG347" i="2"/>
  <c r="BR347" i="2" s="1"/>
  <c r="BM345" i="2"/>
  <c r="BP344" i="2"/>
  <c r="BL342" i="2"/>
  <c r="BO341" i="2"/>
  <c r="BH340" i="2"/>
  <c r="BK339" i="2"/>
  <c r="BP338" i="2"/>
  <c r="BG338" i="2"/>
  <c r="BR338" i="2" s="1"/>
  <c r="BJ352" i="2"/>
  <c r="BP348" i="2"/>
  <c r="BH346" i="2"/>
  <c r="BK345" i="2"/>
  <c r="BO344" i="2"/>
  <c r="BG343" i="2"/>
  <c r="BR343" i="2" s="1"/>
  <c r="BK342" i="2"/>
  <c r="BQ340" i="2"/>
  <c r="BG340" i="2"/>
  <c r="BR340" i="2" s="1"/>
  <c r="BJ339" i="2"/>
  <c r="BO338" i="2"/>
  <c r="BK337" i="2"/>
  <c r="BG353" i="2"/>
  <c r="BR353" i="2" s="1"/>
  <c r="BM348" i="2"/>
  <c r="BQ346" i="2"/>
  <c r="BG346" i="2"/>
  <c r="BR346" i="2" s="1"/>
  <c r="BJ345" i="2"/>
  <c r="BM344" i="2"/>
  <c r="BQ343" i="2"/>
  <c r="BM341" i="2"/>
  <c r="BP340" i="2"/>
  <c r="BK355" i="2"/>
  <c r="BP346" i="2"/>
  <c r="BL344" i="2"/>
  <c r="BO343" i="2"/>
  <c r="BH342" i="2"/>
  <c r="BK341" i="2"/>
  <c r="BO340" i="2"/>
  <c r="BG339" i="2"/>
  <c r="BR339" i="2" s="1"/>
  <c r="BM338" i="2"/>
  <c r="BP336" i="2"/>
  <c r="BH336" i="2"/>
  <c r="BL334" i="2"/>
  <c r="BJ333" i="2"/>
  <c r="BP332" i="2"/>
  <c r="BH332" i="2"/>
  <c r="BL330" i="2"/>
  <c r="BJ329" i="2"/>
  <c r="BL356" i="2"/>
  <c r="BP347" i="2"/>
  <c r="BO346" i="2"/>
  <c r="BG345" i="2"/>
  <c r="BR345" i="2" s="1"/>
  <c r="BK344" i="2"/>
  <c r="BQ342" i="2"/>
  <c r="BG342" i="2"/>
  <c r="BR342" i="2" s="1"/>
  <c r="BJ341" i="2"/>
  <c r="BM340" i="2"/>
  <c r="BO347" i="2"/>
  <c r="BM346" i="2"/>
  <c r="BQ345" i="2"/>
  <c r="BM343" i="2"/>
  <c r="BP342" i="2"/>
  <c r="BL340" i="2"/>
  <c r="BO339" i="2"/>
  <c r="BK343" i="2"/>
  <c r="BK338" i="2"/>
  <c r="BL337" i="2"/>
  <c r="BQ336" i="2"/>
  <c r="BM334" i="2"/>
  <c r="BP333" i="2"/>
  <c r="BL331" i="2"/>
  <c r="BO330" i="2"/>
  <c r="BH329" i="2"/>
  <c r="BO328" i="2"/>
  <c r="BK327" i="2"/>
  <c r="BO326" i="2"/>
  <c r="BG326" i="2"/>
  <c r="BR326" i="2" s="1"/>
  <c r="BM325" i="2"/>
  <c r="BK324" i="2"/>
  <c r="BQ323" i="2"/>
  <c r="BO322" i="2"/>
  <c r="BG322" i="2"/>
  <c r="BR322" i="2" s="1"/>
  <c r="BM321" i="2"/>
  <c r="BK320" i="2"/>
  <c r="BQ319" i="2"/>
  <c r="BO318" i="2"/>
  <c r="BG318" i="2"/>
  <c r="BR318" i="2" s="1"/>
  <c r="BM317" i="2"/>
  <c r="BK316" i="2"/>
  <c r="BO345" i="2"/>
  <c r="BH344" i="2"/>
  <c r="BJ337" i="2"/>
  <c r="BO336" i="2"/>
  <c r="BH335" i="2"/>
  <c r="BK334" i="2"/>
  <c r="BO333" i="2"/>
  <c r="BG332" i="2"/>
  <c r="BR332" i="2" s="1"/>
  <c r="BK331" i="2"/>
  <c r="BQ329" i="2"/>
  <c r="BG329" i="2"/>
  <c r="BR329" i="2" s="1"/>
  <c r="BL346" i="2"/>
  <c r="BG337" i="2"/>
  <c r="BR337" i="2" s="1"/>
  <c r="BQ335" i="2"/>
  <c r="BG335" i="2"/>
  <c r="BR335" i="2" s="1"/>
  <c r="BJ334" i="2"/>
  <c r="BM333" i="2"/>
  <c r="BQ332" i="2"/>
  <c r="BM330" i="2"/>
  <c r="BP329" i="2"/>
  <c r="BM328" i="2"/>
  <c r="BQ327" i="2"/>
  <c r="BH327" i="2"/>
  <c r="BM336" i="2"/>
  <c r="BP335" i="2"/>
  <c r="BL333" i="2"/>
  <c r="BO332" i="2"/>
  <c r="BH331" i="2"/>
  <c r="BK330" i="2"/>
  <c r="BO329" i="2"/>
  <c r="BK328" i="2"/>
  <c r="BK347" i="2"/>
  <c r="BK336" i="2"/>
  <c r="BO335" i="2"/>
  <c r="BG334" i="2"/>
  <c r="BR334" i="2" s="1"/>
  <c r="BK333" i="2"/>
  <c r="BQ331" i="2"/>
  <c r="BG331" i="2"/>
  <c r="BR331" i="2" s="1"/>
  <c r="BJ330" i="2"/>
  <c r="BM329" i="2"/>
  <c r="BJ328" i="2"/>
  <c r="BO327" i="2"/>
  <c r="BK326" i="2"/>
  <c r="BQ325" i="2"/>
  <c r="BO324" i="2"/>
  <c r="BG324" i="2"/>
  <c r="BR324" i="2" s="1"/>
  <c r="BM323" i="2"/>
  <c r="BK322" i="2"/>
  <c r="BQ321" i="2"/>
  <c r="BO320" i="2"/>
  <c r="BG320" i="2"/>
  <c r="BR320" i="2" s="1"/>
  <c r="BM319" i="2"/>
  <c r="BK318" i="2"/>
  <c r="BQ317" i="2"/>
  <c r="BO316" i="2"/>
  <c r="BG316" i="2"/>
  <c r="BR316" i="2" s="1"/>
  <c r="BQ337" i="2"/>
  <c r="BJ336" i="2"/>
  <c r="BM335" i="2"/>
  <c r="BQ334" i="2"/>
  <c r="BM332" i="2"/>
  <c r="BP331" i="2"/>
  <c r="BK340" i="2"/>
  <c r="BO337" i="2"/>
  <c r="BL335" i="2"/>
  <c r="BO334" i="2"/>
  <c r="BH333" i="2"/>
  <c r="BK332" i="2"/>
  <c r="BO331" i="2"/>
  <c r="BG330" i="2"/>
  <c r="BR330" i="2" s="1"/>
  <c r="BK329" i="2"/>
  <c r="BQ328" i="2"/>
  <c r="BH328" i="2"/>
  <c r="BQ339" i="2"/>
  <c r="BQ330" i="2"/>
  <c r="BG327" i="2"/>
  <c r="BR327" i="2" s="1"/>
  <c r="BL326" i="2"/>
  <c r="BO325" i="2"/>
  <c r="BH324" i="2"/>
  <c r="BK323" i="2"/>
  <c r="BG321" i="2"/>
  <c r="BR321" i="2" s="1"/>
  <c r="BJ320" i="2"/>
  <c r="BQ318" i="2"/>
  <c r="BJ317" i="2"/>
  <c r="BM316" i="2"/>
  <c r="BK315" i="2"/>
  <c r="BQ314" i="2"/>
  <c r="BO313" i="2"/>
  <c r="BG313" i="2"/>
  <c r="BR313" i="2" s="1"/>
  <c r="BM312" i="2"/>
  <c r="BK311" i="2"/>
  <c r="BQ310" i="2"/>
  <c r="BO309" i="2"/>
  <c r="BG309" i="2"/>
  <c r="BR309" i="2" s="1"/>
  <c r="BM308" i="2"/>
  <c r="BK307" i="2"/>
  <c r="BQ306" i="2"/>
  <c r="BM331" i="2"/>
  <c r="BJ326" i="2"/>
  <c r="BQ324" i="2"/>
  <c r="BJ323" i="2"/>
  <c r="BM322" i="2"/>
  <c r="BP321" i="2"/>
  <c r="BL319" i="2"/>
  <c r="BP318" i="2"/>
  <c r="BL338" i="2"/>
  <c r="BQ333" i="2"/>
  <c r="BJ332" i="2"/>
  <c r="BL325" i="2"/>
  <c r="BP324" i="2"/>
  <c r="BH323" i="2"/>
  <c r="BL322" i="2"/>
  <c r="BO321" i="2"/>
  <c r="BH320" i="2"/>
  <c r="BK319" i="2"/>
  <c r="BG333" i="2"/>
  <c r="BR333" i="2" s="1"/>
  <c r="BP328" i="2"/>
  <c r="BH326" i="2"/>
  <c r="BK325" i="2"/>
  <c r="BG323" i="2"/>
  <c r="BR323" i="2" s="1"/>
  <c r="BJ322" i="2"/>
  <c r="BQ320" i="2"/>
  <c r="BJ319" i="2"/>
  <c r="BM318" i="2"/>
  <c r="BP317" i="2"/>
  <c r="BP315" i="2"/>
  <c r="BH315" i="2"/>
  <c r="BL313" i="2"/>
  <c r="BJ312" i="2"/>
  <c r="BP311" i="2"/>
  <c r="BH311" i="2"/>
  <c r="BL309" i="2"/>
  <c r="BK335" i="2"/>
  <c r="BL329" i="2"/>
  <c r="BP327" i="2"/>
  <c r="BQ326" i="2"/>
  <c r="BJ325" i="2"/>
  <c r="BM324" i="2"/>
  <c r="BP323" i="2"/>
  <c r="BL321" i="2"/>
  <c r="BO342" i="2"/>
  <c r="BG336" i="2"/>
  <c r="BR336" i="2" s="1"/>
  <c r="BG328" i="2"/>
  <c r="BR328" i="2" s="1"/>
  <c r="BP326" i="2"/>
  <c r="BH325" i="2"/>
  <c r="BL324" i="2"/>
  <c r="BO323" i="2"/>
  <c r="BH322" i="2"/>
  <c r="BK321" i="2"/>
  <c r="BG341" i="2"/>
  <c r="BR341" i="2" s="1"/>
  <c r="BM327" i="2"/>
  <c r="BG325" i="2"/>
  <c r="BR325" i="2" s="1"/>
  <c r="BJ324" i="2"/>
  <c r="BQ322" i="2"/>
  <c r="BJ321" i="2"/>
  <c r="BM320" i="2"/>
  <c r="BH318" i="2"/>
  <c r="BG314" i="2"/>
  <c r="BR314" i="2" s="1"/>
  <c r="BJ313" i="2"/>
  <c r="BQ311" i="2"/>
  <c r="BJ310" i="2"/>
  <c r="BM309" i="2"/>
  <c r="BQ308" i="2"/>
  <c r="BH308" i="2"/>
  <c r="BM307" i="2"/>
  <c r="BH306" i="2"/>
  <c r="BQ305" i="2"/>
  <c r="BO304" i="2"/>
  <c r="BG304" i="2"/>
  <c r="BR304" i="2" s="1"/>
  <c r="BM303" i="2"/>
  <c r="BK302" i="2"/>
  <c r="BQ301" i="2"/>
  <c r="BO300" i="2"/>
  <c r="BG300" i="2"/>
  <c r="BR300" i="2" s="1"/>
  <c r="BM299" i="2"/>
  <c r="BK298" i="2"/>
  <c r="BQ297" i="2"/>
  <c r="BO296" i="2"/>
  <c r="BG296" i="2"/>
  <c r="BR296" i="2" s="1"/>
  <c r="BM295" i="2"/>
  <c r="BK294" i="2"/>
  <c r="BQ293" i="2"/>
  <c r="BO292" i="2"/>
  <c r="BG292" i="2"/>
  <c r="BR292" i="2" s="1"/>
  <c r="BM291" i="2"/>
  <c r="BP322" i="2"/>
  <c r="BH321" i="2"/>
  <c r="BP320" i="2"/>
  <c r="BL317" i="2"/>
  <c r="BM315" i="2"/>
  <c r="BP314" i="2"/>
  <c r="BL312" i="2"/>
  <c r="BO311" i="2"/>
  <c r="BH310" i="2"/>
  <c r="BK309" i="2"/>
  <c r="BP308" i="2"/>
  <c r="BG308" i="2"/>
  <c r="BR308" i="2" s="1"/>
  <c r="BL307" i="2"/>
  <c r="BP306" i="2"/>
  <c r="BG306" i="2"/>
  <c r="BR306" i="2" s="1"/>
  <c r="BL323" i="2"/>
  <c r="BL320" i="2"/>
  <c r="BP319" i="2"/>
  <c r="BK317" i="2"/>
  <c r="BQ316" i="2"/>
  <c r="BL315" i="2"/>
  <c r="BO314" i="2"/>
  <c r="BH313" i="2"/>
  <c r="BK312" i="2"/>
  <c r="BG310" i="2"/>
  <c r="BR310" i="2" s="1"/>
  <c r="BJ309" i="2"/>
  <c r="BO308" i="2"/>
  <c r="BJ307" i="2"/>
  <c r="BP325" i="2"/>
  <c r="BO319" i="2"/>
  <c r="BH317" i="2"/>
  <c r="BP316" i="2"/>
  <c r="BJ315" i="2"/>
  <c r="BM314" i="2"/>
  <c r="BQ313" i="2"/>
  <c r="BM311" i="2"/>
  <c r="BP310" i="2"/>
  <c r="BL304" i="2"/>
  <c r="BJ303" i="2"/>
  <c r="BP302" i="2"/>
  <c r="BH302" i="2"/>
  <c r="BL300" i="2"/>
  <c r="BJ299" i="2"/>
  <c r="BP298" i="2"/>
  <c r="BH298" i="2"/>
  <c r="BL296" i="2"/>
  <c r="BJ295" i="2"/>
  <c r="BP294" i="2"/>
  <c r="BH294" i="2"/>
  <c r="BM326" i="2"/>
  <c r="BH319" i="2"/>
  <c r="BG317" i="2"/>
  <c r="BR317" i="2" s="1"/>
  <c r="BL314" i="2"/>
  <c r="BP313" i="2"/>
  <c r="BH312" i="2"/>
  <c r="BL311" i="2"/>
  <c r="BO310" i="2"/>
  <c r="BH309" i="2"/>
  <c r="BG319" i="2"/>
  <c r="BR319" i="2" s="1"/>
  <c r="BL318" i="2"/>
  <c r="BL316" i="2"/>
  <c r="BG315" i="2"/>
  <c r="BR315" i="2" s="1"/>
  <c r="BK314" i="2"/>
  <c r="BQ312" i="2"/>
  <c r="BG312" i="2"/>
  <c r="BR312" i="2" s="1"/>
  <c r="BJ311" i="2"/>
  <c r="BM310" i="2"/>
  <c r="BQ309" i="2"/>
  <c r="BK308" i="2"/>
  <c r="BL327" i="2"/>
  <c r="BJ318" i="2"/>
  <c r="BJ316" i="2"/>
  <c r="BQ315" i="2"/>
  <c r="BJ314" i="2"/>
  <c r="BM313" i="2"/>
  <c r="BP312" i="2"/>
  <c r="BL310" i="2"/>
  <c r="BP309" i="2"/>
  <c r="BJ308" i="2"/>
  <c r="BO315" i="2"/>
  <c r="BH314" i="2"/>
  <c r="BL305" i="2"/>
  <c r="BP304" i="2"/>
  <c r="BH303" i="2"/>
  <c r="BL302" i="2"/>
  <c r="BO301" i="2"/>
  <c r="BH300" i="2"/>
  <c r="BK299" i="2"/>
  <c r="BG297" i="2"/>
  <c r="BR297" i="2" s="1"/>
  <c r="BJ296" i="2"/>
  <c r="BQ294" i="2"/>
  <c r="BJ293" i="2"/>
  <c r="BJ291" i="2"/>
  <c r="BJ290" i="2"/>
  <c r="BP289" i="2"/>
  <c r="BH289" i="2"/>
  <c r="BL287" i="2"/>
  <c r="BJ286" i="2"/>
  <c r="BP285" i="2"/>
  <c r="BH285" i="2"/>
  <c r="BL283" i="2"/>
  <c r="BJ282" i="2"/>
  <c r="BP281" i="2"/>
  <c r="BH281" i="2"/>
  <c r="BL279" i="2"/>
  <c r="BJ278" i="2"/>
  <c r="BP277" i="2"/>
  <c r="BH277" i="2"/>
  <c r="BL275" i="2"/>
  <c r="BJ274" i="2"/>
  <c r="BP273" i="2"/>
  <c r="BH273" i="2"/>
  <c r="BL271" i="2"/>
  <c r="BJ270" i="2"/>
  <c r="BO306" i="2"/>
  <c r="BK305" i="2"/>
  <c r="BQ303" i="2"/>
  <c r="BG303" i="2"/>
  <c r="BR303" i="2" s="1"/>
  <c r="BJ302" i="2"/>
  <c r="BM301" i="2"/>
  <c r="BQ300" i="2"/>
  <c r="BM298" i="2"/>
  <c r="BP297" i="2"/>
  <c r="BL295" i="2"/>
  <c r="BO294" i="2"/>
  <c r="BH293" i="2"/>
  <c r="BM292" i="2"/>
  <c r="BQ290" i="2"/>
  <c r="BO289" i="2"/>
  <c r="BG289" i="2"/>
  <c r="BR289" i="2" s="1"/>
  <c r="BM288" i="2"/>
  <c r="BH316" i="2"/>
  <c r="BQ307" i="2"/>
  <c r="BM306" i="2"/>
  <c r="BJ305" i="2"/>
  <c r="BM304" i="2"/>
  <c r="BP303" i="2"/>
  <c r="BL301" i="2"/>
  <c r="BP300" i="2"/>
  <c r="BH299" i="2"/>
  <c r="BL298" i="2"/>
  <c r="BO297" i="2"/>
  <c r="BH296" i="2"/>
  <c r="BK295" i="2"/>
  <c r="BP293" i="2"/>
  <c r="BG293" i="2"/>
  <c r="BR293" i="2" s="1"/>
  <c r="BL292" i="2"/>
  <c r="BQ291" i="2"/>
  <c r="BH291" i="2"/>
  <c r="BP290" i="2"/>
  <c r="BH290" i="2"/>
  <c r="BL288" i="2"/>
  <c r="BP307" i="2"/>
  <c r="BL306" i="2"/>
  <c r="BH305" i="2"/>
  <c r="BK304" i="2"/>
  <c r="BO303" i="2"/>
  <c r="BG302" i="2"/>
  <c r="BR302" i="2" s="1"/>
  <c r="BK301" i="2"/>
  <c r="BQ299" i="2"/>
  <c r="BG299" i="2"/>
  <c r="BR299" i="2" s="1"/>
  <c r="BJ298" i="2"/>
  <c r="BM297" i="2"/>
  <c r="BQ296" i="2"/>
  <c r="BM294" i="2"/>
  <c r="BO293" i="2"/>
  <c r="BK292" i="2"/>
  <c r="BP291" i="2"/>
  <c r="BG291" i="2"/>
  <c r="BR291" i="2" s="1"/>
  <c r="BO290" i="2"/>
  <c r="BG290" i="2"/>
  <c r="BR290" i="2" s="1"/>
  <c r="BM289" i="2"/>
  <c r="BK288" i="2"/>
  <c r="BQ287" i="2"/>
  <c r="BO286" i="2"/>
  <c r="BG286" i="2"/>
  <c r="BR286" i="2" s="1"/>
  <c r="BM285" i="2"/>
  <c r="BK284" i="2"/>
  <c r="BQ283" i="2"/>
  <c r="BO282" i="2"/>
  <c r="BG282" i="2"/>
  <c r="BR282" i="2" s="1"/>
  <c r="BM281" i="2"/>
  <c r="BK280" i="2"/>
  <c r="BQ279" i="2"/>
  <c r="BO278" i="2"/>
  <c r="BG278" i="2"/>
  <c r="BR278" i="2" s="1"/>
  <c r="BM277" i="2"/>
  <c r="BK276" i="2"/>
  <c r="BQ275" i="2"/>
  <c r="BO274" i="2"/>
  <c r="BG274" i="2"/>
  <c r="BR274" i="2" s="1"/>
  <c r="BO317" i="2"/>
  <c r="BL308" i="2"/>
  <c r="BO307" i="2"/>
  <c r="BK306" i="2"/>
  <c r="BG305" i="2"/>
  <c r="BR305" i="2" s="1"/>
  <c r="BJ304" i="2"/>
  <c r="BQ302" i="2"/>
  <c r="BJ301" i="2"/>
  <c r="BM300" i="2"/>
  <c r="BP299" i="2"/>
  <c r="BL297" i="2"/>
  <c r="BP296" i="2"/>
  <c r="BH295" i="2"/>
  <c r="BL294" i="2"/>
  <c r="BJ292" i="2"/>
  <c r="BK310" i="2"/>
  <c r="BJ306" i="2"/>
  <c r="BP305" i="2"/>
  <c r="BL303" i="2"/>
  <c r="BO302" i="2"/>
  <c r="BH301" i="2"/>
  <c r="BK300" i="2"/>
  <c r="BO299" i="2"/>
  <c r="BG298" i="2"/>
  <c r="BR298" i="2" s="1"/>
  <c r="BK297" i="2"/>
  <c r="BQ295" i="2"/>
  <c r="BG295" i="2"/>
  <c r="BR295" i="2" s="1"/>
  <c r="BJ294" i="2"/>
  <c r="BM293" i="2"/>
  <c r="BM290" i="2"/>
  <c r="BK289" i="2"/>
  <c r="BQ288" i="2"/>
  <c r="BO312" i="2"/>
  <c r="BG311" i="2"/>
  <c r="BR311" i="2" s="1"/>
  <c r="BH307" i="2"/>
  <c r="BO305" i="2"/>
  <c r="BH304" i="2"/>
  <c r="BK303" i="2"/>
  <c r="BG301" i="2"/>
  <c r="BR301" i="2" s="1"/>
  <c r="BJ300" i="2"/>
  <c r="BQ298" i="2"/>
  <c r="BJ297" i="2"/>
  <c r="BM296" i="2"/>
  <c r="BP295" i="2"/>
  <c r="BL293" i="2"/>
  <c r="BQ292" i="2"/>
  <c r="BH292" i="2"/>
  <c r="BL291" i="2"/>
  <c r="BL290" i="2"/>
  <c r="BJ289" i="2"/>
  <c r="BQ304" i="2"/>
  <c r="BP288" i="2"/>
  <c r="BM287" i="2"/>
  <c r="BP286" i="2"/>
  <c r="BL284" i="2"/>
  <c r="BO283" i="2"/>
  <c r="BH282" i="2"/>
  <c r="BK281" i="2"/>
  <c r="BO280" i="2"/>
  <c r="BG279" i="2"/>
  <c r="BR279" i="2" s="1"/>
  <c r="BK278" i="2"/>
  <c r="BQ276" i="2"/>
  <c r="BG276" i="2"/>
  <c r="BR276" i="2" s="1"/>
  <c r="BJ275" i="2"/>
  <c r="BM274" i="2"/>
  <c r="BK273" i="2"/>
  <c r="BP272" i="2"/>
  <c r="BG272" i="2"/>
  <c r="BR272" i="2" s="1"/>
  <c r="BK271" i="2"/>
  <c r="BP270" i="2"/>
  <c r="BG270" i="2"/>
  <c r="BR270" i="2" s="1"/>
  <c r="BQ269" i="2"/>
  <c r="BO268" i="2"/>
  <c r="BG268" i="2"/>
  <c r="BR268" i="2" s="1"/>
  <c r="BM267" i="2"/>
  <c r="BK266" i="2"/>
  <c r="BQ265" i="2"/>
  <c r="BO264" i="2"/>
  <c r="BG264" i="2"/>
  <c r="BR264" i="2" s="1"/>
  <c r="BM263" i="2"/>
  <c r="BK262" i="2"/>
  <c r="BQ261" i="2"/>
  <c r="BO260" i="2"/>
  <c r="BG260" i="2"/>
  <c r="BR260" i="2" s="1"/>
  <c r="BM259" i="2"/>
  <c r="BK258" i="2"/>
  <c r="BQ257" i="2"/>
  <c r="BO256" i="2"/>
  <c r="BG256" i="2"/>
  <c r="BR256" i="2" s="1"/>
  <c r="BM255" i="2"/>
  <c r="BK254" i="2"/>
  <c r="BQ253" i="2"/>
  <c r="BO252" i="2"/>
  <c r="BG252" i="2"/>
  <c r="BR252" i="2" s="1"/>
  <c r="BM251" i="2"/>
  <c r="BO295" i="2"/>
  <c r="BG294" i="2"/>
  <c r="BR294" i="2" s="1"/>
  <c r="BK293" i="2"/>
  <c r="BP292" i="2"/>
  <c r="BL289" i="2"/>
  <c r="BJ288" i="2"/>
  <c r="BJ287" i="2"/>
  <c r="BM286" i="2"/>
  <c r="BQ285" i="2"/>
  <c r="BM283" i="2"/>
  <c r="BP282" i="2"/>
  <c r="BL280" i="2"/>
  <c r="BO279" i="2"/>
  <c r="BH278" i="2"/>
  <c r="BK277" i="2"/>
  <c r="BO276" i="2"/>
  <c r="BG275" i="2"/>
  <c r="BR275" i="2" s="1"/>
  <c r="BK274" i="2"/>
  <c r="BM272" i="2"/>
  <c r="BK296" i="2"/>
  <c r="BH287" i="2"/>
  <c r="BL286" i="2"/>
  <c r="BO285" i="2"/>
  <c r="BH284" i="2"/>
  <c r="BK283" i="2"/>
  <c r="BG281" i="2"/>
  <c r="BR281" i="2" s="1"/>
  <c r="BJ280" i="2"/>
  <c r="BQ278" i="2"/>
  <c r="BJ277" i="2"/>
  <c r="BM276" i="2"/>
  <c r="BP275" i="2"/>
  <c r="BQ273" i="2"/>
  <c r="BG273" i="2"/>
  <c r="BR273" i="2" s="1"/>
  <c r="BL272" i="2"/>
  <c r="BQ271" i="2"/>
  <c r="BH271" i="2"/>
  <c r="BM270" i="2"/>
  <c r="BL268" i="2"/>
  <c r="BJ267" i="2"/>
  <c r="BP266" i="2"/>
  <c r="BH266" i="2"/>
  <c r="BL264" i="2"/>
  <c r="BJ263" i="2"/>
  <c r="BP262" i="2"/>
  <c r="BH262" i="2"/>
  <c r="BL260" i="2"/>
  <c r="BJ259" i="2"/>
  <c r="BP258" i="2"/>
  <c r="BH258" i="2"/>
  <c r="BL256" i="2"/>
  <c r="BJ255" i="2"/>
  <c r="BP254" i="2"/>
  <c r="BH254" i="2"/>
  <c r="BL252" i="2"/>
  <c r="BO298" i="2"/>
  <c r="BH297" i="2"/>
  <c r="BO291" i="2"/>
  <c r="BH288" i="2"/>
  <c r="BG287" i="2"/>
  <c r="BR287" i="2" s="1"/>
  <c r="BK286" i="2"/>
  <c r="BQ284" i="2"/>
  <c r="BG284" i="2"/>
  <c r="BR284" i="2" s="1"/>
  <c r="BJ283" i="2"/>
  <c r="BM282" i="2"/>
  <c r="BQ281" i="2"/>
  <c r="BM279" i="2"/>
  <c r="BP278" i="2"/>
  <c r="BL276" i="2"/>
  <c r="BO275" i="2"/>
  <c r="BK313" i="2"/>
  <c r="BL299" i="2"/>
  <c r="BK291" i="2"/>
  <c r="BG288" i="2"/>
  <c r="BR288" i="2" s="1"/>
  <c r="BP287" i="2"/>
  <c r="BL285" i="2"/>
  <c r="BP284" i="2"/>
  <c r="BH283" i="2"/>
  <c r="BL282" i="2"/>
  <c r="BO281" i="2"/>
  <c r="BH280" i="2"/>
  <c r="BK279" i="2"/>
  <c r="BG277" i="2"/>
  <c r="BR277" i="2" s="1"/>
  <c r="BJ276" i="2"/>
  <c r="BQ274" i="2"/>
  <c r="BG307" i="2"/>
  <c r="BR307" i="2" s="1"/>
  <c r="BP301" i="2"/>
  <c r="BO287" i="2"/>
  <c r="BH286" i="2"/>
  <c r="BK285" i="2"/>
  <c r="BO284" i="2"/>
  <c r="BG283" i="2"/>
  <c r="BR283" i="2" s="1"/>
  <c r="BK282" i="2"/>
  <c r="BQ280" i="2"/>
  <c r="BG280" i="2"/>
  <c r="BR280" i="2" s="1"/>
  <c r="BJ279" i="2"/>
  <c r="BM278" i="2"/>
  <c r="BQ277" i="2"/>
  <c r="BM275" i="2"/>
  <c r="BP274" i="2"/>
  <c r="BM273" i="2"/>
  <c r="BO288" i="2"/>
  <c r="BJ284" i="2"/>
  <c r="BP279" i="2"/>
  <c r="BH274" i="2"/>
  <c r="BO271" i="2"/>
  <c r="BH270" i="2"/>
  <c r="BG269" i="2"/>
  <c r="BR269" i="2" s="1"/>
  <c r="BJ268" i="2"/>
  <c r="BQ266" i="2"/>
  <c r="BJ265" i="2"/>
  <c r="BQ286" i="2"/>
  <c r="BJ285" i="2"/>
  <c r="BP280" i="2"/>
  <c r="BH279" i="2"/>
  <c r="BQ272" i="2"/>
  <c r="BP269" i="2"/>
  <c r="BL267" i="2"/>
  <c r="BO266" i="2"/>
  <c r="BH265" i="2"/>
  <c r="BK264" i="2"/>
  <c r="BO263" i="2"/>
  <c r="BG262" i="2"/>
  <c r="BR262" i="2" s="1"/>
  <c r="BK261" i="2"/>
  <c r="BQ259" i="2"/>
  <c r="BG259" i="2"/>
  <c r="BR259" i="2" s="1"/>
  <c r="BJ258" i="2"/>
  <c r="BM257" i="2"/>
  <c r="BQ256" i="2"/>
  <c r="BM254" i="2"/>
  <c r="BQ289" i="2"/>
  <c r="BG285" i="2"/>
  <c r="BR285" i="2" s="1"/>
  <c r="BM280" i="2"/>
  <c r="BO272" i="2"/>
  <c r="BM271" i="2"/>
  <c r="BQ270" i="2"/>
  <c r="BM302" i="2"/>
  <c r="BL281" i="2"/>
  <c r="BK275" i="2"/>
  <c r="BK272" i="2"/>
  <c r="BJ271" i="2"/>
  <c r="BO270" i="2"/>
  <c r="BM269" i="2"/>
  <c r="BQ268" i="2"/>
  <c r="BM266" i="2"/>
  <c r="BP265" i="2"/>
  <c r="BL263" i="2"/>
  <c r="BO262" i="2"/>
  <c r="BH261" i="2"/>
  <c r="BK260" i="2"/>
  <c r="BO259" i="2"/>
  <c r="BG258" i="2"/>
  <c r="BR258" i="2" s="1"/>
  <c r="BK257" i="2"/>
  <c r="BQ255" i="2"/>
  <c r="BG255" i="2"/>
  <c r="BR255" i="2" s="1"/>
  <c r="BJ254" i="2"/>
  <c r="BK287" i="2"/>
  <c r="BQ282" i="2"/>
  <c r="BJ281" i="2"/>
  <c r="BP276" i="2"/>
  <c r="BH275" i="2"/>
  <c r="BO273" i="2"/>
  <c r="BJ272" i="2"/>
  <c r="BL269" i="2"/>
  <c r="BP268" i="2"/>
  <c r="BM305" i="2"/>
  <c r="BL277" i="2"/>
  <c r="BL273" i="2"/>
  <c r="BH272" i="2"/>
  <c r="BK270" i="2"/>
  <c r="BM284" i="2"/>
  <c r="BL278" i="2"/>
  <c r="BL274" i="2"/>
  <c r="BJ273" i="2"/>
  <c r="BP271" i="2"/>
  <c r="BH269" i="2"/>
  <c r="BO269" i="2"/>
  <c r="BK268" i="2"/>
  <c r="BQ267" i="2"/>
  <c r="BJ266" i="2"/>
  <c r="BG263" i="2"/>
  <c r="BR263" i="2" s="1"/>
  <c r="BM262" i="2"/>
  <c r="BM260" i="2"/>
  <c r="BM258" i="2"/>
  <c r="BK256" i="2"/>
  <c r="BL254" i="2"/>
  <c r="BK253" i="2"/>
  <c r="BJ251" i="2"/>
  <c r="BL249" i="2"/>
  <c r="BJ248" i="2"/>
  <c r="BP247" i="2"/>
  <c r="BH247" i="2"/>
  <c r="BL245" i="2"/>
  <c r="BJ244" i="2"/>
  <c r="BP243" i="2"/>
  <c r="BH243" i="2"/>
  <c r="BO277" i="2"/>
  <c r="BK269" i="2"/>
  <c r="BH268" i="2"/>
  <c r="BP267" i="2"/>
  <c r="BM264" i="2"/>
  <c r="BL262" i="2"/>
  <c r="BJ260" i="2"/>
  <c r="BL258" i="2"/>
  <c r="BJ269" i="2"/>
  <c r="BO267" i="2"/>
  <c r="BG266" i="2"/>
  <c r="BR266" i="2" s="1"/>
  <c r="BO265" i="2"/>
  <c r="BJ264" i="2"/>
  <c r="BQ263" i="2"/>
  <c r="BJ262" i="2"/>
  <c r="BP261" i="2"/>
  <c r="BP259" i="2"/>
  <c r="BP257" i="2"/>
  <c r="BO255" i="2"/>
  <c r="BG254" i="2"/>
  <c r="BR254" i="2" s="1"/>
  <c r="BH276" i="2"/>
  <c r="BK267" i="2"/>
  <c r="BM265" i="2"/>
  <c r="BH264" i="2"/>
  <c r="BP263" i="2"/>
  <c r="BO261" i="2"/>
  <c r="BH260" i="2"/>
  <c r="BO257" i="2"/>
  <c r="BK290" i="2"/>
  <c r="BL270" i="2"/>
  <c r="BH267" i="2"/>
  <c r="BL265" i="2"/>
  <c r="BM261" i="2"/>
  <c r="BL259" i="2"/>
  <c r="BL257" i="2"/>
  <c r="BL255" i="2"/>
  <c r="BP253" i="2"/>
  <c r="BO251" i="2"/>
  <c r="BJ250" i="2"/>
  <c r="BP249" i="2"/>
  <c r="BH249" i="2"/>
  <c r="BL247" i="2"/>
  <c r="BJ246" i="2"/>
  <c r="BP245" i="2"/>
  <c r="BH245" i="2"/>
  <c r="BL243" i="2"/>
  <c r="BG267" i="2"/>
  <c r="BR267" i="2" s="1"/>
  <c r="BK265" i="2"/>
  <c r="BK263" i="2"/>
  <c r="BL261" i="2"/>
  <c r="BK259" i="2"/>
  <c r="BQ258" i="2"/>
  <c r="BJ257" i="2"/>
  <c r="BP283" i="2"/>
  <c r="BG271" i="2"/>
  <c r="BR271" i="2" s="1"/>
  <c r="BG265" i="2"/>
  <c r="BR265" i="2" s="1"/>
  <c r="BQ264" i="2"/>
  <c r="BQ262" i="2"/>
  <c r="BJ261" i="2"/>
  <c r="BQ260" i="2"/>
  <c r="BO258" i="2"/>
  <c r="BH257" i="2"/>
  <c r="BP256" i="2"/>
  <c r="BM268" i="2"/>
  <c r="BL266" i="2"/>
  <c r="BP264" i="2"/>
  <c r="BH263" i="2"/>
  <c r="BG261" i="2"/>
  <c r="BR261" i="2" s="1"/>
  <c r="BP260" i="2"/>
  <c r="BH259" i="2"/>
  <c r="BG257" i="2"/>
  <c r="BR257" i="2" s="1"/>
  <c r="BM256" i="2"/>
  <c r="BO254" i="2"/>
  <c r="BL253" i="2"/>
  <c r="BO250" i="2"/>
  <c r="BG249" i="2"/>
  <c r="BR249" i="2" s="1"/>
  <c r="BK248" i="2"/>
  <c r="BQ246" i="2"/>
  <c r="BG246" i="2"/>
  <c r="BR246" i="2" s="1"/>
  <c r="BJ245" i="2"/>
  <c r="BM244" i="2"/>
  <c r="BP255" i="2"/>
  <c r="BJ253" i="2"/>
  <c r="BQ252" i="2"/>
  <c r="BL251" i="2"/>
  <c r="BM250" i="2"/>
  <c r="BJ256" i="2"/>
  <c r="BH253" i="2"/>
  <c r="BP252" i="2"/>
  <c r="BK251" i="2"/>
  <c r="BL250" i="2"/>
  <c r="BO249" i="2"/>
  <c r="BH248" i="2"/>
  <c r="BK247" i="2"/>
  <c r="BO246" i="2"/>
  <c r="BG245" i="2"/>
  <c r="BR245" i="2" s="1"/>
  <c r="BK244" i="2"/>
  <c r="BH256" i="2"/>
  <c r="BK255" i="2"/>
  <c r="BG253" i="2"/>
  <c r="BR253" i="2" s="1"/>
  <c r="BM252" i="2"/>
  <c r="BK250" i="2"/>
  <c r="BQ248" i="2"/>
  <c r="BG248" i="2"/>
  <c r="BR248" i="2" s="1"/>
  <c r="BJ247" i="2"/>
  <c r="BM246" i="2"/>
  <c r="BQ245" i="2"/>
  <c r="BM243" i="2"/>
  <c r="BQ241" i="2"/>
  <c r="BO240" i="2"/>
  <c r="BG240" i="2"/>
  <c r="BR240" i="2" s="1"/>
  <c r="BM239" i="2"/>
  <c r="BK238" i="2"/>
  <c r="BQ237" i="2"/>
  <c r="BO236" i="2"/>
  <c r="BG236" i="2"/>
  <c r="BR236" i="2" s="1"/>
  <c r="BM235" i="2"/>
  <c r="BK234" i="2"/>
  <c r="BQ233" i="2"/>
  <c r="BH255" i="2"/>
  <c r="BK252" i="2"/>
  <c r="BH251" i="2"/>
  <c r="BM249" i="2"/>
  <c r="BP248" i="2"/>
  <c r="BL246" i="2"/>
  <c r="BO245" i="2"/>
  <c r="BJ252" i="2"/>
  <c r="BG251" i="2"/>
  <c r="BR251" i="2" s="1"/>
  <c r="BH250" i="2"/>
  <c r="BK249" i="2"/>
  <c r="BO248" i="2"/>
  <c r="BG247" i="2"/>
  <c r="BR247" i="2" s="1"/>
  <c r="BK246" i="2"/>
  <c r="BO253" i="2"/>
  <c r="BH252" i="2"/>
  <c r="BQ251" i="2"/>
  <c r="BQ250" i="2"/>
  <c r="BG250" i="2"/>
  <c r="BR250" i="2" s="1"/>
  <c r="BQ254" i="2"/>
  <c r="BM253" i="2"/>
  <c r="BP251" i="2"/>
  <c r="BP250" i="2"/>
  <c r="BL248" i="2"/>
  <c r="BO247" i="2"/>
  <c r="BH246" i="2"/>
  <c r="BK245" i="2"/>
  <c r="BO244" i="2"/>
  <c r="BG243" i="2"/>
  <c r="BR243" i="2" s="1"/>
  <c r="BM242" i="2"/>
  <c r="BM241" i="2"/>
  <c r="BK240" i="2"/>
  <c r="BQ239" i="2"/>
  <c r="BO238" i="2"/>
  <c r="BG238" i="2"/>
  <c r="BR238" i="2" s="1"/>
  <c r="BM237" i="2"/>
  <c r="BK236" i="2"/>
  <c r="BQ235" i="2"/>
  <c r="BO234" i="2"/>
  <c r="BG234" i="2"/>
  <c r="BR234" i="2" s="1"/>
  <c r="BQ247" i="2"/>
  <c r="BK243" i="2"/>
  <c r="BH242" i="2"/>
  <c r="BP241" i="2"/>
  <c r="BL239" i="2"/>
  <c r="BP238" i="2"/>
  <c r="BH237" i="2"/>
  <c r="BL236" i="2"/>
  <c r="BO235" i="2"/>
  <c r="BH234" i="2"/>
  <c r="BO233" i="2"/>
  <c r="BL232" i="2"/>
  <c r="BJ231" i="2"/>
  <c r="BP230" i="2"/>
  <c r="BH230" i="2"/>
  <c r="BL228" i="2"/>
  <c r="BJ227" i="2"/>
  <c r="BP226" i="2"/>
  <c r="BH226" i="2"/>
  <c r="BL224" i="2"/>
  <c r="BM247" i="2"/>
  <c r="BQ244" i="2"/>
  <c r="BJ243" i="2"/>
  <c r="BG242" i="2"/>
  <c r="BR242" i="2" s="1"/>
  <c r="BO241" i="2"/>
  <c r="BH240" i="2"/>
  <c r="BK239" i="2"/>
  <c r="BG237" i="2"/>
  <c r="BR237" i="2" s="1"/>
  <c r="BJ236" i="2"/>
  <c r="BQ234" i="2"/>
  <c r="BK232" i="2"/>
  <c r="BQ231" i="2"/>
  <c r="BO230" i="2"/>
  <c r="BG230" i="2"/>
  <c r="BR230" i="2" s="1"/>
  <c r="BM229" i="2"/>
  <c r="BK228" i="2"/>
  <c r="BQ227" i="2"/>
  <c r="BO226" i="2"/>
  <c r="BM248" i="2"/>
  <c r="BP244" i="2"/>
  <c r="BQ242" i="2"/>
  <c r="BQ240" i="2"/>
  <c r="BJ239" i="2"/>
  <c r="BM238" i="2"/>
  <c r="BP237" i="2"/>
  <c r="BL235" i="2"/>
  <c r="BP234" i="2"/>
  <c r="BM233" i="2"/>
  <c r="BJ232" i="2"/>
  <c r="BP231" i="2"/>
  <c r="BH231" i="2"/>
  <c r="BL229" i="2"/>
  <c r="BJ228" i="2"/>
  <c r="BP227" i="2"/>
  <c r="BH227" i="2"/>
  <c r="BL225" i="2"/>
  <c r="BQ249" i="2"/>
  <c r="BL244" i="2"/>
  <c r="BP242" i="2"/>
  <c r="BL241" i="2"/>
  <c r="BP240" i="2"/>
  <c r="BH239" i="2"/>
  <c r="BL238" i="2"/>
  <c r="BO237" i="2"/>
  <c r="BH236" i="2"/>
  <c r="BK235" i="2"/>
  <c r="BL233" i="2"/>
  <c r="BQ232" i="2"/>
  <c r="BO231" i="2"/>
  <c r="BG231" i="2"/>
  <c r="BR231" i="2" s="1"/>
  <c r="BM230" i="2"/>
  <c r="BK229" i="2"/>
  <c r="BQ228" i="2"/>
  <c r="BO227" i="2"/>
  <c r="BG227" i="2"/>
  <c r="BR227" i="2" s="1"/>
  <c r="BM226" i="2"/>
  <c r="BK225" i="2"/>
  <c r="BQ224" i="2"/>
  <c r="BO223" i="2"/>
  <c r="BG223" i="2"/>
  <c r="BR223" i="2" s="1"/>
  <c r="BM222" i="2"/>
  <c r="BK221" i="2"/>
  <c r="BQ220" i="2"/>
  <c r="BO219" i="2"/>
  <c r="BG219" i="2"/>
  <c r="BR219" i="2" s="1"/>
  <c r="BM218" i="2"/>
  <c r="BK217" i="2"/>
  <c r="BQ216" i="2"/>
  <c r="BO215" i="2"/>
  <c r="BG215" i="2"/>
  <c r="BR215" i="2" s="1"/>
  <c r="BM214" i="2"/>
  <c r="BK213" i="2"/>
  <c r="BQ212" i="2"/>
  <c r="BO211" i="2"/>
  <c r="BG211" i="2"/>
  <c r="BR211" i="2" s="1"/>
  <c r="BM210" i="2"/>
  <c r="BK209" i="2"/>
  <c r="BJ249" i="2"/>
  <c r="BH244" i="2"/>
  <c r="BO242" i="2"/>
  <c r="BK241" i="2"/>
  <c r="BG239" i="2"/>
  <c r="BR239" i="2" s="1"/>
  <c r="BJ238" i="2"/>
  <c r="BQ236" i="2"/>
  <c r="BJ235" i="2"/>
  <c r="BM234" i="2"/>
  <c r="BK233" i="2"/>
  <c r="BP232" i="2"/>
  <c r="BH232" i="2"/>
  <c r="BL230" i="2"/>
  <c r="BJ229" i="2"/>
  <c r="BP228" i="2"/>
  <c r="BH228" i="2"/>
  <c r="BL226" i="2"/>
  <c r="BJ225" i="2"/>
  <c r="BG244" i="2"/>
  <c r="BR244" i="2" s="1"/>
  <c r="BQ243" i="2"/>
  <c r="BL242" i="2"/>
  <c r="BJ241" i="2"/>
  <c r="BM240" i="2"/>
  <c r="BP239" i="2"/>
  <c r="BL237" i="2"/>
  <c r="BP236" i="2"/>
  <c r="BH235" i="2"/>
  <c r="BL234" i="2"/>
  <c r="BJ233" i="2"/>
  <c r="BO232" i="2"/>
  <c r="BG232" i="2"/>
  <c r="BR232" i="2" s="1"/>
  <c r="BM231" i="2"/>
  <c r="BK230" i="2"/>
  <c r="BQ229" i="2"/>
  <c r="BO228" i="2"/>
  <c r="BG228" i="2"/>
  <c r="BR228" i="2" s="1"/>
  <c r="BM227" i="2"/>
  <c r="BK226" i="2"/>
  <c r="BM245" i="2"/>
  <c r="BO243" i="2"/>
  <c r="BK242" i="2"/>
  <c r="BH241" i="2"/>
  <c r="BL240" i="2"/>
  <c r="BO239" i="2"/>
  <c r="BH238" i="2"/>
  <c r="BK237" i="2"/>
  <c r="BG235" i="2"/>
  <c r="BR235" i="2" s="1"/>
  <c r="BJ234" i="2"/>
  <c r="BH233" i="2"/>
  <c r="BL231" i="2"/>
  <c r="BJ230" i="2"/>
  <c r="BP229" i="2"/>
  <c r="BH229" i="2"/>
  <c r="BL227" i="2"/>
  <c r="BJ226" i="2"/>
  <c r="BP246" i="2"/>
  <c r="BJ242" i="2"/>
  <c r="BG241" i="2"/>
  <c r="BR241" i="2" s="1"/>
  <c r="BJ240" i="2"/>
  <c r="BQ238" i="2"/>
  <c r="BJ237" i="2"/>
  <c r="BM236" i="2"/>
  <c r="BP235" i="2"/>
  <c r="BP233" i="2"/>
  <c r="BG233" i="2"/>
  <c r="BR233" i="2" s="1"/>
  <c r="BM232" i="2"/>
  <c r="BK231" i="2"/>
  <c r="BQ230" i="2"/>
  <c r="BO229" i="2"/>
  <c r="BG229" i="2"/>
  <c r="BR229" i="2" s="1"/>
  <c r="BM228" i="2"/>
  <c r="BK227" i="2"/>
  <c r="BQ226" i="2"/>
  <c r="BO225" i="2"/>
  <c r="BG225" i="2"/>
  <c r="BR225" i="2" s="1"/>
  <c r="BM224" i="2"/>
  <c r="BK223" i="2"/>
  <c r="BQ222" i="2"/>
  <c r="BO221" i="2"/>
  <c r="BG221" i="2"/>
  <c r="BR221" i="2" s="1"/>
  <c r="BM220" i="2"/>
  <c r="BK219" i="2"/>
  <c r="BQ218" i="2"/>
  <c r="BO217" i="2"/>
  <c r="BG217" i="2"/>
  <c r="BR217" i="2" s="1"/>
  <c r="BM216" i="2"/>
  <c r="BK215" i="2"/>
  <c r="BQ214" i="2"/>
  <c r="BO213" i="2"/>
  <c r="BG213" i="2"/>
  <c r="BR213" i="2" s="1"/>
  <c r="BM212" i="2"/>
  <c r="BK211" i="2"/>
  <c r="BQ210" i="2"/>
  <c r="BO209" i="2"/>
  <c r="BG209" i="2"/>
  <c r="BR209" i="2" s="1"/>
  <c r="BM208" i="2"/>
  <c r="BK207" i="2"/>
  <c r="BG226" i="2"/>
  <c r="BR226" i="2" s="1"/>
  <c r="BH225" i="2"/>
  <c r="BG222" i="2"/>
  <c r="BR222" i="2" s="1"/>
  <c r="BJ221" i="2"/>
  <c r="BQ219" i="2"/>
  <c r="BJ218" i="2"/>
  <c r="BM217" i="2"/>
  <c r="BP216" i="2"/>
  <c r="BL214" i="2"/>
  <c r="BP213" i="2"/>
  <c r="BH212" i="2"/>
  <c r="BL211" i="2"/>
  <c r="BO210" i="2"/>
  <c r="BH209" i="2"/>
  <c r="BL208" i="2"/>
  <c r="BQ207" i="2"/>
  <c r="BH207" i="2"/>
  <c r="BL205" i="2"/>
  <c r="BJ204" i="2"/>
  <c r="BP203" i="2"/>
  <c r="BH203" i="2"/>
  <c r="BK224" i="2"/>
  <c r="BM223" i="2"/>
  <c r="BP222" i="2"/>
  <c r="BL220" i="2"/>
  <c r="BP219" i="2"/>
  <c r="BH218" i="2"/>
  <c r="BL217" i="2"/>
  <c r="BO216" i="2"/>
  <c r="BH215" i="2"/>
  <c r="BK214" i="2"/>
  <c r="BG212" i="2"/>
  <c r="BR212" i="2" s="1"/>
  <c r="BJ211" i="2"/>
  <c r="BQ209" i="2"/>
  <c r="BK208" i="2"/>
  <c r="BJ224" i="2"/>
  <c r="BL223" i="2"/>
  <c r="BO222" i="2"/>
  <c r="BH221" i="2"/>
  <c r="BK220" i="2"/>
  <c r="BG218" i="2"/>
  <c r="BR218" i="2" s="1"/>
  <c r="BJ217" i="2"/>
  <c r="BQ215" i="2"/>
  <c r="BJ214" i="2"/>
  <c r="BM213" i="2"/>
  <c r="BP212" i="2"/>
  <c r="BL210" i="2"/>
  <c r="BP209" i="2"/>
  <c r="BJ208" i="2"/>
  <c r="BO207" i="2"/>
  <c r="BL206" i="2"/>
  <c r="BJ205" i="2"/>
  <c r="BP204" i="2"/>
  <c r="BH204" i="2"/>
  <c r="BH224" i="2"/>
  <c r="BJ223" i="2"/>
  <c r="BQ221" i="2"/>
  <c r="BJ220" i="2"/>
  <c r="BM219" i="2"/>
  <c r="BP218" i="2"/>
  <c r="BL216" i="2"/>
  <c r="BP215" i="2"/>
  <c r="BH214" i="2"/>
  <c r="BL213" i="2"/>
  <c r="BO212" i="2"/>
  <c r="BH211" i="2"/>
  <c r="BK210" i="2"/>
  <c r="BK206" i="2"/>
  <c r="BQ205" i="2"/>
  <c r="BO204" i="2"/>
  <c r="BG204" i="2"/>
  <c r="BR204" i="2" s="1"/>
  <c r="BM203" i="2"/>
  <c r="BK202" i="2"/>
  <c r="BO200" i="2"/>
  <c r="BG200" i="2"/>
  <c r="BO196" i="2"/>
  <c r="BG196" i="2"/>
  <c r="BO192" i="2"/>
  <c r="BG192" i="2"/>
  <c r="BO188" i="2"/>
  <c r="BG188" i="2"/>
  <c r="BO184" i="2"/>
  <c r="BG184" i="2"/>
  <c r="BQ225" i="2"/>
  <c r="BG224" i="2"/>
  <c r="BR224" i="2" s="1"/>
  <c r="BL222" i="2"/>
  <c r="BP221" i="2"/>
  <c r="BH220" i="2"/>
  <c r="BL219" i="2"/>
  <c r="BO218" i="2"/>
  <c r="BH217" i="2"/>
  <c r="BK216" i="2"/>
  <c r="BG214" i="2"/>
  <c r="BR214" i="2" s="1"/>
  <c r="BJ213" i="2"/>
  <c r="BQ211" i="2"/>
  <c r="BJ210" i="2"/>
  <c r="BM209" i="2"/>
  <c r="BQ208" i="2"/>
  <c r="BH208" i="2"/>
  <c r="BM207" i="2"/>
  <c r="BJ206" i="2"/>
  <c r="BP205" i="2"/>
  <c r="BH205" i="2"/>
  <c r="BP225" i="2"/>
  <c r="BH223" i="2"/>
  <c r="BK222" i="2"/>
  <c r="BG220" i="2"/>
  <c r="BR220" i="2" s="1"/>
  <c r="BJ219" i="2"/>
  <c r="BQ217" i="2"/>
  <c r="BJ216" i="2"/>
  <c r="BM215" i="2"/>
  <c r="BP214" i="2"/>
  <c r="BL212" i="2"/>
  <c r="BP211" i="2"/>
  <c r="BH210" i="2"/>
  <c r="BL209" i="2"/>
  <c r="BP208" i="2"/>
  <c r="BG208" i="2"/>
  <c r="BR208" i="2" s="1"/>
  <c r="BL207" i="2"/>
  <c r="BQ206" i="2"/>
  <c r="BO205" i="2"/>
  <c r="BG205" i="2"/>
  <c r="BR205" i="2" s="1"/>
  <c r="BM225" i="2"/>
  <c r="BP224" i="2"/>
  <c r="BQ223" i="2"/>
  <c r="BJ222" i="2"/>
  <c r="BM221" i="2"/>
  <c r="BP220" i="2"/>
  <c r="BL218" i="2"/>
  <c r="BP217" i="2"/>
  <c r="BH216" i="2"/>
  <c r="BL215" i="2"/>
  <c r="BO214" i="2"/>
  <c r="BH213" i="2"/>
  <c r="BK212" i="2"/>
  <c r="BG210" i="2"/>
  <c r="BR210" i="2" s="1"/>
  <c r="BJ209" i="2"/>
  <c r="BO208" i="2"/>
  <c r="BO224" i="2"/>
  <c r="BP223" i="2"/>
  <c r="BH222" i="2"/>
  <c r="BL221" i="2"/>
  <c r="BO220" i="2"/>
  <c r="BH219" i="2"/>
  <c r="BK218" i="2"/>
  <c r="BG216" i="2"/>
  <c r="BR216" i="2" s="1"/>
  <c r="BJ215" i="2"/>
  <c r="BQ213" i="2"/>
  <c r="BJ212" i="2"/>
  <c r="BM211" i="2"/>
  <c r="BP210" i="2"/>
  <c r="BO206" i="2"/>
  <c r="BG206" i="2"/>
  <c r="BR206" i="2" s="1"/>
  <c r="BM205" i="2"/>
  <c r="BK204" i="2"/>
  <c r="BQ203" i="2"/>
  <c r="BO202" i="2"/>
  <c r="BG202" i="2"/>
  <c r="BR202" i="2" s="1"/>
  <c r="BO198" i="2"/>
  <c r="BG198" i="2"/>
  <c r="BO194" i="2"/>
  <c r="BG194" i="2"/>
  <c r="BO190" i="2"/>
  <c r="BG190" i="2"/>
  <c r="BO186" i="2"/>
  <c r="BG186" i="2"/>
  <c r="BO182" i="2"/>
  <c r="BG182" i="2"/>
  <c r="BJ207" i="2"/>
  <c r="BL203" i="2"/>
  <c r="BM202" i="2"/>
  <c r="BO201" i="2"/>
  <c r="BG197" i="2"/>
  <c r="BO185" i="2"/>
  <c r="BO183" i="2"/>
  <c r="BO179" i="2"/>
  <c r="BG179" i="2"/>
  <c r="BO175" i="2"/>
  <c r="BG175" i="2"/>
  <c r="BG207" i="2"/>
  <c r="BR207" i="2" s="1"/>
  <c r="BQ204" i="2"/>
  <c r="BK203" i="2"/>
  <c r="BL202" i="2"/>
  <c r="BO191" i="2"/>
  <c r="BG187" i="2"/>
  <c r="BP206" i="2"/>
  <c r="BM204" i="2"/>
  <c r="BJ203" i="2"/>
  <c r="BJ202" i="2"/>
  <c r="BO197" i="2"/>
  <c r="BG193" i="2"/>
  <c r="BO180" i="2"/>
  <c r="BG180" i="2"/>
  <c r="BM206" i="2"/>
  <c r="BL204" i="2"/>
  <c r="BG203" i="2"/>
  <c r="BR203" i="2" s="1"/>
  <c r="BG199" i="2"/>
  <c r="BO187" i="2"/>
  <c r="BH206" i="2"/>
  <c r="BH202" i="2"/>
  <c r="BO193" i="2"/>
  <c r="BG189" i="2"/>
  <c r="BO181" i="2"/>
  <c r="BG181" i="2"/>
  <c r="BO177" i="2"/>
  <c r="BG177" i="2"/>
  <c r="BO199" i="2"/>
  <c r="BG195" i="2"/>
  <c r="BO203" i="2"/>
  <c r="BQ202" i="2"/>
  <c r="BG201" i="2"/>
  <c r="BO189" i="2"/>
  <c r="BG185" i="2"/>
  <c r="BP207" i="2"/>
  <c r="BK205" i="2"/>
  <c r="BP202" i="2"/>
  <c r="BO195" i="2"/>
  <c r="BG191" i="2"/>
  <c r="BG183" i="2"/>
  <c r="BG174" i="2"/>
  <c r="BO165" i="2"/>
  <c r="BO162" i="2"/>
  <c r="BG161" i="2"/>
  <c r="BG158" i="2"/>
  <c r="BO150" i="2"/>
  <c r="BO178" i="2"/>
  <c r="BO171" i="2"/>
  <c r="BO168" i="2"/>
  <c r="BG167" i="2"/>
  <c r="BG164" i="2"/>
  <c r="BG176" i="2"/>
  <c r="BO174" i="2"/>
  <c r="BG173" i="2"/>
  <c r="BG170" i="2"/>
  <c r="BO161" i="2"/>
  <c r="BO158" i="2"/>
  <c r="BG157" i="2"/>
  <c r="BG154" i="2"/>
  <c r="BO167" i="2"/>
  <c r="BO164" i="2"/>
  <c r="BG163" i="2"/>
  <c r="BG160" i="2"/>
  <c r="BO151" i="2"/>
  <c r="BG178" i="2"/>
  <c r="BO173" i="2"/>
  <c r="BO170" i="2"/>
  <c r="BG169" i="2"/>
  <c r="BG166" i="2"/>
  <c r="BO157" i="2"/>
  <c r="BO154" i="2"/>
  <c r="BG153" i="2"/>
  <c r="BG172" i="2"/>
  <c r="BO163" i="2"/>
  <c r="BO160" i="2"/>
  <c r="BG159" i="2"/>
  <c r="BG156" i="2"/>
  <c r="BO176" i="2"/>
  <c r="BO169" i="2"/>
  <c r="BO166" i="2"/>
  <c r="BG165" i="2"/>
  <c r="BG162" i="2"/>
  <c r="BO172" i="2"/>
  <c r="BG171" i="2"/>
  <c r="BG168" i="2"/>
  <c r="BO159" i="2"/>
  <c r="BO156" i="2"/>
  <c r="BG155" i="2"/>
  <c r="BG152" i="2"/>
  <c r="BG150" i="2"/>
  <c r="BO149" i="2"/>
  <c r="BO142" i="2"/>
  <c r="BO139" i="2"/>
  <c r="BG138" i="2"/>
  <c r="BG135" i="2"/>
  <c r="BO122" i="2"/>
  <c r="BG122" i="2"/>
  <c r="BO118" i="2"/>
  <c r="BG118" i="2"/>
  <c r="BO114" i="2"/>
  <c r="BG114" i="2"/>
  <c r="BO110" i="2"/>
  <c r="BG110" i="2"/>
  <c r="BO148" i="2"/>
  <c r="BO145" i="2"/>
  <c r="BG144" i="2"/>
  <c r="BG141" i="2"/>
  <c r="BO132" i="2"/>
  <c r="BO129" i="2"/>
  <c r="BG128" i="2"/>
  <c r="BG126" i="2"/>
  <c r="BO155" i="2"/>
  <c r="BG147" i="2"/>
  <c r="BO138" i="2"/>
  <c r="BO135" i="2"/>
  <c r="BG134" i="2"/>
  <c r="BG131" i="2"/>
  <c r="BO126" i="2"/>
  <c r="BO123" i="2"/>
  <c r="BG123" i="2"/>
  <c r="BO119" i="2"/>
  <c r="BG119" i="2"/>
  <c r="BO115" i="2"/>
  <c r="BG115" i="2"/>
  <c r="BO144" i="2"/>
  <c r="BO141" i="2"/>
  <c r="BG140" i="2"/>
  <c r="BG137" i="2"/>
  <c r="BO128" i="2"/>
  <c r="BO147" i="2"/>
  <c r="BG146" i="2"/>
  <c r="BG143" i="2"/>
  <c r="BO134" i="2"/>
  <c r="BO131" i="2"/>
  <c r="BG130" i="2"/>
  <c r="BG127" i="2"/>
  <c r="BO124" i="2"/>
  <c r="BG124" i="2"/>
  <c r="BO120" i="2"/>
  <c r="BG120" i="2"/>
  <c r="BO116" i="2"/>
  <c r="BG116" i="2"/>
  <c r="BO112" i="2"/>
  <c r="BG112" i="2"/>
  <c r="BG149" i="2"/>
  <c r="BO140" i="2"/>
  <c r="BO137" i="2"/>
  <c r="BG136" i="2"/>
  <c r="BG133" i="2"/>
  <c r="BO152" i="2"/>
  <c r="BG151" i="2"/>
  <c r="BO146" i="2"/>
  <c r="BO143" i="2"/>
  <c r="BG142" i="2"/>
  <c r="BG139" i="2"/>
  <c r="BO130" i="2"/>
  <c r="BO127" i="2"/>
  <c r="BG125" i="2"/>
  <c r="BO121" i="2"/>
  <c r="BG121" i="2"/>
  <c r="BO117" i="2"/>
  <c r="BG117" i="2"/>
  <c r="BO153" i="2"/>
  <c r="BG148" i="2"/>
  <c r="BG145" i="2"/>
  <c r="BO136" i="2"/>
  <c r="BO133" i="2"/>
  <c r="BG132" i="2"/>
  <c r="BG129" i="2"/>
  <c r="BO125" i="2"/>
  <c r="BO107" i="2"/>
  <c r="BG106" i="2"/>
  <c r="BG103" i="2"/>
  <c r="BO94" i="2"/>
  <c r="BO91" i="2"/>
  <c r="BG90" i="2"/>
  <c r="BG87" i="2"/>
  <c r="BG113" i="2"/>
  <c r="BG109" i="2"/>
  <c r="BO100" i="2"/>
  <c r="BO97" i="2"/>
  <c r="BG96" i="2"/>
  <c r="BG93" i="2"/>
  <c r="BO84" i="2"/>
  <c r="BO81" i="2"/>
  <c r="BG80" i="2"/>
  <c r="BG77" i="2"/>
  <c r="BG75" i="2"/>
  <c r="BO111" i="2"/>
  <c r="BO106" i="2"/>
  <c r="BO103" i="2"/>
  <c r="BG102" i="2"/>
  <c r="BG99" i="2"/>
  <c r="BG108" i="2"/>
  <c r="BG105" i="2"/>
  <c r="BO96" i="2"/>
  <c r="BO93" i="2"/>
  <c r="BG92" i="2"/>
  <c r="BO109" i="2"/>
  <c r="BO102" i="2"/>
  <c r="BO99" i="2"/>
  <c r="BG98" i="2"/>
  <c r="BG95" i="2"/>
  <c r="BO86" i="2"/>
  <c r="BO83" i="2"/>
  <c r="BG82" i="2"/>
  <c r="BG79" i="2"/>
  <c r="BO73" i="2"/>
  <c r="BG73" i="2"/>
  <c r="BO69" i="2"/>
  <c r="BG69" i="2"/>
  <c r="BG107" i="2"/>
  <c r="BO98" i="2"/>
  <c r="BO95" i="2"/>
  <c r="BG94" i="2"/>
  <c r="BO113" i="2"/>
  <c r="BG111" i="2"/>
  <c r="BO104" i="2"/>
  <c r="BO101" i="2"/>
  <c r="BG100" i="2"/>
  <c r="BG97" i="2"/>
  <c r="BO89" i="2"/>
  <c r="BG88" i="2"/>
  <c r="BO79" i="2"/>
  <c r="BG78" i="2"/>
  <c r="BO77" i="2"/>
  <c r="BO70" i="2"/>
  <c r="BO66" i="2"/>
  <c r="BG66" i="2"/>
  <c r="BO62" i="2"/>
  <c r="BG62" i="2"/>
  <c r="BO58" i="2"/>
  <c r="BG58" i="2"/>
  <c r="BO54" i="2"/>
  <c r="BG54" i="2"/>
  <c r="BO50" i="2"/>
  <c r="BG50" i="2"/>
  <c r="BG101" i="2"/>
  <c r="BO92" i="2"/>
  <c r="BO87" i="2"/>
  <c r="BG86" i="2"/>
  <c r="BO85" i="2"/>
  <c r="BG84" i="2"/>
  <c r="BG72" i="2"/>
  <c r="BG91" i="2"/>
  <c r="BO76" i="2"/>
  <c r="BO67" i="2"/>
  <c r="BG67" i="2"/>
  <c r="BO63" i="2"/>
  <c r="BG63" i="2"/>
  <c r="BO59" i="2"/>
  <c r="BG59" i="2"/>
  <c r="BO55" i="2"/>
  <c r="BG55" i="2"/>
  <c r="BO51" i="2"/>
  <c r="BG51" i="2"/>
  <c r="BO105" i="2"/>
  <c r="BG104" i="2"/>
  <c r="BO72" i="2"/>
  <c r="BL22" i="2"/>
  <c r="BO48" i="2"/>
  <c r="BO44" i="2"/>
  <c r="BG44" i="2"/>
  <c r="BO90" i="2"/>
  <c r="BG89" i="2"/>
  <c r="BO82" i="2"/>
  <c r="BO80" i="2"/>
  <c r="BO78" i="2"/>
  <c r="BG74" i="2"/>
  <c r="BG71" i="2"/>
  <c r="BO68" i="2"/>
  <c r="BG68" i="2"/>
  <c r="BO64" i="2"/>
  <c r="BG64" i="2"/>
  <c r="BO60" i="2"/>
  <c r="BG60" i="2"/>
  <c r="BO56" i="2"/>
  <c r="BG56" i="2"/>
  <c r="BO52" i="2"/>
  <c r="BG52" i="2"/>
  <c r="BG48" i="2"/>
  <c r="BO108" i="2"/>
  <c r="BO88" i="2"/>
  <c r="BG85" i="2"/>
  <c r="BG83" i="2"/>
  <c r="BG81" i="2"/>
  <c r="BO75" i="2"/>
  <c r="BO74" i="2"/>
  <c r="BO71" i="2"/>
  <c r="BG70" i="2"/>
  <c r="BO65" i="2"/>
  <c r="BG65" i="2"/>
  <c r="BO61" i="2"/>
  <c r="BG61" i="2"/>
  <c r="BO57" i="2"/>
  <c r="BG57" i="2"/>
  <c r="BO53" i="2"/>
  <c r="BG53" i="2"/>
  <c r="BG76" i="2"/>
  <c r="BO46" i="2"/>
  <c r="BG46" i="2"/>
  <c r="BO42" i="2"/>
  <c r="BG42" i="2"/>
  <c r="BO38" i="2"/>
  <c r="BG38" i="2"/>
  <c r="BS22" i="2"/>
  <c r="BO23" i="2"/>
  <c r="CO24" i="2"/>
  <c r="K25" i="2"/>
  <c r="AP26" i="2"/>
  <c r="BO26" i="2"/>
  <c r="CO27" i="2"/>
  <c r="CW28" i="2"/>
  <c r="Y30" i="2"/>
  <c r="BX31" i="2"/>
  <c r="CW31" i="2"/>
  <c r="Y33" i="2"/>
  <c r="AG34" i="2"/>
  <c r="BG35" i="2"/>
  <c r="CF35" i="2"/>
  <c r="C37" i="2"/>
  <c r="BG37" i="2"/>
  <c r="BO40" i="2"/>
  <c r="CW40" i="2"/>
  <c r="K41" i="2"/>
  <c r="AG42" i="2"/>
  <c r="BG43" i="2"/>
  <c r="CW44" i="2"/>
  <c r="Y46" i="2"/>
  <c r="BO47" i="2"/>
  <c r="CO48" i="2"/>
  <c r="CF29" i="2"/>
  <c r="C31" i="2"/>
  <c r="AG31" i="2"/>
  <c r="BG32" i="2"/>
  <c r="CO34" i="2"/>
  <c r="K35" i="2"/>
  <c r="AP36" i="2"/>
  <c r="BO36" i="2"/>
  <c r="BX37" i="2"/>
  <c r="CO37" i="2"/>
  <c r="Y38" i="2"/>
  <c r="AP38" i="2"/>
  <c r="CO38" i="2"/>
  <c r="BX41" i="2"/>
  <c r="K43" i="2"/>
  <c r="AP44" i="2"/>
  <c r="CF45" i="2"/>
  <c r="C47" i="2"/>
  <c r="BX49" i="2"/>
  <c r="CI22" i="2"/>
  <c r="CO28" i="2"/>
  <c r="K29" i="2"/>
  <c r="AP30" i="2"/>
  <c r="CO31" i="2"/>
  <c r="CW32" i="2"/>
  <c r="Y34" i="2"/>
  <c r="BX35" i="2"/>
  <c r="CW35" i="2"/>
  <c r="C39" i="2"/>
  <c r="Y39" i="2"/>
  <c r="BG39" i="2"/>
  <c r="BX39" i="2"/>
  <c r="Y40" i="2"/>
  <c r="BG41" i="2"/>
  <c r="CW42" i="2"/>
  <c r="Y44" i="2"/>
  <c r="BO45" i="2"/>
  <c r="CO46" i="2"/>
  <c r="AG48" i="2"/>
  <c r="BG49" i="2"/>
  <c r="AP24" i="2"/>
  <c r="Y31" i="2"/>
  <c r="CF33" i="2"/>
  <c r="C35" i="2"/>
  <c r="AG35" i="2"/>
  <c r="BG36" i="2"/>
  <c r="AP40" i="2"/>
  <c r="BG40" i="2"/>
  <c r="CO40" i="2"/>
  <c r="C41" i="2"/>
  <c r="AP42" i="2"/>
  <c r="CF43" i="2"/>
  <c r="C45" i="2"/>
  <c r="BX47" i="2"/>
  <c r="K49" i="2"/>
  <c r="CF23" i="2"/>
  <c r="C25" i="2"/>
  <c r="K23" i="2"/>
  <c r="CO25" i="2"/>
  <c r="CW26" i="2"/>
  <c r="Y28" i="2"/>
  <c r="Z28" i="2" s="1"/>
  <c r="BX29" i="2"/>
  <c r="CW29" i="2"/>
  <c r="AG32" i="2"/>
  <c r="BG33" i="2"/>
  <c r="CP22" i="2"/>
  <c r="CT22" i="2" s="1"/>
  <c r="BX23" i="2"/>
  <c r="BY23" i="2" s="1"/>
  <c r="BZ23" i="2" s="1"/>
  <c r="CJ23" i="2" s="1"/>
  <c r="CW23" i="2"/>
  <c r="Y25" i="2"/>
  <c r="Z25" i="2" s="1"/>
  <c r="AG26" i="2"/>
  <c r="BG27" i="2"/>
  <c r="CF27" i="2"/>
  <c r="C29" i="2"/>
  <c r="AG29" i="2"/>
  <c r="BG30" i="2"/>
  <c r="BO31" i="2"/>
  <c r="CO32" i="2"/>
  <c r="K33" i="2"/>
  <c r="AP34" i="2"/>
  <c r="BO34" i="2"/>
  <c r="CO35" i="2"/>
  <c r="CW36" i="2"/>
  <c r="Y42" i="2"/>
  <c r="BO43" i="2"/>
  <c r="CO44" i="2"/>
  <c r="AG46" i="2"/>
  <c r="BG47" i="2"/>
  <c r="CW48" i="2"/>
  <c r="BX25" i="2"/>
  <c r="CO26" i="2"/>
  <c r="K27" i="2"/>
  <c r="AP28" i="2"/>
  <c r="CO29" i="2"/>
  <c r="CW30" i="2"/>
  <c r="Y32" i="2"/>
  <c r="BX33" i="2"/>
  <c r="CW33" i="2"/>
  <c r="Y35" i="2"/>
  <c r="AG36" i="2"/>
  <c r="K37" i="2"/>
  <c r="BO37" i="2"/>
  <c r="CF41" i="2"/>
  <c r="C43" i="2"/>
  <c r="BX45" i="2"/>
  <c r="K47" i="2"/>
  <c r="AP48" i="2"/>
  <c r="CF49" i="2"/>
  <c r="CJ22" i="2"/>
  <c r="CC22" i="2"/>
  <c r="AQ22" i="2"/>
  <c r="AV22" i="2" s="1"/>
  <c r="CD22" i="2"/>
  <c r="Y29" i="2"/>
  <c r="AG30" i="2"/>
  <c r="BG31" i="2"/>
  <c r="CF31" i="2"/>
  <c r="C33" i="2"/>
  <c r="AG33" i="2"/>
  <c r="BG34" i="2"/>
  <c r="BO35" i="2"/>
  <c r="CO36" i="2"/>
  <c r="CF37" i="2"/>
  <c r="CW37" i="2"/>
  <c r="AG38" i="2"/>
  <c r="CW38" i="2"/>
  <c r="BO41" i="2"/>
  <c r="CO42" i="2"/>
  <c r="AG44" i="2"/>
  <c r="BG45" i="2"/>
  <c r="CW46" i="2"/>
  <c r="Y48" i="2"/>
  <c r="BO49" i="2"/>
  <c r="CG381" i="2"/>
  <c r="BY381" i="2"/>
  <c r="CC379" i="2"/>
  <c r="CA378" i="2"/>
  <c r="CG377" i="2"/>
  <c r="BY377" i="2"/>
  <c r="CC375" i="2"/>
  <c r="CF381" i="2"/>
  <c r="BX381" i="2"/>
  <c r="CI381" i="2" s="1"/>
  <c r="CD380" i="2"/>
  <c r="CB379" i="2"/>
  <c r="CH378" i="2"/>
  <c r="CF377" i="2"/>
  <c r="BX377" i="2"/>
  <c r="CI377" i="2" s="1"/>
  <c r="CD376" i="2"/>
  <c r="CB375" i="2"/>
  <c r="CH374" i="2"/>
  <c r="CF373" i="2"/>
  <c r="BX373" i="2"/>
  <c r="CI373" i="2" s="1"/>
  <c r="CC380" i="2"/>
  <c r="CA379" i="2"/>
  <c r="CG378" i="2"/>
  <c r="BY378" i="2"/>
  <c r="CC376" i="2"/>
  <c r="CA375" i="2"/>
  <c r="CD381" i="2"/>
  <c r="CB380" i="2"/>
  <c r="CH379" i="2"/>
  <c r="CF378" i="2"/>
  <c r="BX378" i="2"/>
  <c r="CI378" i="2" s="1"/>
  <c r="CD377" i="2"/>
  <c r="CB376" i="2"/>
  <c r="CH375" i="2"/>
  <c r="CC381" i="2"/>
  <c r="CA380" i="2"/>
  <c r="CG379" i="2"/>
  <c r="BY379" i="2"/>
  <c r="CC377" i="2"/>
  <c r="CB381" i="2"/>
  <c r="CH380" i="2"/>
  <c r="CF379" i="2"/>
  <c r="BX379" i="2"/>
  <c r="CI379" i="2" s="1"/>
  <c r="CD378" i="2"/>
  <c r="CB377" i="2"/>
  <c r="CH376" i="2"/>
  <c r="CF375" i="2"/>
  <c r="BX375" i="2"/>
  <c r="CI375" i="2" s="1"/>
  <c r="CD374" i="2"/>
  <c r="CB373" i="2"/>
  <c r="BY380" i="2"/>
  <c r="CF376" i="2"/>
  <c r="BY374" i="2"/>
  <c r="CC373" i="2"/>
  <c r="CB372" i="2"/>
  <c r="CH371" i="2"/>
  <c r="CF370" i="2"/>
  <c r="BX370" i="2"/>
  <c r="CI370" i="2" s="1"/>
  <c r="CD369" i="2"/>
  <c r="CB368" i="2"/>
  <c r="BX380" i="2"/>
  <c r="CI380" i="2" s="1"/>
  <c r="CH377" i="2"/>
  <c r="CA376" i="2"/>
  <c r="BX374" i="2"/>
  <c r="CI374" i="2" s="1"/>
  <c r="CA373" i="2"/>
  <c r="CA372" i="2"/>
  <c r="CG371" i="2"/>
  <c r="BY371" i="2"/>
  <c r="CC369" i="2"/>
  <c r="CA368" i="2"/>
  <c r="CA377" i="2"/>
  <c r="BY376" i="2"/>
  <c r="CG374" i="2"/>
  <c r="CH381" i="2"/>
  <c r="CD379" i="2"/>
  <c r="BX376" i="2"/>
  <c r="CI376" i="2" s="1"/>
  <c r="CF374" i="2"/>
  <c r="CA381" i="2"/>
  <c r="CG375" i="2"/>
  <c r="CG380" i="2"/>
  <c r="CC378" i="2"/>
  <c r="CB374" i="2"/>
  <c r="CH373" i="2"/>
  <c r="CC372" i="2"/>
  <c r="BY370" i="2"/>
  <c r="CA369" i="2"/>
  <c r="CF367" i="2"/>
  <c r="BX367" i="2"/>
  <c r="CI367" i="2" s="1"/>
  <c r="CD366" i="2"/>
  <c r="CB365" i="2"/>
  <c r="CG376" i="2"/>
  <c r="CA374" i="2"/>
  <c r="CG373" i="2"/>
  <c r="CD371" i="2"/>
  <c r="CH370" i="2"/>
  <c r="CD368" i="2"/>
  <c r="CC366" i="2"/>
  <c r="CA365" i="2"/>
  <c r="CG364" i="2"/>
  <c r="CD375" i="2"/>
  <c r="BY372" i="2"/>
  <c r="CC371" i="2"/>
  <c r="CG370" i="2"/>
  <c r="BY375" i="2"/>
  <c r="CD373" i="2"/>
  <c r="CH372" i="2"/>
  <c r="BX372" i="2"/>
  <c r="CI372" i="2" s="1"/>
  <c r="CB371" i="2"/>
  <c r="BY373" i="2"/>
  <c r="CG372" i="2"/>
  <c r="CA371" i="2"/>
  <c r="CF380" i="2"/>
  <c r="CA370" i="2"/>
  <c r="CC368" i="2"/>
  <c r="CD367" i="2"/>
  <c r="CH366" i="2"/>
  <c r="BX366" i="2"/>
  <c r="CI366" i="2" s="1"/>
  <c r="CF364" i="2"/>
  <c r="BX364" i="2"/>
  <c r="CI364" i="2" s="1"/>
  <c r="CD363" i="2"/>
  <c r="CB362" i="2"/>
  <c r="CH361" i="2"/>
  <c r="CF360" i="2"/>
  <c r="BX360" i="2"/>
  <c r="CI360" i="2" s="1"/>
  <c r="CF371" i="2"/>
  <c r="CH369" i="2"/>
  <c r="CC367" i="2"/>
  <c r="CG366" i="2"/>
  <c r="BY365" i="2"/>
  <c r="CF372" i="2"/>
  <c r="BX371" i="2"/>
  <c r="CI371" i="2" s="1"/>
  <c r="CG369" i="2"/>
  <c r="BY368" i="2"/>
  <c r="CB367" i="2"/>
  <c r="CF366" i="2"/>
  <c r="CH365" i="2"/>
  <c r="BX365" i="2"/>
  <c r="CI365" i="2" s="1"/>
  <c r="CB378" i="2"/>
  <c r="CD372" i="2"/>
  <c r="CF369" i="2"/>
  <c r="BX368" i="2"/>
  <c r="CI368" i="2" s="1"/>
  <c r="CA367" i="2"/>
  <c r="CG365" i="2"/>
  <c r="CB366" i="2"/>
  <c r="CF365" i="2"/>
  <c r="CB364" i="2"/>
  <c r="CH363" i="2"/>
  <c r="CF362" i="2"/>
  <c r="BX362" i="2"/>
  <c r="CI362" i="2" s="1"/>
  <c r="CD361" i="2"/>
  <c r="CC374" i="2"/>
  <c r="CD370" i="2"/>
  <c r="CB369" i="2"/>
  <c r="CH368" i="2"/>
  <c r="BY367" i="2"/>
  <c r="CC370" i="2"/>
  <c r="BY369" i="2"/>
  <c r="CG368" i="2"/>
  <c r="CH367" i="2"/>
  <c r="CD365" i="2"/>
  <c r="CH364" i="2"/>
  <c r="BY363" i="2"/>
  <c r="CC362" i="2"/>
  <c r="CF361" i="2"/>
  <c r="CB360" i="2"/>
  <c r="CC359" i="2"/>
  <c r="CA358" i="2"/>
  <c r="CG357" i="2"/>
  <c r="BY357" i="2"/>
  <c r="CC355" i="2"/>
  <c r="CA354" i="2"/>
  <c r="CG353" i="2"/>
  <c r="BY353" i="2"/>
  <c r="CC351" i="2"/>
  <c r="CA350" i="2"/>
  <c r="CG349" i="2"/>
  <c r="BY349" i="2"/>
  <c r="CC347" i="2"/>
  <c r="CB370" i="2"/>
  <c r="CG367" i="2"/>
  <c r="BX363" i="2"/>
  <c r="CI363" i="2" s="1"/>
  <c r="CA362" i="2"/>
  <c r="CA360" i="2"/>
  <c r="CB359" i="2"/>
  <c r="CH358" i="2"/>
  <c r="CF357" i="2"/>
  <c r="BX357" i="2"/>
  <c r="CI357" i="2" s="1"/>
  <c r="CD356" i="2"/>
  <c r="CC365" i="2"/>
  <c r="CD364" i="2"/>
  <c r="CG363" i="2"/>
  <c r="CC361" i="2"/>
  <c r="CA359" i="2"/>
  <c r="CG358" i="2"/>
  <c r="BY358" i="2"/>
  <c r="CC356" i="2"/>
  <c r="CF368" i="2"/>
  <c r="CA366" i="2"/>
  <c r="CC364" i="2"/>
  <c r="CF363" i="2"/>
  <c r="BY362" i="2"/>
  <c r="CB361" i="2"/>
  <c r="CH360" i="2"/>
  <c r="BY360" i="2"/>
  <c r="CH359" i="2"/>
  <c r="CF358" i="2"/>
  <c r="BX358" i="2"/>
  <c r="CI358" i="2" s="1"/>
  <c r="CD357" i="2"/>
  <c r="BY366" i="2"/>
  <c r="CA364" i="2"/>
  <c r="CH362" i="2"/>
  <c r="CA361" i="2"/>
  <c r="CG360" i="2"/>
  <c r="CG359" i="2"/>
  <c r="BY359" i="2"/>
  <c r="CC357" i="2"/>
  <c r="CA356" i="2"/>
  <c r="CG355" i="2"/>
  <c r="BY355" i="2"/>
  <c r="CC353" i="2"/>
  <c r="CA352" i="2"/>
  <c r="CG351" i="2"/>
  <c r="BY351" i="2"/>
  <c r="CC349" i="2"/>
  <c r="CA348" i="2"/>
  <c r="CC363" i="2"/>
  <c r="CG362" i="2"/>
  <c r="BY361" i="2"/>
  <c r="CF359" i="2"/>
  <c r="BX359" i="2"/>
  <c r="CI359" i="2" s="1"/>
  <c r="CD358" i="2"/>
  <c r="BX369" i="2"/>
  <c r="CI369" i="2" s="1"/>
  <c r="BY364" i="2"/>
  <c r="CB363" i="2"/>
  <c r="BX361" i="2"/>
  <c r="CI361" i="2" s="1"/>
  <c r="CD360" i="2"/>
  <c r="CC358" i="2"/>
  <c r="CA357" i="2"/>
  <c r="CD362" i="2"/>
  <c r="CD359" i="2"/>
  <c r="CB356" i="2"/>
  <c r="BX355" i="2"/>
  <c r="CI355" i="2" s="1"/>
  <c r="CB354" i="2"/>
  <c r="CH352" i="2"/>
  <c r="BX352" i="2"/>
  <c r="CI352" i="2" s="1"/>
  <c r="CA351" i="2"/>
  <c r="CD350" i="2"/>
  <c r="CH349" i="2"/>
  <c r="CA347" i="2"/>
  <c r="CD346" i="2"/>
  <c r="CB345" i="2"/>
  <c r="CH344" i="2"/>
  <c r="CF343" i="2"/>
  <c r="BX343" i="2"/>
  <c r="CI343" i="2" s="1"/>
  <c r="CD342" i="2"/>
  <c r="CB341" i="2"/>
  <c r="CH340" i="2"/>
  <c r="CF339" i="2"/>
  <c r="BX339" i="2"/>
  <c r="CI339" i="2" s="1"/>
  <c r="CD338" i="2"/>
  <c r="CB337" i="2"/>
  <c r="CA363" i="2"/>
  <c r="CH357" i="2"/>
  <c r="CH355" i="2"/>
  <c r="CD353" i="2"/>
  <c r="CG352" i="2"/>
  <c r="CC350" i="2"/>
  <c r="CF349" i="2"/>
  <c r="BY348" i="2"/>
  <c r="CB358" i="2"/>
  <c r="CB357" i="2"/>
  <c r="BY356" i="2"/>
  <c r="CF355" i="2"/>
  <c r="BY354" i="2"/>
  <c r="CB353" i="2"/>
  <c r="CF352" i="2"/>
  <c r="BX351" i="2"/>
  <c r="CI351" i="2" s="1"/>
  <c r="CB350" i="2"/>
  <c r="CH348" i="2"/>
  <c r="BX348" i="2"/>
  <c r="CI348" i="2" s="1"/>
  <c r="CH347" i="2"/>
  <c r="BY347" i="2"/>
  <c r="BX356" i="2"/>
  <c r="CI356" i="2" s="1"/>
  <c r="CH354" i="2"/>
  <c r="BX354" i="2"/>
  <c r="CI354" i="2" s="1"/>
  <c r="CA353" i="2"/>
  <c r="CD352" i="2"/>
  <c r="CH351" i="2"/>
  <c r="CD349" i="2"/>
  <c r="CG348" i="2"/>
  <c r="CD355" i="2"/>
  <c r="CG354" i="2"/>
  <c r="CC352" i="2"/>
  <c r="CF351" i="2"/>
  <c r="BY350" i="2"/>
  <c r="CB349" i="2"/>
  <c r="CF348" i="2"/>
  <c r="CF347" i="2"/>
  <c r="CH346" i="2"/>
  <c r="CF345" i="2"/>
  <c r="BX345" i="2"/>
  <c r="CI345" i="2" s="1"/>
  <c r="CD344" i="2"/>
  <c r="CB343" i="2"/>
  <c r="CH342" i="2"/>
  <c r="CF341" i="2"/>
  <c r="BX341" i="2"/>
  <c r="CI341" i="2" s="1"/>
  <c r="CD340" i="2"/>
  <c r="CB339" i="2"/>
  <c r="CH338" i="2"/>
  <c r="CH356" i="2"/>
  <c r="CB355" i="2"/>
  <c r="CF354" i="2"/>
  <c r="BX353" i="2"/>
  <c r="CI353" i="2" s="1"/>
  <c r="CB352" i="2"/>
  <c r="CH350" i="2"/>
  <c r="BX350" i="2"/>
  <c r="CI350" i="2" s="1"/>
  <c r="CA349" i="2"/>
  <c r="CG356" i="2"/>
  <c r="CA355" i="2"/>
  <c r="CD354" i="2"/>
  <c r="CH353" i="2"/>
  <c r="CD351" i="2"/>
  <c r="CG350" i="2"/>
  <c r="CC348" i="2"/>
  <c r="CB351" i="2"/>
  <c r="CD348" i="2"/>
  <c r="BY346" i="2"/>
  <c r="CC345" i="2"/>
  <c r="CF344" i="2"/>
  <c r="BY343" i="2"/>
  <c r="CB342" i="2"/>
  <c r="BX340" i="2"/>
  <c r="CI340" i="2" s="1"/>
  <c r="CA339" i="2"/>
  <c r="CF336" i="2"/>
  <c r="BX336" i="2"/>
  <c r="CI336" i="2" s="1"/>
  <c r="CD335" i="2"/>
  <c r="CB334" i="2"/>
  <c r="CH333" i="2"/>
  <c r="CF332" i="2"/>
  <c r="BX332" i="2"/>
  <c r="CI332" i="2" s="1"/>
  <c r="CD331" i="2"/>
  <c r="CB330" i="2"/>
  <c r="CH329" i="2"/>
  <c r="CF328" i="2"/>
  <c r="BX328" i="2"/>
  <c r="CI328" i="2" s="1"/>
  <c r="CD327" i="2"/>
  <c r="CF353" i="2"/>
  <c r="BY352" i="2"/>
  <c r="CB348" i="2"/>
  <c r="CD347" i="2"/>
  <c r="BX346" i="2"/>
  <c r="CI346" i="2" s="1"/>
  <c r="CA345" i="2"/>
  <c r="CH343" i="2"/>
  <c r="CA342" i="2"/>
  <c r="CD341" i="2"/>
  <c r="CG340" i="2"/>
  <c r="CC338" i="2"/>
  <c r="CH337" i="2"/>
  <c r="BY337" i="2"/>
  <c r="CC354" i="2"/>
  <c r="CB347" i="2"/>
  <c r="CG346" i="2"/>
  <c r="CC344" i="2"/>
  <c r="CG343" i="2"/>
  <c r="BY342" i="2"/>
  <c r="CC341" i="2"/>
  <c r="CF340" i="2"/>
  <c r="BY339" i="2"/>
  <c r="CB338" i="2"/>
  <c r="CG337" i="2"/>
  <c r="BX337" i="2"/>
  <c r="CI337" i="2" s="1"/>
  <c r="CG361" i="2"/>
  <c r="BX347" i="2"/>
  <c r="CI347" i="2" s="1"/>
  <c r="CF346" i="2"/>
  <c r="BY345" i="2"/>
  <c r="CB344" i="2"/>
  <c r="BX342" i="2"/>
  <c r="CI342" i="2" s="1"/>
  <c r="CA341" i="2"/>
  <c r="CH339" i="2"/>
  <c r="CA338" i="2"/>
  <c r="CC360" i="2"/>
  <c r="CF356" i="2"/>
  <c r="CH345" i="2"/>
  <c r="CA344" i="2"/>
  <c r="CD343" i="2"/>
  <c r="CG342" i="2"/>
  <c r="CC340" i="2"/>
  <c r="CG339" i="2"/>
  <c r="CB336" i="2"/>
  <c r="CH335" i="2"/>
  <c r="CF334" i="2"/>
  <c r="BX334" i="2"/>
  <c r="CI334" i="2" s="1"/>
  <c r="CD333" i="2"/>
  <c r="CB332" i="2"/>
  <c r="CH331" i="2"/>
  <c r="CF330" i="2"/>
  <c r="BX330" i="2"/>
  <c r="CI330" i="2" s="1"/>
  <c r="CD329" i="2"/>
  <c r="CC346" i="2"/>
  <c r="CG345" i="2"/>
  <c r="BY344" i="2"/>
  <c r="CC343" i="2"/>
  <c r="CF342" i="2"/>
  <c r="BY341" i="2"/>
  <c r="CB340" i="2"/>
  <c r="CB346" i="2"/>
  <c r="BX344" i="2"/>
  <c r="CI344" i="2" s="1"/>
  <c r="CA343" i="2"/>
  <c r="CH341" i="2"/>
  <c r="CA340" i="2"/>
  <c r="CD339" i="2"/>
  <c r="CG338" i="2"/>
  <c r="BX338" i="2"/>
  <c r="CI338" i="2" s="1"/>
  <c r="CD345" i="2"/>
  <c r="CF337" i="2"/>
  <c r="BX335" i="2"/>
  <c r="CI335" i="2" s="1"/>
  <c r="CA334" i="2"/>
  <c r="CH332" i="2"/>
  <c r="CA331" i="2"/>
  <c r="CD330" i="2"/>
  <c r="CG329" i="2"/>
  <c r="CB328" i="2"/>
  <c r="CG327" i="2"/>
  <c r="BX327" i="2"/>
  <c r="CI327" i="2" s="1"/>
  <c r="CA326" i="2"/>
  <c r="CG325" i="2"/>
  <c r="BY325" i="2"/>
  <c r="CC323" i="2"/>
  <c r="CA322" i="2"/>
  <c r="CG321" i="2"/>
  <c r="BY321" i="2"/>
  <c r="CC319" i="2"/>
  <c r="CA318" i="2"/>
  <c r="CG317" i="2"/>
  <c r="BY317" i="2"/>
  <c r="CA346" i="2"/>
  <c r="CD337" i="2"/>
  <c r="CD336" i="2"/>
  <c r="CG335" i="2"/>
  <c r="CC333" i="2"/>
  <c r="CG332" i="2"/>
  <c r="BY331" i="2"/>
  <c r="CC330" i="2"/>
  <c r="CF329" i="2"/>
  <c r="CA328" i="2"/>
  <c r="CF327" i="2"/>
  <c r="CC337" i="2"/>
  <c r="CC336" i="2"/>
  <c r="CF335" i="2"/>
  <c r="BY334" i="2"/>
  <c r="CB333" i="2"/>
  <c r="BX331" i="2"/>
  <c r="CI331" i="2" s="1"/>
  <c r="CA330" i="2"/>
  <c r="CG347" i="2"/>
  <c r="CA337" i="2"/>
  <c r="CA336" i="2"/>
  <c r="CH334" i="2"/>
  <c r="CA333" i="2"/>
  <c r="CD332" i="2"/>
  <c r="CG331" i="2"/>
  <c r="CC329" i="2"/>
  <c r="CH328" i="2"/>
  <c r="BY328" i="2"/>
  <c r="CF338" i="2"/>
  <c r="CC335" i="2"/>
  <c r="CG334" i="2"/>
  <c r="BY333" i="2"/>
  <c r="CC332" i="2"/>
  <c r="CF331" i="2"/>
  <c r="BY330" i="2"/>
  <c r="CB329" i="2"/>
  <c r="CG328" i="2"/>
  <c r="CB327" i="2"/>
  <c r="CC325" i="2"/>
  <c r="CA324" i="2"/>
  <c r="CG323" i="2"/>
  <c r="BY323" i="2"/>
  <c r="CC321" i="2"/>
  <c r="CA320" i="2"/>
  <c r="CG319" i="2"/>
  <c r="BY319" i="2"/>
  <c r="CC317" i="2"/>
  <c r="CA316" i="2"/>
  <c r="CG341" i="2"/>
  <c r="BY340" i="2"/>
  <c r="BY338" i="2"/>
  <c r="BY336" i="2"/>
  <c r="CB335" i="2"/>
  <c r="BX333" i="2"/>
  <c r="CI333" i="2" s="1"/>
  <c r="CA332" i="2"/>
  <c r="CH330" i="2"/>
  <c r="CF350" i="2"/>
  <c r="CC342" i="2"/>
  <c r="CC339" i="2"/>
  <c r="CH336" i="2"/>
  <c r="CA335" i="2"/>
  <c r="CD334" i="2"/>
  <c r="CG333" i="2"/>
  <c r="CC331" i="2"/>
  <c r="CG330" i="2"/>
  <c r="BY329" i="2"/>
  <c r="CD328" i="2"/>
  <c r="BX349" i="2"/>
  <c r="CI349" i="2" s="1"/>
  <c r="CB331" i="2"/>
  <c r="CC327" i="2"/>
  <c r="CD325" i="2"/>
  <c r="CG324" i="2"/>
  <c r="CC322" i="2"/>
  <c r="CF321" i="2"/>
  <c r="BY320" i="2"/>
  <c r="CB319" i="2"/>
  <c r="CF318" i="2"/>
  <c r="BX317" i="2"/>
  <c r="CI317" i="2" s="1"/>
  <c r="CB316" i="2"/>
  <c r="CC314" i="2"/>
  <c r="CA313" i="2"/>
  <c r="CG312" i="2"/>
  <c r="BY312" i="2"/>
  <c r="CC310" i="2"/>
  <c r="CA309" i="2"/>
  <c r="CG308" i="2"/>
  <c r="BY308" i="2"/>
  <c r="CC306" i="2"/>
  <c r="CF333" i="2"/>
  <c r="BY332" i="2"/>
  <c r="CC328" i="2"/>
  <c r="CA327" i="2"/>
  <c r="BY326" i="2"/>
  <c r="CB325" i="2"/>
  <c r="CF324" i="2"/>
  <c r="BX323" i="2"/>
  <c r="CI323" i="2" s="1"/>
  <c r="CB322" i="2"/>
  <c r="CH320" i="2"/>
  <c r="BX320" i="2"/>
  <c r="CI320" i="2" s="1"/>
  <c r="CA319" i="2"/>
  <c r="CD318" i="2"/>
  <c r="CC334" i="2"/>
  <c r="CA329" i="2"/>
  <c r="CH326" i="2"/>
  <c r="BX326" i="2"/>
  <c r="CI326" i="2" s="1"/>
  <c r="CA325" i="2"/>
  <c r="CD324" i="2"/>
  <c r="CH323" i="2"/>
  <c r="CD321" i="2"/>
  <c r="CG320" i="2"/>
  <c r="CG344" i="2"/>
  <c r="CG336" i="2"/>
  <c r="BY335" i="2"/>
  <c r="BX329" i="2"/>
  <c r="CI329" i="2" s="1"/>
  <c r="BY327" i="2"/>
  <c r="CG326" i="2"/>
  <c r="CC324" i="2"/>
  <c r="CF323" i="2"/>
  <c r="BY322" i="2"/>
  <c r="CB321" i="2"/>
  <c r="CF320" i="2"/>
  <c r="BX319" i="2"/>
  <c r="CI319" i="2" s="1"/>
  <c r="CB318" i="2"/>
  <c r="CH316" i="2"/>
  <c r="BX316" i="2"/>
  <c r="CI316" i="2" s="1"/>
  <c r="CB315" i="2"/>
  <c r="CH314" i="2"/>
  <c r="CF313" i="2"/>
  <c r="BX313" i="2"/>
  <c r="CI313" i="2" s="1"/>
  <c r="CD312" i="2"/>
  <c r="CB311" i="2"/>
  <c r="CH310" i="2"/>
  <c r="CF309" i="2"/>
  <c r="BX309" i="2"/>
  <c r="CI309" i="2" s="1"/>
  <c r="CD308" i="2"/>
  <c r="CF326" i="2"/>
  <c r="BX325" i="2"/>
  <c r="CI325" i="2" s="1"/>
  <c r="CB324" i="2"/>
  <c r="CH322" i="2"/>
  <c r="BX322" i="2"/>
  <c r="CI322" i="2" s="1"/>
  <c r="CA321" i="2"/>
  <c r="CD326" i="2"/>
  <c r="CH325" i="2"/>
  <c r="CD323" i="2"/>
  <c r="CG322" i="2"/>
  <c r="CC320" i="2"/>
  <c r="CC326" i="2"/>
  <c r="CF325" i="2"/>
  <c r="BY324" i="2"/>
  <c r="CB323" i="2"/>
  <c r="CF322" i="2"/>
  <c r="BX321" i="2"/>
  <c r="CI321" i="2" s="1"/>
  <c r="CB320" i="2"/>
  <c r="CD322" i="2"/>
  <c r="CF317" i="2"/>
  <c r="BY316" i="2"/>
  <c r="CC315" i="2"/>
  <c r="CF314" i="2"/>
  <c r="BY313" i="2"/>
  <c r="CB312" i="2"/>
  <c r="CF311" i="2"/>
  <c r="BX310" i="2"/>
  <c r="CI310" i="2" s="1"/>
  <c r="CB309" i="2"/>
  <c r="CC305" i="2"/>
  <c r="CA304" i="2"/>
  <c r="CG303" i="2"/>
  <c r="BY303" i="2"/>
  <c r="CC301" i="2"/>
  <c r="CA300" i="2"/>
  <c r="CG299" i="2"/>
  <c r="BY299" i="2"/>
  <c r="CC297" i="2"/>
  <c r="CA296" i="2"/>
  <c r="CG295" i="2"/>
  <c r="BY295" i="2"/>
  <c r="CC293" i="2"/>
  <c r="CA292" i="2"/>
  <c r="CG291" i="2"/>
  <c r="BY291" i="2"/>
  <c r="CH324" i="2"/>
  <c r="CA323" i="2"/>
  <c r="BY318" i="2"/>
  <c r="CD317" i="2"/>
  <c r="CA315" i="2"/>
  <c r="CH313" i="2"/>
  <c r="CA312" i="2"/>
  <c r="CD311" i="2"/>
  <c r="CG310" i="2"/>
  <c r="CC308" i="2"/>
  <c r="CH307" i="2"/>
  <c r="BY307" i="2"/>
  <c r="CD306" i="2"/>
  <c r="BX324" i="2"/>
  <c r="CI324" i="2" s="1"/>
  <c r="BX318" i="2"/>
  <c r="CI318" i="2" s="1"/>
  <c r="CB317" i="2"/>
  <c r="CD314" i="2"/>
  <c r="CG313" i="2"/>
  <c r="CC311" i="2"/>
  <c r="CF310" i="2"/>
  <c r="BY309" i="2"/>
  <c r="CB308" i="2"/>
  <c r="CG307" i="2"/>
  <c r="BX307" i="2"/>
  <c r="CI307" i="2" s="1"/>
  <c r="CB326" i="2"/>
  <c r="CA317" i="2"/>
  <c r="CG316" i="2"/>
  <c r="BY315" i="2"/>
  <c r="CB314" i="2"/>
  <c r="BX312" i="2"/>
  <c r="CI312" i="2" s="1"/>
  <c r="CA311" i="2"/>
  <c r="CH309" i="2"/>
  <c r="CA308" i="2"/>
  <c r="CF307" i="2"/>
  <c r="CA306" i="2"/>
  <c r="CH305" i="2"/>
  <c r="CF304" i="2"/>
  <c r="BX304" i="2"/>
  <c r="CI304" i="2" s="1"/>
  <c r="CD303" i="2"/>
  <c r="CB302" i="2"/>
  <c r="CH301" i="2"/>
  <c r="CF300" i="2"/>
  <c r="BX300" i="2"/>
  <c r="CI300" i="2" s="1"/>
  <c r="CD299" i="2"/>
  <c r="CB298" i="2"/>
  <c r="CH297" i="2"/>
  <c r="CF296" i="2"/>
  <c r="BX296" i="2"/>
  <c r="CI296" i="2" s="1"/>
  <c r="CD295" i="2"/>
  <c r="CB294" i="2"/>
  <c r="CH319" i="2"/>
  <c r="CF316" i="2"/>
  <c r="CH315" i="2"/>
  <c r="BX315" i="2"/>
  <c r="CI315" i="2" s="1"/>
  <c r="CA314" i="2"/>
  <c r="CD313" i="2"/>
  <c r="CH312" i="2"/>
  <c r="CD310" i="2"/>
  <c r="CG309" i="2"/>
  <c r="CH327" i="2"/>
  <c r="CF319" i="2"/>
  <c r="CH318" i="2"/>
  <c r="CD316" i="2"/>
  <c r="CG315" i="2"/>
  <c r="BY314" i="2"/>
  <c r="CC313" i="2"/>
  <c r="CF312" i="2"/>
  <c r="BY311" i="2"/>
  <c r="CB310" i="2"/>
  <c r="BX308" i="2"/>
  <c r="CI308" i="2" s="1"/>
  <c r="CG318" i="2"/>
  <c r="CC316" i="2"/>
  <c r="CF315" i="2"/>
  <c r="BX314" i="2"/>
  <c r="CI314" i="2" s="1"/>
  <c r="CB313" i="2"/>
  <c r="CH311" i="2"/>
  <c r="BX311" i="2"/>
  <c r="CI311" i="2" s="1"/>
  <c r="CA310" i="2"/>
  <c r="CD309" i="2"/>
  <c r="CH308" i="2"/>
  <c r="CB307" i="2"/>
  <c r="CA305" i="2"/>
  <c r="CD304" i="2"/>
  <c r="CH303" i="2"/>
  <c r="CD301" i="2"/>
  <c r="CG300" i="2"/>
  <c r="CC298" i="2"/>
  <c r="CF297" i="2"/>
  <c r="BY296" i="2"/>
  <c r="CB295" i="2"/>
  <c r="CF294" i="2"/>
  <c r="CF293" i="2"/>
  <c r="CB292" i="2"/>
  <c r="CF291" i="2"/>
  <c r="CD290" i="2"/>
  <c r="CB289" i="2"/>
  <c r="CH288" i="2"/>
  <c r="CF287" i="2"/>
  <c r="BX287" i="2"/>
  <c r="CI287" i="2" s="1"/>
  <c r="CD286" i="2"/>
  <c r="CB285" i="2"/>
  <c r="CH284" i="2"/>
  <c r="CF283" i="2"/>
  <c r="BX283" i="2"/>
  <c r="CI283" i="2" s="1"/>
  <c r="CD282" i="2"/>
  <c r="CB281" i="2"/>
  <c r="CH280" i="2"/>
  <c r="CF279" i="2"/>
  <c r="BX279" i="2"/>
  <c r="CI279" i="2" s="1"/>
  <c r="CD278" i="2"/>
  <c r="CB277" i="2"/>
  <c r="CH276" i="2"/>
  <c r="CF275" i="2"/>
  <c r="BX275" i="2"/>
  <c r="CI275" i="2" s="1"/>
  <c r="CD274" i="2"/>
  <c r="CB273" i="2"/>
  <c r="CH272" i="2"/>
  <c r="CF271" i="2"/>
  <c r="BX271" i="2"/>
  <c r="CI271" i="2" s="1"/>
  <c r="CD270" i="2"/>
  <c r="CA307" i="2"/>
  <c r="CH306" i="2"/>
  <c r="BY305" i="2"/>
  <c r="CC304" i="2"/>
  <c r="CF303" i="2"/>
  <c r="BY302" i="2"/>
  <c r="CB301" i="2"/>
  <c r="BX299" i="2"/>
  <c r="CI299" i="2" s="1"/>
  <c r="CA298" i="2"/>
  <c r="CH296" i="2"/>
  <c r="CA295" i="2"/>
  <c r="CD294" i="2"/>
  <c r="CC290" i="2"/>
  <c r="CA289" i="2"/>
  <c r="CG288" i="2"/>
  <c r="BY288" i="2"/>
  <c r="CD319" i="2"/>
  <c r="CF308" i="2"/>
  <c r="CG306" i="2"/>
  <c r="BX305" i="2"/>
  <c r="CI305" i="2" s="1"/>
  <c r="CB304" i="2"/>
  <c r="CH302" i="2"/>
  <c r="BX302" i="2"/>
  <c r="CI302" i="2" s="1"/>
  <c r="CA301" i="2"/>
  <c r="CD300" i="2"/>
  <c r="CH299" i="2"/>
  <c r="CD297" i="2"/>
  <c r="CG296" i="2"/>
  <c r="CC294" i="2"/>
  <c r="CD293" i="2"/>
  <c r="CH292" i="2"/>
  <c r="BY292" i="2"/>
  <c r="CD291" i="2"/>
  <c r="CB290" i="2"/>
  <c r="CH289" i="2"/>
  <c r="CF288" i="2"/>
  <c r="BX288" i="2"/>
  <c r="CI288" i="2" s="1"/>
  <c r="CH317" i="2"/>
  <c r="CC309" i="2"/>
  <c r="CF306" i="2"/>
  <c r="CG305" i="2"/>
  <c r="CC303" i="2"/>
  <c r="CG302" i="2"/>
  <c r="BY301" i="2"/>
  <c r="CC300" i="2"/>
  <c r="CF299" i="2"/>
  <c r="BY298" i="2"/>
  <c r="CB297" i="2"/>
  <c r="BX295" i="2"/>
  <c r="CI295" i="2" s="1"/>
  <c r="CA294" i="2"/>
  <c r="CB293" i="2"/>
  <c r="CG292" i="2"/>
  <c r="BX292" i="2"/>
  <c r="CI292" i="2" s="1"/>
  <c r="CC291" i="2"/>
  <c r="CA290" i="2"/>
  <c r="CG289" i="2"/>
  <c r="BY289" i="2"/>
  <c r="CC287" i="2"/>
  <c r="CA286" i="2"/>
  <c r="CG285" i="2"/>
  <c r="BY285" i="2"/>
  <c r="CC283" i="2"/>
  <c r="CA282" i="2"/>
  <c r="CG281" i="2"/>
  <c r="BY281" i="2"/>
  <c r="CC279" i="2"/>
  <c r="CA278" i="2"/>
  <c r="CG277" i="2"/>
  <c r="BY277" i="2"/>
  <c r="CC275" i="2"/>
  <c r="CA274" i="2"/>
  <c r="CG311" i="2"/>
  <c r="BY310" i="2"/>
  <c r="CB306" i="2"/>
  <c r="CF305" i="2"/>
  <c r="BY304" i="2"/>
  <c r="CB303" i="2"/>
  <c r="CF302" i="2"/>
  <c r="BX301" i="2"/>
  <c r="CI301" i="2" s="1"/>
  <c r="CB300" i="2"/>
  <c r="CH298" i="2"/>
  <c r="BX298" i="2"/>
  <c r="CI298" i="2" s="1"/>
  <c r="CA297" i="2"/>
  <c r="CD296" i="2"/>
  <c r="CH295" i="2"/>
  <c r="CA293" i="2"/>
  <c r="CF292" i="2"/>
  <c r="CC312" i="2"/>
  <c r="CH304" i="2"/>
  <c r="CA303" i="2"/>
  <c r="CD302" i="2"/>
  <c r="CG301" i="2"/>
  <c r="CC299" i="2"/>
  <c r="CG298" i="2"/>
  <c r="BY297" i="2"/>
  <c r="CC296" i="2"/>
  <c r="CF295" i="2"/>
  <c r="BY294" i="2"/>
  <c r="CA291" i="2"/>
  <c r="CG290" i="2"/>
  <c r="BY290" i="2"/>
  <c r="CC288" i="2"/>
  <c r="CH321" i="2"/>
  <c r="CC318" i="2"/>
  <c r="CG314" i="2"/>
  <c r="CD307" i="2"/>
  <c r="BY306" i="2"/>
  <c r="CD305" i="2"/>
  <c r="CG304" i="2"/>
  <c r="CC302" i="2"/>
  <c r="CF301" i="2"/>
  <c r="BY300" i="2"/>
  <c r="CB299" i="2"/>
  <c r="CF298" i="2"/>
  <c r="BX297" i="2"/>
  <c r="CI297" i="2" s="1"/>
  <c r="CB296" i="2"/>
  <c r="CH294" i="2"/>
  <c r="BX294" i="2"/>
  <c r="CI294" i="2" s="1"/>
  <c r="CH293" i="2"/>
  <c r="BY293" i="2"/>
  <c r="CD292" i="2"/>
  <c r="CF290" i="2"/>
  <c r="BX290" i="2"/>
  <c r="CI290" i="2" s="1"/>
  <c r="CD289" i="2"/>
  <c r="CD320" i="2"/>
  <c r="CB305" i="2"/>
  <c r="CG294" i="2"/>
  <c r="CG293" i="2"/>
  <c r="BX289" i="2"/>
  <c r="CI289" i="2" s="1"/>
  <c r="CA287" i="2"/>
  <c r="CH285" i="2"/>
  <c r="CA284" i="2"/>
  <c r="CD283" i="2"/>
  <c r="CG282" i="2"/>
  <c r="CC280" i="2"/>
  <c r="CG279" i="2"/>
  <c r="BY278" i="2"/>
  <c r="CC277" i="2"/>
  <c r="CF276" i="2"/>
  <c r="BY275" i="2"/>
  <c r="CB274" i="2"/>
  <c r="CG273" i="2"/>
  <c r="BX273" i="2"/>
  <c r="CI273" i="2" s="1"/>
  <c r="CC272" i="2"/>
  <c r="CH271" i="2"/>
  <c r="BY271" i="2"/>
  <c r="CC270" i="2"/>
  <c r="CC269" i="2"/>
  <c r="CA268" i="2"/>
  <c r="CG267" i="2"/>
  <c r="BY267" i="2"/>
  <c r="CC265" i="2"/>
  <c r="CA264" i="2"/>
  <c r="CG263" i="2"/>
  <c r="BY263" i="2"/>
  <c r="BX306" i="2"/>
  <c r="CI306" i="2" s="1"/>
  <c r="CG297" i="2"/>
  <c r="CB291" i="2"/>
  <c r="CH290" i="2"/>
  <c r="BY287" i="2"/>
  <c r="CB286" i="2"/>
  <c r="BX284" i="2"/>
  <c r="CI284" i="2" s="1"/>
  <c r="CA283" i="2"/>
  <c r="CH281" i="2"/>
  <c r="CA280" i="2"/>
  <c r="CD279" i="2"/>
  <c r="CG278" i="2"/>
  <c r="CC276" i="2"/>
  <c r="CG275" i="2"/>
  <c r="BY274" i="2"/>
  <c r="CA272" i="2"/>
  <c r="CD315" i="2"/>
  <c r="CD298" i="2"/>
  <c r="BX291" i="2"/>
  <c r="CI291" i="2" s="1"/>
  <c r="CH287" i="2"/>
  <c r="CD285" i="2"/>
  <c r="CG284" i="2"/>
  <c r="CC282" i="2"/>
  <c r="CF281" i="2"/>
  <c r="BY280" i="2"/>
  <c r="CB279" i="2"/>
  <c r="CF278" i="2"/>
  <c r="BX277" i="2"/>
  <c r="CI277" i="2" s="1"/>
  <c r="CB276" i="2"/>
  <c r="CH274" i="2"/>
  <c r="BX274" i="2"/>
  <c r="CI274" i="2" s="1"/>
  <c r="CD273" i="2"/>
  <c r="BY272" i="2"/>
  <c r="CD271" i="2"/>
  <c r="CH269" i="2"/>
  <c r="CF268" i="2"/>
  <c r="BX268" i="2"/>
  <c r="CI268" i="2" s="1"/>
  <c r="CD267" i="2"/>
  <c r="CB266" i="2"/>
  <c r="CH265" i="2"/>
  <c r="CF264" i="2"/>
  <c r="BX264" i="2"/>
  <c r="CI264" i="2" s="1"/>
  <c r="CD263" i="2"/>
  <c r="CB262" i="2"/>
  <c r="CF260" i="2"/>
  <c r="BX260" i="2"/>
  <c r="CF256" i="2"/>
  <c r="BX256" i="2"/>
  <c r="CF252" i="2"/>
  <c r="BX252" i="2"/>
  <c r="CH300" i="2"/>
  <c r="CA299" i="2"/>
  <c r="CD288" i="2"/>
  <c r="CG287" i="2"/>
  <c r="BY286" i="2"/>
  <c r="CC285" i="2"/>
  <c r="CF284" i="2"/>
  <c r="BY283" i="2"/>
  <c r="CB282" i="2"/>
  <c r="BX280" i="2"/>
  <c r="CI280" i="2" s="1"/>
  <c r="CA279" i="2"/>
  <c r="CH277" i="2"/>
  <c r="CA276" i="2"/>
  <c r="CD275" i="2"/>
  <c r="CC307" i="2"/>
  <c r="CB288" i="2"/>
  <c r="CH286" i="2"/>
  <c r="BX286" i="2"/>
  <c r="CI286" i="2" s="1"/>
  <c r="CA285" i="2"/>
  <c r="CD284" i="2"/>
  <c r="CH283" i="2"/>
  <c r="CD281" i="2"/>
  <c r="CG280" i="2"/>
  <c r="CC278" i="2"/>
  <c r="CF277" i="2"/>
  <c r="BY276" i="2"/>
  <c r="CB275" i="2"/>
  <c r="CF274" i="2"/>
  <c r="CA302" i="2"/>
  <c r="CF289" i="2"/>
  <c r="CA288" i="2"/>
  <c r="CD287" i="2"/>
  <c r="CG286" i="2"/>
  <c r="CC284" i="2"/>
  <c r="CG283" i="2"/>
  <c r="BY282" i="2"/>
  <c r="CC281" i="2"/>
  <c r="CF280" i="2"/>
  <c r="BY279" i="2"/>
  <c r="CB278" i="2"/>
  <c r="BX276" i="2"/>
  <c r="CI276" i="2" s="1"/>
  <c r="CA275" i="2"/>
  <c r="CC295" i="2"/>
  <c r="CH291" i="2"/>
  <c r="CC286" i="2"/>
  <c r="CB280" i="2"/>
  <c r="CH275" i="2"/>
  <c r="CC273" i="2"/>
  <c r="BX270" i="2"/>
  <c r="CI270" i="2" s="1"/>
  <c r="CF269" i="2"/>
  <c r="BY268" i="2"/>
  <c r="CB267" i="2"/>
  <c r="CF266" i="2"/>
  <c r="BX265" i="2"/>
  <c r="CI265" i="2" s="1"/>
  <c r="CB264" i="2"/>
  <c r="BX303" i="2"/>
  <c r="CI303" i="2" s="1"/>
  <c r="CC289" i="2"/>
  <c r="CB287" i="2"/>
  <c r="CH282" i="2"/>
  <c r="CA281" i="2"/>
  <c r="CG276" i="2"/>
  <c r="CA273" i="2"/>
  <c r="CG272" i="2"/>
  <c r="CC271" i="2"/>
  <c r="CH270" i="2"/>
  <c r="CH268" i="2"/>
  <c r="CA267" i="2"/>
  <c r="CD266" i="2"/>
  <c r="CG265" i="2"/>
  <c r="CC263" i="2"/>
  <c r="CG262" i="2"/>
  <c r="CF259" i="2"/>
  <c r="BX255" i="2"/>
  <c r="CF282" i="2"/>
  <c r="BX281" i="2"/>
  <c r="CI281" i="2" s="1"/>
  <c r="CD276" i="2"/>
  <c r="CG274" i="2"/>
  <c r="BY273" i="2"/>
  <c r="CF272" i="2"/>
  <c r="CB271" i="2"/>
  <c r="CG270" i="2"/>
  <c r="BX282" i="2"/>
  <c r="CI282" i="2" s="1"/>
  <c r="CD277" i="2"/>
  <c r="CC274" i="2"/>
  <c r="CA271" i="2"/>
  <c r="CF270" i="2"/>
  <c r="CB269" i="2"/>
  <c r="BX267" i="2"/>
  <c r="CI267" i="2" s="1"/>
  <c r="CA266" i="2"/>
  <c r="CH264" i="2"/>
  <c r="CA263" i="2"/>
  <c r="CD262" i="2"/>
  <c r="CF255" i="2"/>
  <c r="BX293" i="2"/>
  <c r="CI293" i="2" s="1"/>
  <c r="CB283" i="2"/>
  <c r="CH278" i="2"/>
  <c r="CA277" i="2"/>
  <c r="CD272" i="2"/>
  <c r="CA269" i="2"/>
  <c r="CD268" i="2"/>
  <c r="CC292" i="2"/>
  <c r="CF285" i="2"/>
  <c r="BY284" i="2"/>
  <c r="BX278" i="2"/>
  <c r="CI278" i="2" s="1"/>
  <c r="CH273" i="2"/>
  <c r="BX272" i="2"/>
  <c r="CI272" i="2" s="1"/>
  <c r="CA270" i="2"/>
  <c r="CF286" i="2"/>
  <c r="BX285" i="2"/>
  <c r="CI285" i="2" s="1"/>
  <c r="CD280" i="2"/>
  <c r="CF273" i="2"/>
  <c r="CG271" i="2"/>
  <c r="BY270" i="2"/>
  <c r="CG269" i="2"/>
  <c r="CG266" i="2"/>
  <c r="BY265" i="2"/>
  <c r="CG264" i="2"/>
  <c r="BX263" i="2"/>
  <c r="CI263" i="2" s="1"/>
  <c r="CF262" i="2"/>
  <c r="BX261" i="2"/>
  <c r="BX259" i="2"/>
  <c r="CF251" i="2"/>
  <c r="CF249" i="2"/>
  <c r="BX249" i="2"/>
  <c r="CF245" i="2"/>
  <c r="BX245" i="2"/>
  <c r="CC266" i="2"/>
  <c r="CC262" i="2"/>
  <c r="CG268" i="2"/>
  <c r="CH267" i="2"/>
  <c r="CD264" i="2"/>
  <c r="CA262" i="2"/>
  <c r="CB270" i="2"/>
  <c r="CC268" i="2"/>
  <c r="CF267" i="2"/>
  <c r="BY266" i="2"/>
  <c r="CC264" i="2"/>
  <c r="CH263" i="2"/>
  <c r="CF261" i="2"/>
  <c r="CF257" i="2"/>
  <c r="CB284" i="2"/>
  <c r="CB268" i="2"/>
  <c r="BX266" i="2"/>
  <c r="CI266" i="2" s="1"/>
  <c r="CF265" i="2"/>
  <c r="BY264" i="2"/>
  <c r="CF263" i="2"/>
  <c r="BY262" i="2"/>
  <c r="BX258" i="2"/>
  <c r="CF247" i="2"/>
  <c r="BX247" i="2"/>
  <c r="CF243" i="2"/>
  <c r="BX243" i="2"/>
  <c r="CH279" i="2"/>
  <c r="CD269" i="2"/>
  <c r="CC267" i="2"/>
  <c r="CD265" i="2"/>
  <c r="BX262" i="2"/>
  <c r="CI262" i="2" s="1"/>
  <c r="BY269" i="2"/>
  <c r="CB265" i="2"/>
  <c r="CB263" i="2"/>
  <c r="CB272" i="2"/>
  <c r="BX269" i="2"/>
  <c r="CI269" i="2" s="1"/>
  <c r="CH266" i="2"/>
  <c r="CA265" i="2"/>
  <c r="CH262" i="2"/>
  <c r="CF258" i="2"/>
  <c r="BX257" i="2"/>
  <c r="CF254" i="2"/>
  <c r="CF246" i="2"/>
  <c r="BX253" i="2"/>
  <c r="CF248" i="2"/>
  <c r="BX244" i="2"/>
  <c r="BX251" i="2"/>
  <c r="BX250" i="2"/>
  <c r="BX254" i="2"/>
  <c r="CF250" i="2"/>
  <c r="CF253" i="2"/>
  <c r="BX242" i="2"/>
  <c r="BX240" i="2"/>
  <c r="CF232" i="2"/>
  <c r="BX232" i="2"/>
  <c r="CF228" i="2"/>
  <c r="BX228" i="2"/>
  <c r="CF224" i="2"/>
  <c r="BX224" i="2"/>
  <c r="BX248" i="2"/>
  <c r="CF237" i="2"/>
  <c r="CF234" i="2"/>
  <c r="CF240" i="2"/>
  <c r="BX239" i="2"/>
  <c r="BX236" i="2"/>
  <c r="CF229" i="2"/>
  <c r="BX229" i="2"/>
  <c r="CF225" i="2"/>
  <c r="BX225" i="2"/>
  <c r="CF242" i="2"/>
  <c r="CF239" i="2"/>
  <c r="CF236" i="2"/>
  <c r="BX235" i="2"/>
  <c r="BX233" i="2"/>
  <c r="CF230" i="2"/>
  <c r="BX230" i="2"/>
  <c r="CF226" i="2"/>
  <c r="BX226" i="2"/>
  <c r="CF244" i="2"/>
  <c r="BX241" i="2"/>
  <c r="BX238" i="2"/>
  <c r="CF233" i="2"/>
  <c r="BX246" i="2"/>
  <c r="CF235" i="2"/>
  <c r="CF231" i="2"/>
  <c r="BX231" i="2"/>
  <c r="CF227" i="2"/>
  <c r="BX227" i="2"/>
  <c r="CF241" i="2"/>
  <c r="CF238" i="2"/>
  <c r="BX237" i="2"/>
  <c r="BX234" i="2"/>
  <c r="CF223" i="2"/>
  <c r="CF222" i="2"/>
  <c r="CF219" i="2"/>
  <c r="BX218" i="2"/>
  <c r="BX215" i="2"/>
  <c r="CF205" i="2"/>
  <c r="BX205" i="2"/>
  <c r="BX221" i="2"/>
  <c r="CF212" i="2"/>
  <c r="CF209" i="2"/>
  <c r="BX208" i="2"/>
  <c r="CF218" i="2"/>
  <c r="CF215" i="2"/>
  <c r="BX214" i="2"/>
  <c r="BX211" i="2"/>
  <c r="CF208" i="2"/>
  <c r="CF206" i="2"/>
  <c r="BX206" i="2"/>
  <c r="CF221" i="2"/>
  <c r="BX220" i="2"/>
  <c r="BX217" i="2"/>
  <c r="CF214" i="2"/>
  <c r="CF211" i="2"/>
  <c r="BX210" i="2"/>
  <c r="BX223" i="2"/>
  <c r="CF220" i="2"/>
  <c r="CF217" i="2"/>
  <c r="BX216" i="2"/>
  <c r="BX213" i="2"/>
  <c r="BX222" i="2"/>
  <c r="BX219" i="2"/>
  <c r="CF210" i="2"/>
  <c r="CF216" i="2"/>
  <c r="CF213" i="2"/>
  <c r="BX212" i="2"/>
  <c r="BX209" i="2"/>
  <c r="CF207" i="2"/>
  <c r="BX204" i="2"/>
  <c r="CF197" i="2"/>
  <c r="CF194" i="2"/>
  <c r="BX193" i="2"/>
  <c r="BX190" i="2"/>
  <c r="BX182" i="2"/>
  <c r="CF200" i="2"/>
  <c r="BX199" i="2"/>
  <c r="BX196" i="2"/>
  <c r="CF187" i="2"/>
  <c r="CF184" i="2"/>
  <c r="CF182" i="2"/>
  <c r="CF193" i="2"/>
  <c r="CF190" i="2"/>
  <c r="BX189" i="2"/>
  <c r="BX186" i="2"/>
  <c r="BX203" i="2"/>
  <c r="CF199" i="2"/>
  <c r="CF196" i="2"/>
  <c r="BX195" i="2"/>
  <c r="BX192" i="2"/>
  <c r="CF179" i="2"/>
  <c r="BX179" i="2"/>
  <c r="CF175" i="2"/>
  <c r="BX175" i="2"/>
  <c r="CF171" i="2"/>
  <c r="BX171" i="2"/>
  <c r="CF167" i="2"/>
  <c r="BX167" i="2"/>
  <c r="CF163" i="2"/>
  <c r="BX163" i="2"/>
  <c r="CF159" i="2"/>
  <c r="BX159" i="2"/>
  <c r="CF155" i="2"/>
  <c r="BX155" i="2"/>
  <c r="CF151" i="2"/>
  <c r="BX151" i="2"/>
  <c r="BX202" i="2"/>
  <c r="BX201" i="2"/>
  <c r="BX198" i="2"/>
  <c r="CF189" i="2"/>
  <c r="CF186" i="2"/>
  <c r="BX185" i="2"/>
  <c r="BX183" i="2"/>
  <c r="CF195" i="2"/>
  <c r="CF192" i="2"/>
  <c r="BX191" i="2"/>
  <c r="BX188" i="2"/>
  <c r="CF183" i="2"/>
  <c r="BX207" i="2"/>
  <c r="CF204" i="2"/>
  <c r="CF203" i="2"/>
  <c r="CF201" i="2"/>
  <c r="CF198" i="2"/>
  <c r="BX197" i="2"/>
  <c r="BX194" i="2"/>
  <c r="CF185" i="2"/>
  <c r="CF202" i="2"/>
  <c r="BX200" i="2"/>
  <c r="CF191" i="2"/>
  <c r="CF188" i="2"/>
  <c r="BX187" i="2"/>
  <c r="BX184" i="2"/>
  <c r="CF181" i="2"/>
  <c r="BX181" i="2"/>
  <c r="CF177" i="2"/>
  <c r="BX177" i="2"/>
  <c r="CF173" i="2"/>
  <c r="BX173" i="2"/>
  <c r="CF169" i="2"/>
  <c r="BX169" i="2"/>
  <c r="CF165" i="2"/>
  <c r="BX165" i="2"/>
  <c r="CF161" i="2"/>
  <c r="BX161" i="2"/>
  <c r="CF157" i="2"/>
  <c r="BX157" i="2"/>
  <c r="CF153" i="2"/>
  <c r="BX153" i="2"/>
  <c r="CF174" i="2"/>
  <c r="BX170" i="2"/>
  <c r="CF158" i="2"/>
  <c r="BX154" i="2"/>
  <c r="CF180" i="2"/>
  <c r="CF164" i="2"/>
  <c r="BX160" i="2"/>
  <c r="CF170" i="2"/>
  <c r="BX166" i="2"/>
  <c r="CF154" i="2"/>
  <c r="BX176" i="2"/>
  <c r="BX172" i="2"/>
  <c r="CF160" i="2"/>
  <c r="BX156" i="2"/>
  <c r="BX150" i="2"/>
  <c r="CF146" i="2"/>
  <c r="BX146" i="2"/>
  <c r="CF142" i="2"/>
  <c r="BX142" i="2"/>
  <c r="CF138" i="2"/>
  <c r="BX138" i="2"/>
  <c r="CF134" i="2"/>
  <c r="BX134" i="2"/>
  <c r="CF130" i="2"/>
  <c r="BX130" i="2"/>
  <c r="BX180" i="2"/>
  <c r="CF178" i="2"/>
  <c r="CF166" i="2"/>
  <c r="BX162" i="2"/>
  <c r="CF150" i="2"/>
  <c r="CF172" i="2"/>
  <c r="BX168" i="2"/>
  <c r="CF156" i="2"/>
  <c r="BX152" i="2"/>
  <c r="BX174" i="2"/>
  <c r="CF162" i="2"/>
  <c r="BX158" i="2"/>
  <c r="BX178" i="2"/>
  <c r="CF176" i="2"/>
  <c r="CF168" i="2"/>
  <c r="BX164" i="2"/>
  <c r="CF152" i="2"/>
  <c r="CF148" i="2"/>
  <c r="BX148" i="2"/>
  <c r="CF144" i="2"/>
  <c r="BX144" i="2"/>
  <c r="CF140" i="2"/>
  <c r="BX140" i="2"/>
  <c r="CF136" i="2"/>
  <c r="BX136" i="2"/>
  <c r="CF132" i="2"/>
  <c r="BX132" i="2"/>
  <c r="CF128" i="2"/>
  <c r="BX128" i="2"/>
  <c r="BX147" i="2"/>
  <c r="CF135" i="2"/>
  <c r="BX131" i="2"/>
  <c r="CF141" i="2"/>
  <c r="BX137" i="2"/>
  <c r="CF121" i="2"/>
  <c r="BX121" i="2"/>
  <c r="CF117" i="2"/>
  <c r="BX117" i="2"/>
  <c r="CF147" i="2"/>
  <c r="BX143" i="2"/>
  <c r="CF131" i="2"/>
  <c r="BX127" i="2"/>
  <c r="BX125" i="2"/>
  <c r="CF137" i="2"/>
  <c r="BX133" i="2"/>
  <c r="CF125" i="2"/>
  <c r="CF122" i="2"/>
  <c r="BX122" i="2"/>
  <c r="CF118" i="2"/>
  <c r="BX118" i="2"/>
  <c r="CF114" i="2"/>
  <c r="BX114" i="2"/>
  <c r="CF110" i="2"/>
  <c r="BX110" i="2"/>
  <c r="CF106" i="2"/>
  <c r="BX106" i="2"/>
  <c r="CF102" i="2"/>
  <c r="BX102" i="2"/>
  <c r="CF98" i="2"/>
  <c r="BX98" i="2"/>
  <c r="CF94" i="2"/>
  <c r="BX94" i="2"/>
  <c r="CF90" i="2"/>
  <c r="BX90" i="2"/>
  <c r="CF86" i="2"/>
  <c r="BX86" i="2"/>
  <c r="CF82" i="2"/>
  <c r="BX82" i="2"/>
  <c r="CF78" i="2"/>
  <c r="BX78" i="2"/>
  <c r="BX149" i="2"/>
  <c r="CF143" i="2"/>
  <c r="BX139" i="2"/>
  <c r="CF127" i="2"/>
  <c r="BX145" i="2"/>
  <c r="CF133" i="2"/>
  <c r="BX129" i="2"/>
  <c r="CF123" i="2"/>
  <c r="BX123" i="2"/>
  <c r="CF119" i="2"/>
  <c r="BX119" i="2"/>
  <c r="CF115" i="2"/>
  <c r="BX115" i="2"/>
  <c r="CF139" i="2"/>
  <c r="BX135" i="2"/>
  <c r="BX126" i="2"/>
  <c r="CF149" i="2"/>
  <c r="CF145" i="2"/>
  <c r="BX141" i="2"/>
  <c r="CF129" i="2"/>
  <c r="CF126" i="2"/>
  <c r="CF124" i="2"/>
  <c r="BX124" i="2"/>
  <c r="CF120" i="2"/>
  <c r="BX120" i="2"/>
  <c r="CF116" i="2"/>
  <c r="BX116" i="2"/>
  <c r="CF112" i="2"/>
  <c r="BX112" i="2"/>
  <c r="CF108" i="2"/>
  <c r="BX108" i="2"/>
  <c r="CF104" i="2"/>
  <c r="BX104" i="2"/>
  <c r="CF100" i="2"/>
  <c r="BX100" i="2"/>
  <c r="CF96" i="2"/>
  <c r="BX96" i="2"/>
  <c r="CF92" i="2"/>
  <c r="BX92" i="2"/>
  <c r="CF88" i="2"/>
  <c r="BX88" i="2"/>
  <c r="CF84" i="2"/>
  <c r="BX84" i="2"/>
  <c r="CF80" i="2"/>
  <c r="BX80" i="2"/>
  <c r="CF76" i="2"/>
  <c r="BX76" i="2"/>
  <c r="BX109" i="2"/>
  <c r="CF103" i="2"/>
  <c r="BX99" i="2"/>
  <c r="CF87" i="2"/>
  <c r="BX105" i="2"/>
  <c r="CF93" i="2"/>
  <c r="BX89" i="2"/>
  <c r="CF77" i="2"/>
  <c r="CF74" i="2"/>
  <c r="BX74" i="2"/>
  <c r="CF70" i="2"/>
  <c r="BX70" i="2"/>
  <c r="CF111" i="2"/>
  <c r="CF99" i="2"/>
  <c r="BX95" i="2"/>
  <c r="CF109" i="2"/>
  <c r="CF105" i="2"/>
  <c r="BX101" i="2"/>
  <c r="CF113" i="2"/>
  <c r="BX107" i="2"/>
  <c r="CF95" i="2"/>
  <c r="BX91" i="2"/>
  <c r="CF79" i="2"/>
  <c r="BX113" i="2"/>
  <c r="CF107" i="2"/>
  <c r="BX103" i="2"/>
  <c r="BX111" i="2"/>
  <c r="CF97" i="2"/>
  <c r="BX93" i="2"/>
  <c r="CF85" i="2"/>
  <c r="CF83" i="2"/>
  <c r="CF81" i="2"/>
  <c r="CF72" i="2"/>
  <c r="CF65" i="2"/>
  <c r="BX65" i="2"/>
  <c r="CF61" i="2"/>
  <c r="BX61" i="2"/>
  <c r="CF57" i="2"/>
  <c r="BX57" i="2"/>
  <c r="CF53" i="2"/>
  <c r="BX53" i="2"/>
  <c r="CF91" i="2"/>
  <c r="CF89" i="2"/>
  <c r="BX75" i="2"/>
  <c r="BX71" i="2"/>
  <c r="BX69" i="2"/>
  <c r="CF69" i="2"/>
  <c r="CF66" i="2"/>
  <c r="BX66" i="2"/>
  <c r="CF62" i="2"/>
  <c r="BX62" i="2"/>
  <c r="CF58" i="2"/>
  <c r="BX58" i="2"/>
  <c r="CF54" i="2"/>
  <c r="BX54" i="2"/>
  <c r="CF50" i="2"/>
  <c r="BX50" i="2"/>
  <c r="CF46" i="2"/>
  <c r="BX46" i="2"/>
  <c r="CF42" i="2"/>
  <c r="BX42" i="2"/>
  <c r="CF38" i="2"/>
  <c r="BX38" i="2"/>
  <c r="CF34" i="2"/>
  <c r="BX34" i="2"/>
  <c r="CF30" i="2"/>
  <c r="BX30" i="2"/>
  <c r="CF26" i="2"/>
  <c r="BX26" i="2"/>
  <c r="CF22" i="2"/>
  <c r="CF71" i="2"/>
  <c r="BX97" i="2"/>
  <c r="BX81" i="2"/>
  <c r="BX79" i="2"/>
  <c r="BX77" i="2"/>
  <c r="CF75" i="2"/>
  <c r="BX73" i="2"/>
  <c r="CF67" i="2"/>
  <c r="BX67" i="2"/>
  <c r="CF63" i="2"/>
  <c r="BX63" i="2"/>
  <c r="CF59" i="2"/>
  <c r="BX59" i="2"/>
  <c r="CF55" i="2"/>
  <c r="BX55" i="2"/>
  <c r="CF51" i="2"/>
  <c r="BX51" i="2"/>
  <c r="BX85" i="2"/>
  <c r="BX83" i="2"/>
  <c r="CF101" i="2"/>
  <c r="BX87" i="2"/>
  <c r="CF73" i="2"/>
  <c r="BX72" i="2"/>
  <c r="CF68" i="2"/>
  <c r="BX68" i="2"/>
  <c r="CF64" i="2"/>
  <c r="BX64" i="2"/>
  <c r="CF60" i="2"/>
  <c r="BX60" i="2"/>
  <c r="CF56" i="2"/>
  <c r="BX56" i="2"/>
  <c r="CF52" i="2"/>
  <c r="BX52" i="2"/>
  <c r="CF48" i="2"/>
  <c r="BX48" i="2"/>
  <c r="CF44" i="2"/>
  <c r="BX44" i="2"/>
  <c r="CF40" i="2"/>
  <c r="BX40" i="2"/>
  <c r="CF36" i="2"/>
  <c r="BX36" i="2"/>
  <c r="CF32" i="2"/>
  <c r="BX32" i="2"/>
  <c r="CF28" i="2"/>
  <c r="BX28" i="2"/>
  <c r="CF24" i="2"/>
  <c r="BX24" i="2"/>
  <c r="K379" i="2"/>
  <c r="C379" i="2"/>
  <c r="K375" i="2"/>
  <c r="C375" i="2"/>
  <c r="K380" i="2"/>
  <c r="C380" i="2"/>
  <c r="K376" i="2"/>
  <c r="C376" i="2"/>
  <c r="K381" i="2"/>
  <c r="C381" i="2"/>
  <c r="K377" i="2"/>
  <c r="C377" i="2"/>
  <c r="C374" i="2"/>
  <c r="K372" i="2"/>
  <c r="C372" i="2"/>
  <c r="K368" i="2"/>
  <c r="K374" i="2"/>
  <c r="K378" i="2"/>
  <c r="D378" i="2"/>
  <c r="K365" i="2"/>
  <c r="C365" i="2"/>
  <c r="K373" i="2"/>
  <c r="K370" i="2"/>
  <c r="C369" i="2"/>
  <c r="C378" i="2"/>
  <c r="D372" i="2"/>
  <c r="K366" i="2"/>
  <c r="K362" i="2"/>
  <c r="C362" i="2"/>
  <c r="D368" i="2"/>
  <c r="C370" i="2"/>
  <c r="C368" i="2"/>
  <c r="K371" i="2"/>
  <c r="C367" i="2"/>
  <c r="D367" i="2" s="1"/>
  <c r="K364" i="2"/>
  <c r="C364" i="2"/>
  <c r="C371" i="2"/>
  <c r="K367" i="2"/>
  <c r="C366" i="2"/>
  <c r="C363" i="2"/>
  <c r="K369" i="2"/>
  <c r="K359" i="2"/>
  <c r="C359" i="2"/>
  <c r="K363" i="2"/>
  <c r="C373" i="2"/>
  <c r="K360" i="2"/>
  <c r="C360" i="2"/>
  <c r="D361" i="2"/>
  <c r="D349" i="2"/>
  <c r="C361" i="2"/>
  <c r="K349" i="2"/>
  <c r="K345" i="2"/>
  <c r="C345" i="2"/>
  <c r="K341" i="2"/>
  <c r="C341" i="2"/>
  <c r="K337" i="2"/>
  <c r="C337" i="2"/>
  <c r="K357" i="2"/>
  <c r="K355" i="2"/>
  <c r="K352" i="2"/>
  <c r="C351" i="2"/>
  <c r="C354" i="2"/>
  <c r="K358" i="2"/>
  <c r="K351" i="2"/>
  <c r="D350" i="2"/>
  <c r="K361" i="2"/>
  <c r="K354" i="2"/>
  <c r="C353" i="2"/>
  <c r="C350" i="2"/>
  <c r="C348" i="2"/>
  <c r="K347" i="2"/>
  <c r="C347" i="2"/>
  <c r="K343" i="2"/>
  <c r="C343" i="2"/>
  <c r="K339" i="2"/>
  <c r="C339" i="2"/>
  <c r="C358" i="2"/>
  <c r="C357" i="2"/>
  <c r="D357" i="2" s="1"/>
  <c r="C356" i="2"/>
  <c r="K353" i="2"/>
  <c r="K350" i="2"/>
  <c r="C349" i="2"/>
  <c r="K356" i="2"/>
  <c r="C355" i="2"/>
  <c r="C346" i="2"/>
  <c r="K334" i="2"/>
  <c r="C334" i="2"/>
  <c r="K330" i="2"/>
  <c r="C330" i="2"/>
  <c r="D342" i="2"/>
  <c r="K340" i="2"/>
  <c r="K346" i="2"/>
  <c r="D345" i="2"/>
  <c r="C342" i="2"/>
  <c r="K348" i="2"/>
  <c r="K342" i="2"/>
  <c r="K338" i="2"/>
  <c r="K336" i="2"/>
  <c r="C336" i="2"/>
  <c r="K332" i="2"/>
  <c r="C332" i="2"/>
  <c r="C344" i="2"/>
  <c r="C352" i="2"/>
  <c r="C338" i="2"/>
  <c r="D338" i="2" s="1"/>
  <c r="K329" i="2"/>
  <c r="K335" i="2"/>
  <c r="C331" i="2"/>
  <c r="C328" i="2"/>
  <c r="C340" i="2"/>
  <c r="K328" i="2"/>
  <c r="K331" i="2"/>
  <c r="K344" i="2"/>
  <c r="D343" i="2"/>
  <c r="C333" i="2"/>
  <c r="D333" i="2" s="1"/>
  <c r="D346" i="2"/>
  <c r="K333" i="2"/>
  <c r="D332" i="2"/>
  <c r="C329" i="2"/>
  <c r="D329" i="2" s="1"/>
  <c r="C335" i="2"/>
  <c r="K324" i="2"/>
  <c r="C323" i="2"/>
  <c r="D323" i="2" s="1"/>
  <c r="C320" i="2"/>
  <c r="C326" i="2"/>
  <c r="D326" i="2" s="1"/>
  <c r="K327" i="2"/>
  <c r="K323" i="2"/>
  <c r="K320" i="2"/>
  <c r="K326" i="2"/>
  <c r="C325" i="2"/>
  <c r="C322" i="2"/>
  <c r="K315" i="2"/>
  <c r="C315" i="2"/>
  <c r="K311" i="2"/>
  <c r="C311" i="2"/>
  <c r="K325" i="2"/>
  <c r="K322" i="2"/>
  <c r="C321" i="2"/>
  <c r="C324" i="2"/>
  <c r="D324" i="2" s="1"/>
  <c r="C313" i="2"/>
  <c r="K307" i="2"/>
  <c r="C327" i="2"/>
  <c r="K319" i="2"/>
  <c r="C316" i="2"/>
  <c r="K310" i="2"/>
  <c r="K318" i="2"/>
  <c r="C317" i="2"/>
  <c r="K313" i="2"/>
  <c r="C312" i="2"/>
  <c r="D313" i="2" s="1"/>
  <c r="C309" i="2"/>
  <c r="C308" i="2"/>
  <c r="C306" i="2"/>
  <c r="K302" i="2"/>
  <c r="C302" i="2"/>
  <c r="K298" i="2"/>
  <c r="C298" i="2"/>
  <c r="K321" i="2"/>
  <c r="K316" i="2"/>
  <c r="K312" i="2"/>
  <c r="K309" i="2"/>
  <c r="C319" i="2"/>
  <c r="K317" i="2"/>
  <c r="C314" i="2"/>
  <c r="C318" i="2"/>
  <c r="K303" i="2"/>
  <c r="K300" i="2"/>
  <c r="C299" i="2"/>
  <c r="C296" i="2"/>
  <c r="C294" i="2"/>
  <c r="K289" i="2"/>
  <c r="C289" i="2"/>
  <c r="K285" i="2"/>
  <c r="C285" i="2"/>
  <c r="K281" i="2"/>
  <c r="C281" i="2"/>
  <c r="K277" i="2"/>
  <c r="C277" i="2"/>
  <c r="K273" i="2"/>
  <c r="C273" i="2"/>
  <c r="C310" i="2"/>
  <c r="C307" i="2"/>
  <c r="D307" i="2" s="1"/>
  <c r="K306" i="2"/>
  <c r="C305" i="2"/>
  <c r="K294" i="2"/>
  <c r="C292" i="2"/>
  <c r="K308" i="2"/>
  <c r="K299" i="2"/>
  <c r="K296" i="2"/>
  <c r="C295" i="2"/>
  <c r="D295" i="2" s="1"/>
  <c r="K292" i="2"/>
  <c r="K290" i="2"/>
  <c r="C290" i="2"/>
  <c r="K314" i="2"/>
  <c r="K305" i="2"/>
  <c r="C301" i="2"/>
  <c r="C304" i="2"/>
  <c r="K295" i="2"/>
  <c r="C293" i="2"/>
  <c r="D293" i="2" s="1"/>
  <c r="K301" i="2"/>
  <c r="C297" i="2"/>
  <c r="K293" i="2"/>
  <c r="C291" i="2"/>
  <c r="K304" i="2"/>
  <c r="C303" i="2"/>
  <c r="C300" i="2"/>
  <c r="K291" i="2"/>
  <c r="K282" i="2"/>
  <c r="C278" i="2"/>
  <c r="K278" i="2"/>
  <c r="C274" i="2"/>
  <c r="K287" i="2"/>
  <c r="K284" i="2"/>
  <c r="C283" i="2"/>
  <c r="C280" i="2"/>
  <c r="K272" i="2"/>
  <c r="K270" i="2"/>
  <c r="C270" i="2"/>
  <c r="K266" i="2"/>
  <c r="C266" i="2"/>
  <c r="K262" i="2"/>
  <c r="C262" i="2"/>
  <c r="K258" i="2"/>
  <c r="C258" i="2"/>
  <c r="K254" i="2"/>
  <c r="C254" i="2"/>
  <c r="K288" i="2"/>
  <c r="C286" i="2"/>
  <c r="K283" i="2"/>
  <c r="K280" i="2"/>
  <c r="C279" i="2"/>
  <c r="C276" i="2"/>
  <c r="D294" i="2"/>
  <c r="K286" i="2"/>
  <c r="C282" i="2"/>
  <c r="C284" i="2"/>
  <c r="D285" i="2" s="1"/>
  <c r="C268" i="2"/>
  <c r="K265" i="2"/>
  <c r="C261" i="2"/>
  <c r="K271" i="2"/>
  <c r="K276" i="2"/>
  <c r="K275" i="2"/>
  <c r="K261" i="2"/>
  <c r="C257" i="2"/>
  <c r="C287" i="2"/>
  <c r="D287" i="2" s="1"/>
  <c r="K274" i="2"/>
  <c r="C272" i="2"/>
  <c r="C288" i="2"/>
  <c r="D296" i="2"/>
  <c r="K279" i="2"/>
  <c r="D278" i="2"/>
  <c r="D274" i="2"/>
  <c r="C271" i="2"/>
  <c r="K269" i="2"/>
  <c r="K257" i="2"/>
  <c r="K255" i="2"/>
  <c r="C253" i="2"/>
  <c r="K251" i="2"/>
  <c r="C251" i="2"/>
  <c r="K247" i="2"/>
  <c r="C247" i="2"/>
  <c r="K243" i="2"/>
  <c r="C243" i="2"/>
  <c r="C265" i="2"/>
  <c r="K263" i="2"/>
  <c r="C260" i="2"/>
  <c r="K259" i="2"/>
  <c r="K297" i="2"/>
  <c r="C264" i="2"/>
  <c r="K267" i="2"/>
  <c r="K249" i="2"/>
  <c r="C249" i="2"/>
  <c r="K245" i="2"/>
  <c r="C245" i="2"/>
  <c r="C269" i="2"/>
  <c r="D270" i="2" s="1"/>
  <c r="K264" i="2"/>
  <c r="C263" i="2"/>
  <c r="D263" i="2" s="1"/>
  <c r="K260" i="2"/>
  <c r="C259" i="2"/>
  <c r="K256" i="2"/>
  <c r="C275" i="2"/>
  <c r="K268" i="2"/>
  <c r="C267" i="2"/>
  <c r="K252" i="2"/>
  <c r="C248" i="2"/>
  <c r="C256" i="2"/>
  <c r="K248" i="2"/>
  <c r="C250" i="2"/>
  <c r="K253" i="2"/>
  <c r="C252" i="2"/>
  <c r="K250" i="2"/>
  <c r="C246" i="2"/>
  <c r="C255" i="2"/>
  <c r="K246" i="2"/>
  <c r="C242" i="2"/>
  <c r="K237" i="2"/>
  <c r="K234" i="2"/>
  <c r="K230" i="2"/>
  <c r="C230" i="2"/>
  <c r="K226" i="2"/>
  <c r="C226" i="2"/>
  <c r="K240" i="2"/>
  <c r="C239" i="2"/>
  <c r="C236" i="2"/>
  <c r="K231" i="2"/>
  <c r="C231" i="2"/>
  <c r="K227" i="2"/>
  <c r="C227" i="2"/>
  <c r="K244" i="2"/>
  <c r="K239" i="2"/>
  <c r="K236" i="2"/>
  <c r="C235" i="2"/>
  <c r="C241" i="2"/>
  <c r="C238" i="2"/>
  <c r="K232" i="2"/>
  <c r="C232" i="2"/>
  <c r="K228" i="2"/>
  <c r="C228" i="2"/>
  <c r="K242" i="2"/>
  <c r="K235" i="2"/>
  <c r="K241" i="2"/>
  <c r="K238" i="2"/>
  <c r="C237" i="2"/>
  <c r="C234" i="2"/>
  <c r="K233" i="2"/>
  <c r="C233" i="2"/>
  <c r="K229" i="2"/>
  <c r="C229" i="2"/>
  <c r="C244" i="2"/>
  <c r="C240" i="2"/>
  <c r="C221" i="2"/>
  <c r="K212" i="2"/>
  <c r="K208" i="2"/>
  <c r="K207" i="2"/>
  <c r="C207" i="2"/>
  <c r="K203" i="2"/>
  <c r="C203" i="2"/>
  <c r="K218" i="2"/>
  <c r="K215" i="2"/>
  <c r="C214" i="2"/>
  <c r="C211" i="2"/>
  <c r="K221" i="2"/>
  <c r="C220" i="2"/>
  <c r="C217" i="2"/>
  <c r="K204" i="2"/>
  <c r="C204" i="2"/>
  <c r="C223" i="2"/>
  <c r="K214" i="2"/>
  <c r="K211" i="2"/>
  <c r="C210" i="2"/>
  <c r="C209" i="2"/>
  <c r="C225" i="2"/>
  <c r="C224" i="2"/>
  <c r="K220" i="2"/>
  <c r="K217" i="2"/>
  <c r="C216" i="2"/>
  <c r="C213" i="2"/>
  <c r="K209" i="2"/>
  <c r="K205" i="2"/>
  <c r="C205" i="2"/>
  <c r="K223" i="2"/>
  <c r="C222" i="2"/>
  <c r="C219" i="2"/>
  <c r="K210" i="2"/>
  <c r="K216" i="2"/>
  <c r="K213" i="2"/>
  <c r="C212" i="2"/>
  <c r="K225" i="2"/>
  <c r="K224" i="2"/>
  <c r="K222" i="2"/>
  <c r="K219" i="2"/>
  <c r="C218" i="2"/>
  <c r="C215" i="2"/>
  <c r="C208" i="2"/>
  <c r="K200" i="2"/>
  <c r="C199" i="2"/>
  <c r="C196" i="2"/>
  <c r="K187" i="2"/>
  <c r="K184" i="2"/>
  <c r="C202" i="2"/>
  <c r="K193" i="2"/>
  <c r="K190" i="2"/>
  <c r="C189" i="2"/>
  <c r="C186" i="2"/>
  <c r="C183" i="2"/>
  <c r="K199" i="2"/>
  <c r="K196" i="2"/>
  <c r="C195" i="2"/>
  <c r="C192" i="2"/>
  <c r="K183" i="2"/>
  <c r="K202" i="2"/>
  <c r="C201" i="2"/>
  <c r="C198" i="2"/>
  <c r="K189" i="2"/>
  <c r="K186" i="2"/>
  <c r="C185" i="2"/>
  <c r="K181" i="2"/>
  <c r="C181" i="2"/>
  <c r="K177" i="2"/>
  <c r="C177" i="2"/>
  <c r="K173" i="2"/>
  <c r="C173" i="2"/>
  <c r="K169" i="2"/>
  <c r="C169" i="2"/>
  <c r="K165" i="2"/>
  <c r="C165" i="2"/>
  <c r="K161" i="2"/>
  <c r="C161" i="2"/>
  <c r="K157" i="2"/>
  <c r="C157" i="2"/>
  <c r="K153" i="2"/>
  <c r="C153" i="2"/>
  <c r="K206" i="2"/>
  <c r="K195" i="2"/>
  <c r="K192" i="2"/>
  <c r="C191" i="2"/>
  <c r="C188" i="2"/>
  <c r="K201" i="2"/>
  <c r="K198" i="2"/>
  <c r="C197" i="2"/>
  <c r="C194" i="2"/>
  <c r="K185" i="2"/>
  <c r="C206" i="2"/>
  <c r="C200" i="2"/>
  <c r="K191" i="2"/>
  <c r="K188" i="2"/>
  <c r="C187" i="2"/>
  <c r="C184" i="2"/>
  <c r="K197" i="2"/>
  <c r="K194" i="2"/>
  <c r="C193" i="2"/>
  <c r="C190" i="2"/>
  <c r="K182" i="2"/>
  <c r="K179" i="2"/>
  <c r="C179" i="2"/>
  <c r="K175" i="2"/>
  <c r="C175" i="2"/>
  <c r="K171" i="2"/>
  <c r="C171" i="2"/>
  <c r="K167" i="2"/>
  <c r="C167" i="2"/>
  <c r="K163" i="2"/>
  <c r="C163" i="2"/>
  <c r="K159" i="2"/>
  <c r="C159" i="2"/>
  <c r="K155" i="2"/>
  <c r="C155" i="2"/>
  <c r="K151" i="2"/>
  <c r="C151" i="2"/>
  <c r="C180" i="2"/>
  <c r="K164" i="2"/>
  <c r="C160" i="2"/>
  <c r="K176" i="2"/>
  <c r="K170" i="2"/>
  <c r="C166" i="2"/>
  <c r="C172" i="2"/>
  <c r="K160" i="2"/>
  <c r="C156" i="2"/>
  <c r="K178" i="2"/>
  <c r="K166" i="2"/>
  <c r="C162" i="2"/>
  <c r="K148" i="2"/>
  <c r="C148" i="2"/>
  <c r="K144" i="2"/>
  <c r="C144" i="2"/>
  <c r="K140" i="2"/>
  <c r="C140" i="2"/>
  <c r="K136" i="2"/>
  <c r="C136" i="2"/>
  <c r="K132" i="2"/>
  <c r="C132" i="2"/>
  <c r="K128" i="2"/>
  <c r="C128" i="2"/>
  <c r="K172" i="2"/>
  <c r="C168" i="2"/>
  <c r="K156" i="2"/>
  <c r="C152" i="2"/>
  <c r="K180" i="2"/>
  <c r="C174" i="2"/>
  <c r="K162" i="2"/>
  <c r="C158" i="2"/>
  <c r="C182" i="2"/>
  <c r="C176" i="2"/>
  <c r="K168" i="2"/>
  <c r="C164" i="2"/>
  <c r="C178" i="2"/>
  <c r="K174" i="2"/>
  <c r="C170" i="2"/>
  <c r="K158" i="2"/>
  <c r="C154" i="2"/>
  <c r="K146" i="2"/>
  <c r="C146" i="2"/>
  <c r="K142" i="2"/>
  <c r="C142" i="2"/>
  <c r="K138" i="2"/>
  <c r="C138" i="2"/>
  <c r="K134" i="2"/>
  <c r="C134" i="2"/>
  <c r="K130" i="2"/>
  <c r="C130" i="2"/>
  <c r="K126" i="2"/>
  <c r="C126" i="2"/>
  <c r="K154" i="2"/>
  <c r="K149" i="2"/>
  <c r="K141" i="2"/>
  <c r="C137" i="2"/>
  <c r="K150" i="2"/>
  <c r="K147" i="2"/>
  <c r="C143" i="2"/>
  <c r="K131" i="2"/>
  <c r="C127" i="2"/>
  <c r="K123" i="2"/>
  <c r="C123" i="2"/>
  <c r="K119" i="2"/>
  <c r="C119" i="2"/>
  <c r="K137" i="2"/>
  <c r="C133" i="2"/>
  <c r="K143" i="2"/>
  <c r="C139" i="2"/>
  <c r="K127" i="2"/>
  <c r="K124" i="2"/>
  <c r="C124" i="2"/>
  <c r="K120" i="2"/>
  <c r="C120" i="2"/>
  <c r="K116" i="2"/>
  <c r="C116" i="2"/>
  <c r="K112" i="2"/>
  <c r="C112" i="2"/>
  <c r="K108" i="2"/>
  <c r="C108" i="2"/>
  <c r="K104" i="2"/>
  <c r="C104" i="2"/>
  <c r="K100" i="2"/>
  <c r="C100" i="2"/>
  <c r="K96" i="2"/>
  <c r="C96" i="2"/>
  <c r="K92" i="2"/>
  <c r="C92" i="2"/>
  <c r="K88" i="2"/>
  <c r="C88" i="2"/>
  <c r="K84" i="2"/>
  <c r="C84" i="2"/>
  <c r="K80" i="2"/>
  <c r="C80" i="2"/>
  <c r="C145" i="2"/>
  <c r="K133" i="2"/>
  <c r="C129" i="2"/>
  <c r="K152" i="2"/>
  <c r="C150" i="2"/>
  <c r="C149" i="2"/>
  <c r="K139" i="2"/>
  <c r="C135" i="2"/>
  <c r="K125" i="2"/>
  <c r="C125" i="2"/>
  <c r="K121" i="2"/>
  <c r="C121" i="2"/>
  <c r="K117" i="2"/>
  <c r="C117" i="2"/>
  <c r="K113" i="2"/>
  <c r="C113" i="2"/>
  <c r="K145" i="2"/>
  <c r="C141" i="2"/>
  <c r="K129" i="2"/>
  <c r="C147" i="2"/>
  <c r="K135" i="2"/>
  <c r="C131" i="2"/>
  <c r="K122" i="2"/>
  <c r="C122" i="2"/>
  <c r="K118" i="2"/>
  <c r="C118" i="2"/>
  <c r="K114" i="2"/>
  <c r="C114" i="2"/>
  <c r="K110" i="2"/>
  <c r="C110" i="2"/>
  <c r="K106" i="2"/>
  <c r="C106" i="2"/>
  <c r="K102" i="2"/>
  <c r="C102" i="2"/>
  <c r="K98" i="2"/>
  <c r="C98" i="2"/>
  <c r="K94" i="2"/>
  <c r="C94" i="2"/>
  <c r="K90" i="2"/>
  <c r="C90" i="2"/>
  <c r="K86" i="2"/>
  <c r="C86" i="2"/>
  <c r="K82" i="2"/>
  <c r="C82" i="2"/>
  <c r="K78" i="2"/>
  <c r="C78" i="2"/>
  <c r="K109" i="2"/>
  <c r="C105" i="2"/>
  <c r="K93" i="2"/>
  <c r="C89" i="2"/>
  <c r="K99" i="2"/>
  <c r="C95" i="2"/>
  <c r="K83" i="2"/>
  <c r="C79" i="2"/>
  <c r="K72" i="2"/>
  <c r="C72" i="2"/>
  <c r="K115" i="2"/>
  <c r="K111" i="2"/>
  <c r="K105" i="2"/>
  <c r="C101" i="2"/>
  <c r="C107" i="2"/>
  <c r="K95" i="2"/>
  <c r="C91" i="2"/>
  <c r="C115" i="2"/>
  <c r="K101" i="2"/>
  <c r="C97" i="2"/>
  <c r="K85" i="2"/>
  <c r="C81" i="2"/>
  <c r="K77" i="2"/>
  <c r="C109" i="2"/>
  <c r="K97" i="2"/>
  <c r="C111" i="2"/>
  <c r="K103" i="2"/>
  <c r="C99" i="2"/>
  <c r="K107" i="2"/>
  <c r="C69" i="2"/>
  <c r="C76" i="2"/>
  <c r="K75" i="2"/>
  <c r="C74" i="2"/>
  <c r="C71" i="2"/>
  <c r="K69" i="2"/>
  <c r="K67" i="2"/>
  <c r="C67" i="2"/>
  <c r="K63" i="2"/>
  <c r="C63" i="2"/>
  <c r="K59" i="2"/>
  <c r="C59" i="2"/>
  <c r="K55" i="2"/>
  <c r="C55" i="2"/>
  <c r="K51" i="2"/>
  <c r="C51" i="2"/>
  <c r="K89" i="2"/>
  <c r="C85" i="2"/>
  <c r="C83" i="2"/>
  <c r="K74" i="2"/>
  <c r="K71" i="2"/>
  <c r="C70" i="2"/>
  <c r="K68" i="2"/>
  <c r="C68" i="2"/>
  <c r="K64" i="2"/>
  <c r="C64" i="2"/>
  <c r="K60" i="2"/>
  <c r="C60" i="2"/>
  <c r="K56" i="2"/>
  <c r="C56" i="2"/>
  <c r="K52" i="2"/>
  <c r="C52" i="2"/>
  <c r="K48" i="2"/>
  <c r="C48" i="2"/>
  <c r="K44" i="2"/>
  <c r="C44" i="2"/>
  <c r="K40" i="2"/>
  <c r="C40" i="2"/>
  <c r="K36" i="2"/>
  <c r="C36" i="2"/>
  <c r="K32" i="2"/>
  <c r="C32" i="2"/>
  <c r="K28" i="2"/>
  <c r="C28" i="2"/>
  <c r="K24" i="2"/>
  <c r="C24" i="2"/>
  <c r="K87" i="2"/>
  <c r="K76" i="2"/>
  <c r="C73" i="2"/>
  <c r="K91" i="2"/>
  <c r="K70" i="2"/>
  <c r="K65" i="2"/>
  <c r="C65" i="2"/>
  <c r="K61" i="2"/>
  <c r="C61" i="2"/>
  <c r="K57" i="2"/>
  <c r="C57" i="2"/>
  <c r="K53" i="2"/>
  <c r="C53" i="2"/>
  <c r="C103" i="2"/>
  <c r="C93" i="2"/>
  <c r="K81" i="2"/>
  <c r="K79" i="2"/>
  <c r="C77" i="2"/>
  <c r="K73" i="2"/>
  <c r="C87" i="2"/>
  <c r="C75" i="2"/>
  <c r="K66" i="2"/>
  <c r="C66" i="2"/>
  <c r="K62" i="2"/>
  <c r="C62" i="2"/>
  <c r="K58" i="2"/>
  <c r="C58" i="2"/>
  <c r="K54" i="2"/>
  <c r="C54" i="2"/>
  <c r="K50" i="2"/>
  <c r="C50" i="2"/>
  <c r="K46" i="2"/>
  <c r="C46" i="2"/>
  <c r="K42" i="2"/>
  <c r="C42" i="2"/>
  <c r="K38" i="2"/>
  <c r="C38" i="2"/>
  <c r="K34" i="2"/>
  <c r="C34" i="2"/>
  <c r="K30" i="2"/>
  <c r="C30" i="2"/>
  <c r="K26" i="2"/>
  <c r="C26" i="2"/>
  <c r="H22" i="2"/>
  <c r="BR22" i="2"/>
  <c r="CO30" i="2"/>
  <c r="CW34" i="2"/>
  <c r="Y36" i="2"/>
  <c r="K39" i="2"/>
  <c r="AG39" i="2"/>
  <c r="BO39" i="2"/>
  <c r="CF39" i="2"/>
  <c r="AG40" i="2"/>
  <c r="BX43" i="2"/>
  <c r="K45" i="2"/>
  <c r="AP46" i="2"/>
  <c r="CF47" i="2"/>
  <c r="C49" i="2"/>
  <c r="AP50" i="2"/>
  <c r="AS381" i="2"/>
  <c r="AY380" i="2"/>
  <c r="AQ380" i="2"/>
  <c r="AU378" i="2"/>
  <c r="AS377" i="2"/>
  <c r="AY376" i="2"/>
  <c r="AQ376" i="2"/>
  <c r="AZ381" i="2"/>
  <c r="AX380" i="2"/>
  <c r="AP380" i="2"/>
  <c r="BA380" i="2" s="1"/>
  <c r="AV379" i="2"/>
  <c r="AT378" i="2"/>
  <c r="AZ377" i="2"/>
  <c r="AX376" i="2"/>
  <c r="AP376" i="2"/>
  <c r="BA376" i="2" s="1"/>
  <c r="AV375" i="2"/>
  <c r="AT374" i="2"/>
  <c r="AY381" i="2"/>
  <c r="AQ381" i="2"/>
  <c r="AU379" i="2"/>
  <c r="AS378" i="2"/>
  <c r="AY377" i="2"/>
  <c r="AQ377" i="2"/>
  <c r="AU375" i="2"/>
  <c r="AX381" i="2"/>
  <c r="AP381" i="2"/>
  <c r="BA381" i="2" s="1"/>
  <c r="AV380" i="2"/>
  <c r="AT379" i="2"/>
  <c r="AZ378" i="2"/>
  <c r="AX377" i="2"/>
  <c r="AP377" i="2"/>
  <c r="BA377" i="2" s="1"/>
  <c r="AV376" i="2"/>
  <c r="AU380" i="2"/>
  <c r="AS379" i="2"/>
  <c r="AY378" i="2"/>
  <c r="AQ378" i="2"/>
  <c r="AV381" i="2"/>
  <c r="AT380" i="2"/>
  <c r="AZ379" i="2"/>
  <c r="AX378" i="2"/>
  <c r="AP378" i="2"/>
  <c r="BA378" i="2" s="1"/>
  <c r="AV377" i="2"/>
  <c r="AT376" i="2"/>
  <c r="AZ375" i="2"/>
  <c r="AX374" i="2"/>
  <c r="AP374" i="2"/>
  <c r="BA374" i="2" s="1"/>
  <c r="AV373" i="2"/>
  <c r="AY379" i="2"/>
  <c r="AU377" i="2"/>
  <c r="AY375" i="2"/>
  <c r="AV374" i="2"/>
  <c r="AZ373" i="2"/>
  <c r="AQ373" i="2"/>
  <c r="AV372" i="2"/>
  <c r="AT371" i="2"/>
  <c r="AZ370" i="2"/>
  <c r="AX369" i="2"/>
  <c r="AP369" i="2"/>
  <c r="BA369" i="2" s="1"/>
  <c r="AV368" i="2"/>
  <c r="AX379" i="2"/>
  <c r="AT377" i="2"/>
  <c r="AZ376" i="2"/>
  <c r="AX375" i="2"/>
  <c r="AU374" i="2"/>
  <c r="AY373" i="2"/>
  <c r="AP373" i="2"/>
  <c r="BA373" i="2" s="1"/>
  <c r="AU372" i="2"/>
  <c r="AS371" i="2"/>
  <c r="AY370" i="2"/>
  <c r="AQ370" i="2"/>
  <c r="AU368" i="2"/>
  <c r="AU381" i="2"/>
  <c r="AQ379" i="2"/>
  <c r="AU376" i="2"/>
  <c r="AS374" i="2"/>
  <c r="AT381" i="2"/>
  <c r="AP379" i="2"/>
  <c r="BA379" i="2" s="1"/>
  <c r="AS376" i="2"/>
  <c r="AT375" i="2"/>
  <c r="AS375" i="2"/>
  <c r="AS380" i="2"/>
  <c r="AV378" i="2"/>
  <c r="AP375" i="2"/>
  <c r="BA375" i="2" s="1"/>
  <c r="AZ374" i="2"/>
  <c r="AY372" i="2"/>
  <c r="AQ371" i="2"/>
  <c r="AU370" i="2"/>
  <c r="AY369" i="2"/>
  <c r="AQ368" i="2"/>
  <c r="AZ367" i="2"/>
  <c r="AX366" i="2"/>
  <c r="AP366" i="2"/>
  <c r="BA366" i="2" s="1"/>
  <c r="AV365" i="2"/>
  <c r="AY374" i="2"/>
  <c r="AU373" i="2"/>
  <c r="AX372" i="2"/>
  <c r="AZ371" i="2"/>
  <c r="AP371" i="2"/>
  <c r="BA371" i="2" s="1"/>
  <c r="AT370" i="2"/>
  <c r="AV369" i="2"/>
  <c r="AZ368" i="2"/>
  <c r="AP368" i="2"/>
  <c r="BA368" i="2" s="1"/>
  <c r="AY367" i="2"/>
  <c r="AQ367" i="2"/>
  <c r="AU365" i="2"/>
  <c r="AT373" i="2"/>
  <c r="AY371" i="2"/>
  <c r="AS370" i="2"/>
  <c r="AS373" i="2"/>
  <c r="AT372" i="2"/>
  <c r="AX371" i="2"/>
  <c r="AQ374" i="2"/>
  <c r="AS372" i="2"/>
  <c r="AZ380" i="2"/>
  <c r="AQ372" i="2"/>
  <c r="AS368" i="2"/>
  <c r="AP367" i="2"/>
  <c r="BA367" i="2" s="1"/>
  <c r="AT366" i="2"/>
  <c r="AX365" i="2"/>
  <c r="AZ364" i="2"/>
  <c r="AX363" i="2"/>
  <c r="AP363" i="2"/>
  <c r="BA363" i="2" s="1"/>
  <c r="AV362" i="2"/>
  <c r="AT361" i="2"/>
  <c r="AZ360" i="2"/>
  <c r="AQ375" i="2"/>
  <c r="AX373" i="2"/>
  <c r="AP372" i="2"/>
  <c r="BA372" i="2" s="1"/>
  <c r="AV371" i="2"/>
  <c r="AX370" i="2"/>
  <c r="AZ369" i="2"/>
  <c r="AS366" i="2"/>
  <c r="AU371" i="2"/>
  <c r="AU369" i="2"/>
  <c r="AX367" i="2"/>
  <c r="AT365" i="2"/>
  <c r="AV370" i="2"/>
  <c r="AT369" i="2"/>
  <c r="AQ366" i="2"/>
  <c r="AS365" i="2"/>
  <c r="AP370" i="2"/>
  <c r="BA370" i="2" s="1"/>
  <c r="AS369" i="2"/>
  <c r="AY368" i="2"/>
  <c r="AV367" i="2"/>
  <c r="AZ366" i="2"/>
  <c r="AV364" i="2"/>
  <c r="AT363" i="2"/>
  <c r="AZ362" i="2"/>
  <c r="AX361" i="2"/>
  <c r="AP361" i="2"/>
  <c r="BA361" i="2" s="1"/>
  <c r="AX368" i="2"/>
  <c r="AU367" i="2"/>
  <c r="AQ369" i="2"/>
  <c r="AT367" i="2"/>
  <c r="AV366" i="2"/>
  <c r="AU366" i="2"/>
  <c r="AY365" i="2"/>
  <c r="AS364" i="2"/>
  <c r="AV363" i="2"/>
  <c r="AY362" i="2"/>
  <c r="AS360" i="2"/>
  <c r="AU358" i="2"/>
  <c r="AS357" i="2"/>
  <c r="AY356" i="2"/>
  <c r="AQ356" i="2"/>
  <c r="AU354" i="2"/>
  <c r="AS353" i="2"/>
  <c r="AY352" i="2"/>
  <c r="AQ352" i="2"/>
  <c r="AU350" i="2"/>
  <c r="AS349" i="2"/>
  <c r="AY348" i="2"/>
  <c r="AQ348" i="2"/>
  <c r="AQ365" i="2"/>
  <c r="AQ364" i="2"/>
  <c r="AU363" i="2"/>
  <c r="AX362" i="2"/>
  <c r="AQ361" i="2"/>
  <c r="AQ360" i="2"/>
  <c r="AV359" i="2"/>
  <c r="AT358" i="2"/>
  <c r="AZ357" i="2"/>
  <c r="AP365" i="2"/>
  <c r="BA365" i="2" s="1"/>
  <c r="AP364" i="2"/>
  <c r="BA364" i="2" s="1"/>
  <c r="AS363" i="2"/>
  <c r="AZ361" i="2"/>
  <c r="AY360" i="2"/>
  <c r="AP360" i="2"/>
  <c r="BA360" i="2" s="1"/>
  <c r="AU359" i="2"/>
  <c r="AS358" i="2"/>
  <c r="AY357" i="2"/>
  <c r="AQ357" i="2"/>
  <c r="AY364" i="2"/>
  <c r="AU362" i="2"/>
  <c r="AY361" i="2"/>
  <c r="AX360" i="2"/>
  <c r="AT359" i="2"/>
  <c r="AZ358" i="2"/>
  <c r="AX357" i="2"/>
  <c r="AP357" i="2"/>
  <c r="BA357" i="2" s="1"/>
  <c r="AZ372" i="2"/>
  <c r="AS367" i="2"/>
  <c r="AX364" i="2"/>
  <c r="AQ363" i="2"/>
  <c r="AT362" i="2"/>
  <c r="AS359" i="2"/>
  <c r="AY358" i="2"/>
  <c r="AQ358" i="2"/>
  <c r="AU356" i="2"/>
  <c r="AS355" i="2"/>
  <c r="AY354" i="2"/>
  <c r="AQ354" i="2"/>
  <c r="AU352" i="2"/>
  <c r="AS351" i="2"/>
  <c r="AY350" i="2"/>
  <c r="AQ350" i="2"/>
  <c r="AU348" i="2"/>
  <c r="AT368" i="2"/>
  <c r="AZ363" i="2"/>
  <c r="AS362" i="2"/>
  <c r="AV361" i="2"/>
  <c r="AV360" i="2"/>
  <c r="AZ359" i="2"/>
  <c r="AX358" i="2"/>
  <c r="AU364" i="2"/>
  <c r="AY363" i="2"/>
  <c r="AQ362" i="2"/>
  <c r="AU361" i="2"/>
  <c r="AU360" i="2"/>
  <c r="AY359" i="2"/>
  <c r="AQ359" i="2"/>
  <c r="AU357" i="2"/>
  <c r="AV357" i="2"/>
  <c r="AS356" i="2"/>
  <c r="AU355" i="2"/>
  <c r="AX354" i="2"/>
  <c r="AQ353" i="2"/>
  <c r="AT352" i="2"/>
  <c r="AX351" i="2"/>
  <c r="AP350" i="2"/>
  <c r="BA350" i="2" s="1"/>
  <c r="AT349" i="2"/>
  <c r="AX346" i="2"/>
  <c r="AP346" i="2"/>
  <c r="BA346" i="2" s="1"/>
  <c r="AV345" i="2"/>
  <c r="AT344" i="2"/>
  <c r="AZ343" i="2"/>
  <c r="AX342" i="2"/>
  <c r="AP342" i="2"/>
  <c r="BA342" i="2" s="1"/>
  <c r="AV341" i="2"/>
  <c r="AT340" i="2"/>
  <c r="AZ339" i="2"/>
  <c r="AX338" i="2"/>
  <c r="AP338" i="2"/>
  <c r="BA338" i="2" s="1"/>
  <c r="AV337" i="2"/>
  <c r="AT357" i="2"/>
  <c r="AT355" i="2"/>
  <c r="AZ353" i="2"/>
  <c r="AP353" i="2"/>
  <c r="BA353" i="2" s="1"/>
  <c r="AS352" i="2"/>
  <c r="AV351" i="2"/>
  <c r="AZ350" i="2"/>
  <c r="AV348" i="2"/>
  <c r="AZ347" i="2"/>
  <c r="AQ347" i="2"/>
  <c r="AS361" i="2"/>
  <c r="AT360" i="2"/>
  <c r="AP356" i="2"/>
  <c r="BA356" i="2" s="1"/>
  <c r="AV354" i="2"/>
  <c r="AY353" i="2"/>
  <c r="AU351" i="2"/>
  <c r="AX350" i="2"/>
  <c r="AQ349" i="2"/>
  <c r="AT348" i="2"/>
  <c r="AY347" i="2"/>
  <c r="AP347" i="2"/>
  <c r="BA347" i="2" s="1"/>
  <c r="AP362" i="2"/>
  <c r="BA362" i="2" s="1"/>
  <c r="AX359" i="2"/>
  <c r="AQ355" i="2"/>
  <c r="AT354" i="2"/>
  <c r="AX353" i="2"/>
  <c r="AP352" i="2"/>
  <c r="BA352" i="2" s="1"/>
  <c r="AT351" i="2"/>
  <c r="AZ349" i="2"/>
  <c r="AP349" i="2"/>
  <c r="BA349" i="2" s="1"/>
  <c r="AS348" i="2"/>
  <c r="AY366" i="2"/>
  <c r="AT364" i="2"/>
  <c r="AP359" i="2"/>
  <c r="BA359" i="2" s="1"/>
  <c r="AZ356" i="2"/>
  <c r="AZ355" i="2"/>
  <c r="AP355" i="2"/>
  <c r="BA355" i="2" s="1"/>
  <c r="AS354" i="2"/>
  <c r="AV353" i="2"/>
  <c r="AZ352" i="2"/>
  <c r="AV350" i="2"/>
  <c r="AY349" i="2"/>
  <c r="AV347" i="2"/>
  <c r="AT346" i="2"/>
  <c r="AZ345" i="2"/>
  <c r="AX344" i="2"/>
  <c r="AP344" i="2"/>
  <c r="BA344" i="2" s="1"/>
  <c r="AV343" i="2"/>
  <c r="AT342" i="2"/>
  <c r="AZ341" i="2"/>
  <c r="AX340" i="2"/>
  <c r="AP340" i="2"/>
  <c r="BA340" i="2" s="1"/>
  <c r="AV339" i="2"/>
  <c r="AV358" i="2"/>
  <c r="AX356" i="2"/>
  <c r="AY355" i="2"/>
  <c r="AU353" i="2"/>
  <c r="AX352" i="2"/>
  <c r="AQ351" i="2"/>
  <c r="AT350" i="2"/>
  <c r="AX349" i="2"/>
  <c r="AZ365" i="2"/>
  <c r="AP358" i="2"/>
  <c r="BA358" i="2" s="1"/>
  <c r="AV356" i="2"/>
  <c r="AX355" i="2"/>
  <c r="AP354" i="2"/>
  <c r="BA354" i="2" s="1"/>
  <c r="AT353" i="2"/>
  <c r="AZ351" i="2"/>
  <c r="AP351" i="2"/>
  <c r="BA351" i="2" s="1"/>
  <c r="AS350" i="2"/>
  <c r="AV349" i="2"/>
  <c r="AZ348" i="2"/>
  <c r="AV346" i="2"/>
  <c r="AY345" i="2"/>
  <c r="AU343" i="2"/>
  <c r="AY342" i="2"/>
  <c r="AQ341" i="2"/>
  <c r="AU340" i="2"/>
  <c r="AX339" i="2"/>
  <c r="AU338" i="2"/>
  <c r="AZ337" i="2"/>
  <c r="AQ337" i="2"/>
  <c r="AZ336" i="2"/>
  <c r="AX335" i="2"/>
  <c r="AP335" i="2"/>
  <c r="BA335" i="2" s="1"/>
  <c r="AV334" i="2"/>
  <c r="AT333" i="2"/>
  <c r="AZ332" i="2"/>
  <c r="AX331" i="2"/>
  <c r="AP331" i="2"/>
  <c r="BA331" i="2" s="1"/>
  <c r="AV330" i="2"/>
  <c r="AT329" i="2"/>
  <c r="AZ328" i="2"/>
  <c r="AX327" i="2"/>
  <c r="AU349" i="2"/>
  <c r="AU346" i="2"/>
  <c r="AX345" i="2"/>
  <c r="AQ344" i="2"/>
  <c r="AT343" i="2"/>
  <c r="AP341" i="2"/>
  <c r="BA341" i="2" s="1"/>
  <c r="AS340" i="2"/>
  <c r="AT338" i="2"/>
  <c r="AY351" i="2"/>
  <c r="AS346" i="2"/>
  <c r="AZ344" i="2"/>
  <c r="AS343" i="2"/>
  <c r="AV342" i="2"/>
  <c r="AY341" i="2"/>
  <c r="AU339" i="2"/>
  <c r="AS338" i="2"/>
  <c r="AX337" i="2"/>
  <c r="AV352" i="2"/>
  <c r="AX347" i="2"/>
  <c r="AU345" i="2"/>
  <c r="AY344" i="2"/>
  <c r="AQ343" i="2"/>
  <c r="AU342" i="2"/>
  <c r="AX341" i="2"/>
  <c r="AQ340" i="2"/>
  <c r="AT339" i="2"/>
  <c r="AZ354" i="2"/>
  <c r="AU347" i="2"/>
  <c r="AQ346" i="2"/>
  <c r="AT345" i="2"/>
  <c r="AP343" i="2"/>
  <c r="BA343" i="2" s="1"/>
  <c r="AS342" i="2"/>
  <c r="AZ340" i="2"/>
  <c r="AS339" i="2"/>
  <c r="AZ338" i="2"/>
  <c r="AQ338" i="2"/>
  <c r="AU337" i="2"/>
  <c r="AV336" i="2"/>
  <c r="AT335" i="2"/>
  <c r="AZ334" i="2"/>
  <c r="AX333" i="2"/>
  <c r="AP333" i="2"/>
  <c r="BA333" i="2" s="1"/>
  <c r="AV332" i="2"/>
  <c r="AT331" i="2"/>
  <c r="AZ330" i="2"/>
  <c r="AX329" i="2"/>
  <c r="AP329" i="2"/>
  <c r="BA329" i="2" s="1"/>
  <c r="AV355" i="2"/>
  <c r="AX348" i="2"/>
  <c r="AT347" i="2"/>
  <c r="AZ346" i="2"/>
  <c r="AS345" i="2"/>
  <c r="AV344" i="2"/>
  <c r="AY343" i="2"/>
  <c r="AU341" i="2"/>
  <c r="AY340" i="2"/>
  <c r="AT356" i="2"/>
  <c r="AP348" i="2"/>
  <c r="BA348" i="2" s="1"/>
  <c r="AS347" i="2"/>
  <c r="AY346" i="2"/>
  <c r="AQ345" i="2"/>
  <c r="AU344" i="2"/>
  <c r="AX343" i="2"/>
  <c r="AQ342" i="2"/>
  <c r="AT341" i="2"/>
  <c r="AP339" i="2"/>
  <c r="BA339" i="2" s="1"/>
  <c r="AZ342" i="2"/>
  <c r="AS341" i="2"/>
  <c r="AS337" i="2"/>
  <c r="AQ336" i="2"/>
  <c r="AU335" i="2"/>
  <c r="AX334" i="2"/>
  <c r="AQ333" i="2"/>
  <c r="AT332" i="2"/>
  <c r="AP330" i="2"/>
  <c r="BA330" i="2" s="1"/>
  <c r="AS329" i="2"/>
  <c r="AS328" i="2"/>
  <c r="AU326" i="2"/>
  <c r="AS325" i="2"/>
  <c r="AY324" i="2"/>
  <c r="AQ324" i="2"/>
  <c r="AU322" i="2"/>
  <c r="AS321" i="2"/>
  <c r="AY320" i="2"/>
  <c r="AQ320" i="2"/>
  <c r="AU318" i="2"/>
  <c r="AS317" i="2"/>
  <c r="AY316" i="2"/>
  <c r="AQ316" i="2"/>
  <c r="AP336" i="2"/>
  <c r="BA336" i="2" s="1"/>
  <c r="AS335" i="2"/>
  <c r="AZ333" i="2"/>
  <c r="AS332" i="2"/>
  <c r="AV331" i="2"/>
  <c r="AY330" i="2"/>
  <c r="AQ328" i="2"/>
  <c r="AV327" i="2"/>
  <c r="AS344" i="2"/>
  <c r="AY339" i="2"/>
  <c r="AY338" i="2"/>
  <c r="AP337" i="2"/>
  <c r="BA337" i="2" s="1"/>
  <c r="AY336" i="2"/>
  <c r="AU334" i="2"/>
  <c r="AY333" i="2"/>
  <c r="AQ332" i="2"/>
  <c r="AU331" i="2"/>
  <c r="AX330" i="2"/>
  <c r="AQ329" i="2"/>
  <c r="AY328" i="2"/>
  <c r="AP328" i="2"/>
  <c r="BA328" i="2" s="1"/>
  <c r="AU327" i="2"/>
  <c r="AP345" i="2"/>
  <c r="BA345" i="2" s="1"/>
  <c r="AQ339" i="2"/>
  <c r="AX336" i="2"/>
  <c r="AQ335" i="2"/>
  <c r="AT334" i="2"/>
  <c r="AP332" i="2"/>
  <c r="BA332" i="2" s="1"/>
  <c r="AS331" i="2"/>
  <c r="AZ329" i="2"/>
  <c r="AX328" i="2"/>
  <c r="AV338" i="2"/>
  <c r="AZ335" i="2"/>
  <c r="AS334" i="2"/>
  <c r="AV333" i="2"/>
  <c r="AY332" i="2"/>
  <c r="AU330" i="2"/>
  <c r="AY329" i="2"/>
  <c r="AS327" i="2"/>
  <c r="AY326" i="2"/>
  <c r="AQ326" i="2"/>
  <c r="AU324" i="2"/>
  <c r="AS323" i="2"/>
  <c r="AY322" i="2"/>
  <c r="AQ322" i="2"/>
  <c r="AU320" i="2"/>
  <c r="AS319" i="2"/>
  <c r="AY318" i="2"/>
  <c r="AQ318" i="2"/>
  <c r="AY337" i="2"/>
  <c r="AU336" i="2"/>
  <c r="AY335" i="2"/>
  <c r="AQ334" i="2"/>
  <c r="AU333" i="2"/>
  <c r="AX332" i="2"/>
  <c r="AQ331" i="2"/>
  <c r="AT330" i="2"/>
  <c r="AT336" i="2"/>
  <c r="AP334" i="2"/>
  <c r="BA334" i="2" s="1"/>
  <c r="AS333" i="2"/>
  <c r="AZ331" i="2"/>
  <c r="AS330" i="2"/>
  <c r="AV329" i="2"/>
  <c r="AU328" i="2"/>
  <c r="AZ325" i="2"/>
  <c r="AP325" i="2"/>
  <c r="BA325" i="2" s="1"/>
  <c r="AS324" i="2"/>
  <c r="AV323" i="2"/>
  <c r="AZ322" i="2"/>
  <c r="AV320" i="2"/>
  <c r="AY319" i="2"/>
  <c r="AU317" i="2"/>
  <c r="AX316" i="2"/>
  <c r="AY315" i="2"/>
  <c r="AQ315" i="2"/>
  <c r="AU313" i="2"/>
  <c r="AS312" i="2"/>
  <c r="AY311" i="2"/>
  <c r="AQ311" i="2"/>
  <c r="AU309" i="2"/>
  <c r="AS308" i="2"/>
  <c r="AY307" i="2"/>
  <c r="AQ307" i="2"/>
  <c r="AV326" i="2"/>
  <c r="AY325" i="2"/>
  <c r="AU323" i="2"/>
  <c r="AX322" i="2"/>
  <c r="AQ321" i="2"/>
  <c r="AT320" i="2"/>
  <c r="AX319" i="2"/>
  <c r="AY331" i="2"/>
  <c r="AQ330" i="2"/>
  <c r="AZ327" i="2"/>
  <c r="AT326" i="2"/>
  <c r="AX325" i="2"/>
  <c r="AP324" i="2"/>
  <c r="BA324" i="2" s="1"/>
  <c r="AT323" i="2"/>
  <c r="AZ321" i="2"/>
  <c r="AP321" i="2"/>
  <c r="BA321" i="2" s="1"/>
  <c r="AS320" i="2"/>
  <c r="AV319" i="2"/>
  <c r="AU332" i="2"/>
  <c r="AY327" i="2"/>
  <c r="AS326" i="2"/>
  <c r="AV325" i="2"/>
  <c r="AZ324" i="2"/>
  <c r="AV322" i="2"/>
  <c r="AY321" i="2"/>
  <c r="AU319" i="2"/>
  <c r="AX318" i="2"/>
  <c r="AQ317" i="2"/>
  <c r="AU316" i="2"/>
  <c r="AV315" i="2"/>
  <c r="AT314" i="2"/>
  <c r="AZ313" i="2"/>
  <c r="AX312" i="2"/>
  <c r="AP312" i="2"/>
  <c r="BA312" i="2" s="1"/>
  <c r="AV311" i="2"/>
  <c r="AT310" i="2"/>
  <c r="AZ309" i="2"/>
  <c r="AY334" i="2"/>
  <c r="AT327" i="2"/>
  <c r="AU325" i="2"/>
  <c r="AX324" i="2"/>
  <c r="AQ323" i="2"/>
  <c r="AT322" i="2"/>
  <c r="AX321" i="2"/>
  <c r="AV335" i="2"/>
  <c r="AP326" i="2"/>
  <c r="BA326" i="2" s="1"/>
  <c r="AT325" i="2"/>
  <c r="AZ323" i="2"/>
  <c r="AP323" i="2"/>
  <c r="BA323" i="2" s="1"/>
  <c r="AS322" i="2"/>
  <c r="AV321" i="2"/>
  <c r="AZ320" i="2"/>
  <c r="AS336" i="2"/>
  <c r="AV328" i="2"/>
  <c r="AQ327" i="2"/>
  <c r="AZ326" i="2"/>
  <c r="AV324" i="2"/>
  <c r="AY323" i="2"/>
  <c r="AU321" i="2"/>
  <c r="AX320" i="2"/>
  <c r="AV340" i="2"/>
  <c r="AT319" i="2"/>
  <c r="AV317" i="2"/>
  <c r="AP316" i="2"/>
  <c r="BA316" i="2" s="1"/>
  <c r="AZ315" i="2"/>
  <c r="AV313" i="2"/>
  <c r="AY312" i="2"/>
  <c r="AU310" i="2"/>
  <c r="AX309" i="2"/>
  <c r="AU308" i="2"/>
  <c r="AZ307" i="2"/>
  <c r="AP307" i="2"/>
  <c r="BA307" i="2" s="1"/>
  <c r="AU306" i="2"/>
  <c r="AU304" i="2"/>
  <c r="AS303" i="2"/>
  <c r="AY302" i="2"/>
  <c r="AQ302" i="2"/>
  <c r="AU300" i="2"/>
  <c r="AS299" i="2"/>
  <c r="AY298" i="2"/>
  <c r="AQ298" i="2"/>
  <c r="AU296" i="2"/>
  <c r="AS295" i="2"/>
  <c r="AY294" i="2"/>
  <c r="AQ294" i="2"/>
  <c r="AU292" i="2"/>
  <c r="AS291" i="2"/>
  <c r="AT337" i="2"/>
  <c r="AU329" i="2"/>
  <c r="AT317" i="2"/>
  <c r="AX315" i="2"/>
  <c r="AQ314" i="2"/>
  <c r="AT313" i="2"/>
  <c r="AP311" i="2"/>
  <c r="BA311" i="2" s="1"/>
  <c r="AS310" i="2"/>
  <c r="AT308" i="2"/>
  <c r="AX307" i="2"/>
  <c r="AT321" i="2"/>
  <c r="AQ319" i="2"/>
  <c r="AZ318" i="2"/>
  <c r="AZ316" i="2"/>
  <c r="AZ314" i="2"/>
  <c r="AP314" i="2"/>
  <c r="BA314" i="2" s="1"/>
  <c r="AS313" i="2"/>
  <c r="AV312" i="2"/>
  <c r="AZ311" i="2"/>
  <c r="AV309" i="2"/>
  <c r="AT328" i="2"/>
  <c r="AX323" i="2"/>
  <c r="AP322" i="2"/>
  <c r="BA322" i="2" s="1"/>
  <c r="AP319" i="2"/>
  <c r="BA319" i="2" s="1"/>
  <c r="AP317" i="2"/>
  <c r="BA317" i="2" s="1"/>
  <c r="AU315" i="2"/>
  <c r="AY314" i="2"/>
  <c r="AQ313" i="2"/>
  <c r="AU312" i="2"/>
  <c r="AX311" i="2"/>
  <c r="AQ310" i="2"/>
  <c r="AT309" i="2"/>
  <c r="AZ308" i="2"/>
  <c r="AQ308" i="2"/>
  <c r="AV307" i="2"/>
  <c r="AT305" i="2"/>
  <c r="AZ304" i="2"/>
  <c r="AX303" i="2"/>
  <c r="AP303" i="2"/>
  <c r="BA303" i="2" s="1"/>
  <c r="AV302" i="2"/>
  <c r="AT301" i="2"/>
  <c r="AZ300" i="2"/>
  <c r="AX299" i="2"/>
  <c r="AP299" i="2"/>
  <c r="BA299" i="2" s="1"/>
  <c r="AV298" i="2"/>
  <c r="AT297" i="2"/>
  <c r="AZ296" i="2"/>
  <c r="AX295" i="2"/>
  <c r="AP295" i="2"/>
  <c r="BA295" i="2" s="1"/>
  <c r="AV294" i="2"/>
  <c r="AT324" i="2"/>
  <c r="AV318" i="2"/>
  <c r="AV316" i="2"/>
  <c r="AT315" i="2"/>
  <c r="AX314" i="2"/>
  <c r="AP313" i="2"/>
  <c r="BA313" i="2" s="1"/>
  <c r="AT312" i="2"/>
  <c r="AZ310" i="2"/>
  <c r="AP310" i="2"/>
  <c r="BA310" i="2" s="1"/>
  <c r="AS309" i="2"/>
  <c r="AX326" i="2"/>
  <c r="AQ325" i="2"/>
  <c r="AP320" i="2"/>
  <c r="BA320" i="2" s="1"/>
  <c r="AT318" i="2"/>
  <c r="AZ317" i="2"/>
  <c r="AT316" i="2"/>
  <c r="AS315" i="2"/>
  <c r="AV314" i="2"/>
  <c r="AY313" i="2"/>
  <c r="AU311" i="2"/>
  <c r="AY310" i="2"/>
  <c r="AQ309" i="2"/>
  <c r="AS318" i="2"/>
  <c r="AY317" i="2"/>
  <c r="AS316" i="2"/>
  <c r="AU314" i="2"/>
  <c r="AX313" i="2"/>
  <c r="AQ312" i="2"/>
  <c r="AT311" i="2"/>
  <c r="AX310" i="2"/>
  <c r="AP309" i="2"/>
  <c r="BA309" i="2" s="1"/>
  <c r="AP318" i="2"/>
  <c r="BA318" i="2" s="1"/>
  <c r="AY306" i="2"/>
  <c r="AX305" i="2"/>
  <c r="AP304" i="2"/>
  <c r="BA304" i="2" s="1"/>
  <c r="AT303" i="2"/>
  <c r="AZ301" i="2"/>
  <c r="AP301" i="2"/>
  <c r="BA301" i="2" s="1"/>
  <c r="AS300" i="2"/>
  <c r="AV299" i="2"/>
  <c r="AZ298" i="2"/>
  <c r="AV296" i="2"/>
  <c r="AY295" i="2"/>
  <c r="AV293" i="2"/>
  <c r="AX290" i="2"/>
  <c r="AP290" i="2"/>
  <c r="BA290" i="2" s="1"/>
  <c r="AV289" i="2"/>
  <c r="AT288" i="2"/>
  <c r="AZ287" i="2"/>
  <c r="AX286" i="2"/>
  <c r="AP286" i="2"/>
  <c r="BA286" i="2" s="1"/>
  <c r="AV285" i="2"/>
  <c r="AT284" i="2"/>
  <c r="AZ283" i="2"/>
  <c r="AX282" i="2"/>
  <c r="AP282" i="2"/>
  <c r="BA282" i="2" s="1"/>
  <c r="AV281" i="2"/>
  <c r="AT280" i="2"/>
  <c r="AZ279" i="2"/>
  <c r="AX278" i="2"/>
  <c r="AP278" i="2"/>
  <c r="BA278" i="2" s="1"/>
  <c r="AV277" i="2"/>
  <c r="AT276" i="2"/>
  <c r="AZ275" i="2"/>
  <c r="AX274" i="2"/>
  <c r="AP274" i="2"/>
  <c r="BA274" i="2" s="1"/>
  <c r="AV273" i="2"/>
  <c r="AT272" i="2"/>
  <c r="AZ271" i="2"/>
  <c r="AX270" i="2"/>
  <c r="AP270" i="2"/>
  <c r="BA270" i="2" s="1"/>
  <c r="AP327" i="2"/>
  <c r="BA327" i="2" s="1"/>
  <c r="AS314" i="2"/>
  <c r="AV308" i="2"/>
  <c r="AX306" i="2"/>
  <c r="AV305" i="2"/>
  <c r="AY304" i="2"/>
  <c r="AU302" i="2"/>
  <c r="AY301" i="2"/>
  <c r="AQ300" i="2"/>
  <c r="AU299" i="2"/>
  <c r="AX298" i="2"/>
  <c r="AQ297" i="2"/>
  <c r="AT296" i="2"/>
  <c r="AP294" i="2"/>
  <c r="BA294" i="2" s="1"/>
  <c r="AU293" i="2"/>
  <c r="AZ292" i="2"/>
  <c r="AQ292" i="2"/>
  <c r="AV291" i="2"/>
  <c r="AU289" i="2"/>
  <c r="AS288" i="2"/>
  <c r="AP315" i="2"/>
  <c r="BA315" i="2" s="1"/>
  <c r="AP308" i="2"/>
  <c r="BA308" i="2" s="1"/>
  <c r="AU307" i="2"/>
  <c r="AV306" i="2"/>
  <c r="AU305" i="2"/>
  <c r="AX304" i="2"/>
  <c r="AQ303" i="2"/>
  <c r="AT302" i="2"/>
  <c r="AX301" i="2"/>
  <c r="AP300" i="2"/>
  <c r="BA300" i="2" s="1"/>
  <c r="AT299" i="2"/>
  <c r="AZ297" i="2"/>
  <c r="AP297" i="2"/>
  <c r="BA297" i="2" s="1"/>
  <c r="AS296" i="2"/>
  <c r="AV295" i="2"/>
  <c r="AZ294" i="2"/>
  <c r="AT293" i="2"/>
  <c r="AY292" i="2"/>
  <c r="AP292" i="2"/>
  <c r="BA292" i="2" s="1"/>
  <c r="AU291" i="2"/>
  <c r="AV290" i="2"/>
  <c r="AT289" i="2"/>
  <c r="AZ288" i="2"/>
  <c r="AZ319" i="2"/>
  <c r="AT307" i="2"/>
  <c r="AT306" i="2"/>
  <c r="AS305" i="2"/>
  <c r="AZ303" i="2"/>
  <c r="AS302" i="2"/>
  <c r="AV301" i="2"/>
  <c r="AY300" i="2"/>
  <c r="AU298" i="2"/>
  <c r="AY297" i="2"/>
  <c r="AQ296" i="2"/>
  <c r="AU295" i="2"/>
  <c r="AX294" i="2"/>
  <c r="AS293" i="2"/>
  <c r="AX292" i="2"/>
  <c r="AT291" i="2"/>
  <c r="AU290" i="2"/>
  <c r="AS289" i="2"/>
  <c r="AY288" i="2"/>
  <c r="AQ288" i="2"/>
  <c r="AU286" i="2"/>
  <c r="AS285" i="2"/>
  <c r="AY284" i="2"/>
  <c r="AQ284" i="2"/>
  <c r="AU282" i="2"/>
  <c r="AS281" i="2"/>
  <c r="AY280" i="2"/>
  <c r="AQ280" i="2"/>
  <c r="AU278" i="2"/>
  <c r="AS277" i="2"/>
  <c r="AY276" i="2"/>
  <c r="AQ276" i="2"/>
  <c r="AU274" i="2"/>
  <c r="AS307" i="2"/>
  <c r="AS306" i="2"/>
  <c r="AV304" i="2"/>
  <c r="AY303" i="2"/>
  <c r="AU301" i="2"/>
  <c r="AX300" i="2"/>
  <c r="AQ299" i="2"/>
  <c r="AT298" i="2"/>
  <c r="AX297" i="2"/>
  <c r="AP296" i="2"/>
  <c r="BA296" i="2" s="1"/>
  <c r="AT295" i="2"/>
  <c r="AX317" i="2"/>
  <c r="AY309" i="2"/>
  <c r="AQ306" i="2"/>
  <c r="AQ305" i="2"/>
  <c r="AT304" i="2"/>
  <c r="AP302" i="2"/>
  <c r="BA302" i="2" s="1"/>
  <c r="AS301" i="2"/>
  <c r="AZ299" i="2"/>
  <c r="AS298" i="2"/>
  <c r="AV297" i="2"/>
  <c r="AY296" i="2"/>
  <c r="AU294" i="2"/>
  <c r="AZ293" i="2"/>
  <c r="AQ293" i="2"/>
  <c r="AV292" i="2"/>
  <c r="AZ291" i="2"/>
  <c r="AQ291" i="2"/>
  <c r="AS290" i="2"/>
  <c r="AY289" i="2"/>
  <c r="AQ289" i="2"/>
  <c r="AV310" i="2"/>
  <c r="AY308" i="2"/>
  <c r="AP306" i="2"/>
  <c r="BA306" i="2" s="1"/>
  <c r="AZ305" i="2"/>
  <c r="AP305" i="2"/>
  <c r="BA305" i="2" s="1"/>
  <c r="AS304" i="2"/>
  <c r="AV303" i="2"/>
  <c r="AZ302" i="2"/>
  <c r="AV300" i="2"/>
  <c r="AY299" i="2"/>
  <c r="AU297" i="2"/>
  <c r="AX296" i="2"/>
  <c r="AQ295" i="2"/>
  <c r="AT294" i="2"/>
  <c r="AY293" i="2"/>
  <c r="AP293" i="2"/>
  <c r="BA293" i="2" s="1"/>
  <c r="AT292" i="2"/>
  <c r="AY291" i="2"/>
  <c r="AP291" i="2"/>
  <c r="BA291" i="2" s="1"/>
  <c r="AZ290" i="2"/>
  <c r="AX289" i="2"/>
  <c r="AP289" i="2"/>
  <c r="BA289" i="2" s="1"/>
  <c r="AX302" i="2"/>
  <c r="AQ301" i="2"/>
  <c r="AV288" i="2"/>
  <c r="AX287" i="2"/>
  <c r="AQ286" i="2"/>
  <c r="AT285" i="2"/>
  <c r="AP283" i="2"/>
  <c r="BA283" i="2" s="1"/>
  <c r="AS282" i="2"/>
  <c r="AZ280" i="2"/>
  <c r="AS279" i="2"/>
  <c r="AV278" i="2"/>
  <c r="AY277" i="2"/>
  <c r="AU275" i="2"/>
  <c r="AY274" i="2"/>
  <c r="AX273" i="2"/>
  <c r="AS272" i="2"/>
  <c r="AX271" i="2"/>
  <c r="AT270" i="2"/>
  <c r="AU268" i="2"/>
  <c r="AS267" i="2"/>
  <c r="AY266" i="2"/>
  <c r="AQ266" i="2"/>
  <c r="AU264" i="2"/>
  <c r="AS263" i="2"/>
  <c r="AY262" i="2"/>
  <c r="AQ262" i="2"/>
  <c r="AU260" i="2"/>
  <c r="AS259" i="2"/>
  <c r="AY258" i="2"/>
  <c r="AQ258" i="2"/>
  <c r="AU256" i="2"/>
  <c r="AS255" i="2"/>
  <c r="AY254" i="2"/>
  <c r="AQ254" i="2"/>
  <c r="AU252" i="2"/>
  <c r="AS251" i="2"/>
  <c r="AX308" i="2"/>
  <c r="AY305" i="2"/>
  <c r="AQ304" i="2"/>
  <c r="AT290" i="2"/>
  <c r="AP288" i="2"/>
  <c r="BA288" i="2" s="1"/>
  <c r="AU287" i="2"/>
  <c r="AY286" i="2"/>
  <c r="AQ285" i="2"/>
  <c r="AU284" i="2"/>
  <c r="AX283" i="2"/>
  <c r="AQ282" i="2"/>
  <c r="AT281" i="2"/>
  <c r="AP279" i="2"/>
  <c r="BA279" i="2" s="1"/>
  <c r="AS278" i="2"/>
  <c r="AZ276" i="2"/>
  <c r="AS275" i="2"/>
  <c r="AV274" i="2"/>
  <c r="AU273" i="2"/>
  <c r="AZ272" i="2"/>
  <c r="AQ272" i="2"/>
  <c r="AZ306" i="2"/>
  <c r="AZ295" i="2"/>
  <c r="AS294" i="2"/>
  <c r="AX293" i="2"/>
  <c r="AQ290" i="2"/>
  <c r="AT287" i="2"/>
  <c r="AZ285" i="2"/>
  <c r="AP285" i="2"/>
  <c r="BA285" i="2" s="1"/>
  <c r="AS284" i="2"/>
  <c r="AV283" i="2"/>
  <c r="AZ282" i="2"/>
  <c r="AV280" i="2"/>
  <c r="AY279" i="2"/>
  <c r="AU277" i="2"/>
  <c r="AX276" i="2"/>
  <c r="AQ275" i="2"/>
  <c r="AT274" i="2"/>
  <c r="AT273" i="2"/>
  <c r="AY272" i="2"/>
  <c r="AP272" i="2"/>
  <c r="BA272" i="2" s="1"/>
  <c r="AU271" i="2"/>
  <c r="AZ270" i="2"/>
  <c r="AQ270" i="2"/>
  <c r="AT269" i="2"/>
  <c r="AZ268" i="2"/>
  <c r="AX267" i="2"/>
  <c r="AP267" i="2"/>
  <c r="BA267" i="2" s="1"/>
  <c r="AV266" i="2"/>
  <c r="AT265" i="2"/>
  <c r="AZ264" i="2"/>
  <c r="AX263" i="2"/>
  <c r="AP263" i="2"/>
  <c r="BA263" i="2" s="1"/>
  <c r="AV262" i="2"/>
  <c r="AT261" i="2"/>
  <c r="AZ260" i="2"/>
  <c r="AX259" i="2"/>
  <c r="AP259" i="2"/>
  <c r="BA259" i="2" s="1"/>
  <c r="AV258" i="2"/>
  <c r="AT257" i="2"/>
  <c r="AZ256" i="2"/>
  <c r="AX255" i="2"/>
  <c r="AP255" i="2"/>
  <c r="BA255" i="2" s="1"/>
  <c r="AV254" i="2"/>
  <c r="AT253" i="2"/>
  <c r="AZ252" i="2"/>
  <c r="AS292" i="2"/>
  <c r="AZ289" i="2"/>
  <c r="AS287" i="2"/>
  <c r="AV286" i="2"/>
  <c r="AY285" i="2"/>
  <c r="AU283" i="2"/>
  <c r="AY282" i="2"/>
  <c r="AQ281" i="2"/>
  <c r="AU280" i="2"/>
  <c r="AX279" i="2"/>
  <c r="AQ278" i="2"/>
  <c r="AT277" i="2"/>
  <c r="AP275" i="2"/>
  <c r="BA275" i="2" s="1"/>
  <c r="AS297" i="2"/>
  <c r="AQ287" i="2"/>
  <c r="AT286" i="2"/>
  <c r="AX285" i="2"/>
  <c r="AP284" i="2"/>
  <c r="BA284" i="2" s="1"/>
  <c r="AT283" i="2"/>
  <c r="AZ281" i="2"/>
  <c r="AP281" i="2"/>
  <c r="BA281" i="2" s="1"/>
  <c r="AS280" i="2"/>
  <c r="AV279" i="2"/>
  <c r="AZ278" i="2"/>
  <c r="AV276" i="2"/>
  <c r="AY275" i="2"/>
  <c r="AZ312" i="2"/>
  <c r="AP298" i="2"/>
  <c r="BA298" i="2" s="1"/>
  <c r="AX288" i="2"/>
  <c r="AP287" i="2"/>
  <c r="BA287" i="2" s="1"/>
  <c r="AS286" i="2"/>
  <c r="AZ284" i="2"/>
  <c r="AS283" i="2"/>
  <c r="AV282" i="2"/>
  <c r="AY281" i="2"/>
  <c r="AU279" i="2"/>
  <c r="AY278" i="2"/>
  <c r="AQ277" i="2"/>
  <c r="AU276" i="2"/>
  <c r="AX275" i="2"/>
  <c r="AQ274" i="2"/>
  <c r="AZ273" i="2"/>
  <c r="AQ273" i="2"/>
  <c r="AY283" i="2"/>
  <c r="AX277" i="2"/>
  <c r="AP276" i="2"/>
  <c r="BA276" i="2" s="1"/>
  <c r="AX272" i="2"/>
  <c r="AY271" i="2"/>
  <c r="AV268" i="2"/>
  <c r="AY267" i="2"/>
  <c r="AU265" i="2"/>
  <c r="AS311" i="2"/>
  <c r="AX291" i="2"/>
  <c r="AX284" i="2"/>
  <c r="AQ283" i="2"/>
  <c r="AP277" i="2"/>
  <c r="BA277" i="2" s="1"/>
  <c r="AQ269" i="2"/>
  <c r="AT268" i="2"/>
  <c r="AP266" i="2"/>
  <c r="BA266" i="2" s="1"/>
  <c r="AS265" i="2"/>
  <c r="AZ263" i="2"/>
  <c r="AS262" i="2"/>
  <c r="AV261" i="2"/>
  <c r="AY260" i="2"/>
  <c r="AU258" i="2"/>
  <c r="AY257" i="2"/>
  <c r="AQ256" i="2"/>
  <c r="AU255" i="2"/>
  <c r="AU303" i="2"/>
  <c r="AU288" i="2"/>
  <c r="AV284" i="2"/>
  <c r="AT278" i="2"/>
  <c r="AZ274" i="2"/>
  <c r="AY273" i="2"/>
  <c r="AV272" i="2"/>
  <c r="AV271" i="2"/>
  <c r="AU285" i="2"/>
  <c r="AT279" i="2"/>
  <c r="AU272" i="2"/>
  <c r="AT271" i="2"/>
  <c r="AY270" i="2"/>
  <c r="AY269" i="2"/>
  <c r="AQ268" i="2"/>
  <c r="AU267" i="2"/>
  <c r="AX266" i="2"/>
  <c r="AQ265" i="2"/>
  <c r="AT264" i="2"/>
  <c r="AP262" i="2"/>
  <c r="BA262" i="2" s="1"/>
  <c r="AS261" i="2"/>
  <c r="AZ259" i="2"/>
  <c r="AS258" i="2"/>
  <c r="AV257" i="2"/>
  <c r="AY256" i="2"/>
  <c r="AU254" i="2"/>
  <c r="AZ286" i="2"/>
  <c r="AX280" i="2"/>
  <c r="AQ279" i="2"/>
  <c r="AS274" i="2"/>
  <c r="AS273" i="2"/>
  <c r="AS271" i="2"/>
  <c r="AX269" i="2"/>
  <c r="AY290" i="2"/>
  <c r="AV287" i="2"/>
  <c r="AU281" i="2"/>
  <c r="AT275" i="2"/>
  <c r="AP273" i="2"/>
  <c r="BA273" i="2" s="1"/>
  <c r="AP271" i="2"/>
  <c r="BA271" i="2" s="1"/>
  <c r="AU270" i="2"/>
  <c r="AT300" i="2"/>
  <c r="AT282" i="2"/>
  <c r="AZ277" i="2"/>
  <c r="AS276" i="2"/>
  <c r="AS270" i="2"/>
  <c r="AS269" i="2"/>
  <c r="AV267" i="2"/>
  <c r="AY265" i="2"/>
  <c r="AV264" i="2"/>
  <c r="AU262" i="2"/>
  <c r="AT260" i="2"/>
  <c r="AT258" i="2"/>
  <c r="AT256" i="2"/>
  <c r="AZ255" i="2"/>
  <c r="AT254" i="2"/>
  <c r="AV253" i="2"/>
  <c r="AY252" i="2"/>
  <c r="AT250" i="2"/>
  <c r="AZ249" i="2"/>
  <c r="AX248" i="2"/>
  <c r="AP248" i="2"/>
  <c r="BA248" i="2" s="1"/>
  <c r="AV247" i="2"/>
  <c r="AT246" i="2"/>
  <c r="AZ245" i="2"/>
  <c r="AX244" i="2"/>
  <c r="AP244" i="2"/>
  <c r="BA244" i="2" s="1"/>
  <c r="AV243" i="2"/>
  <c r="AT242" i="2"/>
  <c r="AT267" i="2"/>
  <c r="AX265" i="2"/>
  <c r="AS264" i="2"/>
  <c r="AT262" i="2"/>
  <c r="AZ261" i="2"/>
  <c r="AS260" i="2"/>
  <c r="AY259" i="2"/>
  <c r="AZ257" i="2"/>
  <c r="AX281" i="2"/>
  <c r="AY268" i="2"/>
  <c r="AV265" i="2"/>
  <c r="AQ264" i="2"/>
  <c r="AY263" i="2"/>
  <c r="AY261" i="2"/>
  <c r="AQ260" i="2"/>
  <c r="AP258" i="2"/>
  <c r="BA258" i="2" s="1"/>
  <c r="AX257" i="2"/>
  <c r="AP256" i="2"/>
  <c r="BA256" i="2" s="1"/>
  <c r="AZ269" i="2"/>
  <c r="AX268" i="2"/>
  <c r="AQ267" i="2"/>
  <c r="AZ266" i="2"/>
  <c r="AP264" i="2"/>
  <c r="BA264" i="2" s="1"/>
  <c r="AV263" i="2"/>
  <c r="AX261" i="2"/>
  <c r="AP260" i="2"/>
  <c r="BA260" i="2" s="1"/>
  <c r="AV259" i="2"/>
  <c r="AU257" i="2"/>
  <c r="AP280" i="2"/>
  <c r="BA280" i="2" s="1"/>
  <c r="AV269" i="2"/>
  <c r="AP265" i="2"/>
  <c r="BA265" i="2" s="1"/>
  <c r="AU263" i="2"/>
  <c r="AU261" i="2"/>
  <c r="AU259" i="2"/>
  <c r="AS257" i="2"/>
  <c r="AT255" i="2"/>
  <c r="AQ253" i="2"/>
  <c r="AT252" i="2"/>
  <c r="AX250" i="2"/>
  <c r="AP250" i="2"/>
  <c r="BA250" i="2" s="1"/>
  <c r="AV249" i="2"/>
  <c r="AT248" i="2"/>
  <c r="AZ247" i="2"/>
  <c r="AX246" i="2"/>
  <c r="AP246" i="2"/>
  <c r="BA246" i="2" s="1"/>
  <c r="AV245" i="2"/>
  <c r="AT244" i="2"/>
  <c r="AZ243" i="2"/>
  <c r="AV275" i="2"/>
  <c r="AV270" i="2"/>
  <c r="AU269" i="2"/>
  <c r="AS268" i="2"/>
  <c r="AU266" i="2"/>
  <c r="AT263" i="2"/>
  <c r="AZ262" i="2"/>
  <c r="AT259" i="2"/>
  <c r="AZ258" i="2"/>
  <c r="AX256" i="2"/>
  <c r="AP269" i="2"/>
  <c r="BA269" i="2" s="1"/>
  <c r="AP268" i="2"/>
  <c r="BA268" i="2" s="1"/>
  <c r="AT266" i="2"/>
  <c r="AY264" i="2"/>
  <c r="AX262" i="2"/>
  <c r="AQ261" i="2"/>
  <c r="AX260" i="2"/>
  <c r="AQ259" i="2"/>
  <c r="AX258" i="2"/>
  <c r="AQ257" i="2"/>
  <c r="AY287" i="2"/>
  <c r="AQ271" i="2"/>
  <c r="AZ267" i="2"/>
  <c r="AS266" i="2"/>
  <c r="AZ265" i="2"/>
  <c r="AX264" i="2"/>
  <c r="AQ263" i="2"/>
  <c r="AP261" i="2"/>
  <c r="BA261" i="2" s="1"/>
  <c r="AV260" i="2"/>
  <c r="AP257" i="2"/>
  <c r="BA257" i="2" s="1"/>
  <c r="AV256" i="2"/>
  <c r="AS253" i="2"/>
  <c r="AX251" i="2"/>
  <c r="AZ250" i="2"/>
  <c r="AS249" i="2"/>
  <c r="AV248" i="2"/>
  <c r="AY247" i="2"/>
  <c r="AU245" i="2"/>
  <c r="AY244" i="2"/>
  <c r="AX252" i="2"/>
  <c r="AV251" i="2"/>
  <c r="AY250" i="2"/>
  <c r="AP253" i="2"/>
  <c r="BA253" i="2" s="1"/>
  <c r="AU251" i="2"/>
  <c r="AP249" i="2"/>
  <c r="BA249" i="2" s="1"/>
  <c r="AS248" i="2"/>
  <c r="AZ246" i="2"/>
  <c r="AS245" i="2"/>
  <c r="AZ254" i="2"/>
  <c r="AV252" i="2"/>
  <c r="AT251" i="2"/>
  <c r="AV250" i="2"/>
  <c r="AY249" i="2"/>
  <c r="AU247" i="2"/>
  <c r="AY246" i="2"/>
  <c r="AQ245" i="2"/>
  <c r="AU244" i="2"/>
  <c r="AX243" i="2"/>
  <c r="AV242" i="2"/>
  <c r="AU240" i="2"/>
  <c r="AS239" i="2"/>
  <c r="AY238" i="2"/>
  <c r="AQ238" i="2"/>
  <c r="AU236" i="2"/>
  <c r="AS235" i="2"/>
  <c r="AY234" i="2"/>
  <c r="AQ234" i="2"/>
  <c r="AS256" i="2"/>
  <c r="AX254" i="2"/>
  <c r="AZ253" i="2"/>
  <c r="AS252" i="2"/>
  <c r="AQ251" i="2"/>
  <c r="AU250" i="2"/>
  <c r="AX249" i="2"/>
  <c r="AQ248" i="2"/>
  <c r="AT247" i="2"/>
  <c r="AY255" i="2"/>
  <c r="AS254" i="2"/>
  <c r="AY253" i="2"/>
  <c r="AQ252" i="2"/>
  <c r="AP251" i="2"/>
  <c r="BA251" i="2" s="1"/>
  <c r="AS250" i="2"/>
  <c r="AZ248" i="2"/>
  <c r="AS247" i="2"/>
  <c r="AV246" i="2"/>
  <c r="AV255" i="2"/>
  <c r="AX253" i="2"/>
  <c r="AP252" i="2"/>
  <c r="BA252" i="2" s="1"/>
  <c r="AZ251" i="2"/>
  <c r="AQ255" i="2"/>
  <c r="AP254" i="2"/>
  <c r="BA254" i="2" s="1"/>
  <c r="AU253" i="2"/>
  <c r="AY251" i="2"/>
  <c r="AQ250" i="2"/>
  <c r="AT249" i="2"/>
  <c r="AP247" i="2"/>
  <c r="BA247" i="2" s="1"/>
  <c r="AS246" i="2"/>
  <c r="AZ244" i="2"/>
  <c r="AS243" i="2"/>
  <c r="AZ242" i="2"/>
  <c r="AQ242" i="2"/>
  <c r="AS241" i="2"/>
  <c r="AY240" i="2"/>
  <c r="AQ240" i="2"/>
  <c r="AU238" i="2"/>
  <c r="AS237" i="2"/>
  <c r="AY236" i="2"/>
  <c r="AQ236" i="2"/>
  <c r="AU234" i="2"/>
  <c r="AV244" i="2"/>
  <c r="AT243" i="2"/>
  <c r="AQ241" i="2"/>
  <c r="AT240" i="2"/>
  <c r="AX239" i="2"/>
  <c r="AP238" i="2"/>
  <c r="BA238" i="2" s="1"/>
  <c r="AT237" i="2"/>
  <c r="AZ235" i="2"/>
  <c r="AP235" i="2"/>
  <c r="BA235" i="2" s="1"/>
  <c r="AS234" i="2"/>
  <c r="AT233" i="2"/>
  <c r="AZ232" i="2"/>
  <c r="AX231" i="2"/>
  <c r="AP231" i="2"/>
  <c r="BA231" i="2" s="1"/>
  <c r="AV230" i="2"/>
  <c r="AT229" i="2"/>
  <c r="AZ228" i="2"/>
  <c r="AX227" i="2"/>
  <c r="AP227" i="2"/>
  <c r="BA227" i="2" s="1"/>
  <c r="AV226" i="2"/>
  <c r="AT225" i="2"/>
  <c r="AZ224" i="2"/>
  <c r="AY245" i="2"/>
  <c r="AS244" i="2"/>
  <c r="AQ243" i="2"/>
  <c r="AP242" i="2"/>
  <c r="BA242" i="2" s="1"/>
  <c r="AZ241" i="2"/>
  <c r="AP241" i="2"/>
  <c r="BA241" i="2" s="1"/>
  <c r="AS240" i="2"/>
  <c r="AV239" i="2"/>
  <c r="AZ238" i="2"/>
  <c r="AV236" i="2"/>
  <c r="AY235" i="2"/>
  <c r="AS233" i="2"/>
  <c r="AY232" i="2"/>
  <c r="AQ232" i="2"/>
  <c r="AU230" i="2"/>
  <c r="AS229" i="2"/>
  <c r="AY228" i="2"/>
  <c r="AQ228" i="2"/>
  <c r="AU246" i="2"/>
  <c r="AX245" i="2"/>
  <c r="AP243" i="2"/>
  <c r="BA243" i="2" s="1"/>
  <c r="AY241" i="2"/>
  <c r="AU239" i="2"/>
  <c r="AX238" i="2"/>
  <c r="AQ237" i="2"/>
  <c r="AT236" i="2"/>
  <c r="AX235" i="2"/>
  <c r="AP234" i="2"/>
  <c r="BA234" i="2" s="1"/>
  <c r="AZ233" i="2"/>
  <c r="AX232" i="2"/>
  <c r="AP232" i="2"/>
  <c r="BA232" i="2" s="1"/>
  <c r="AV231" i="2"/>
  <c r="AT230" i="2"/>
  <c r="AZ229" i="2"/>
  <c r="AX228" i="2"/>
  <c r="AP228" i="2"/>
  <c r="BA228" i="2" s="1"/>
  <c r="AV227" i="2"/>
  <c r="AT226" i="2"/>
  <c r="AZ225" i="2"/>
  <c r="AX247" i="2"/>
  <c r="AQ246" i="2"/>
  <c r="AT245" i="2"/>
  <c r="AQ244" i="2"/>
  <c r="AY242" i="2"/>
  <c r="AX241" i="2"/>
  <c r="AP240" i="2"/>
  <c r="BA240" i="2" s="1"/>
  <c r="AT239" i="2"/>
  <c r="AZ237" i="2"/>
  <c r="AP237" i="2"/>
  <c r="BA237" i="2" s="1"/>
  <c r="AS236" i="2"/>
  <c r="AV235" i="2"/>
  <c r="AZ234" i="2"/>
  <c r="AY233" i="2"/>
  <c r="AQ233" i="2"/>
  <c r="AU231" i="2"/>
  <c r="AS230" i="2"/>
  <c r="AY229" i="2"/>
  <c r="AQ229" i="2"/>
  <c r="AU227" i="2"/>
  <c r="AS226" i="2"/>
  <c r="AY225" i="2"/>
  <c r="AQ225" i="2"/>
  <c r="AU223" i="2"/>
  <c r="AS222" i="2"/>
  <c r="AY221" i="2"/>
  <c r="AQ221" i="2"/>
  <c r="AU219" i="2"/>
  <c r="AS218" i="2"/>
  <c r="AY217" i="2"/>
  <c r="AQ217" i="2"/>
  <c r="AU215" i="2"/>
  <c r="AS214" i="2"/>
  <c r="AY213" i="2"/>
  <c r="AQ213" i="2"/>
  <c r="AU211" i="2"/>
  <c r="AS210" i="2"/>
  <c r="AY248" i="2"/>
  <c r="AQ247" i="2"/>
  <c r="AP245" i="2"/>
  <c r="BA245" i="2" s="1"/>
  <c r="AX242" i="2"/>
  <c r="AV241" i="2"/>
  <c r="AZ240" i="2"/>
  <c r="AV238" i="2"/>
  <c r="AY237" i="2"/>
  <c r="AU235" i="2"/>
  <c r="AX234" i="2"/>
  <c r="AX233" i="2"/>
  <c r="AP233" i="2"/>
  <c r="BA233" i="2" s="1"/>
  <c r="AV232" i="2"/>
  <c r="AT231" i="2"/>
  <c r="AZ230" i="2"/>
  <c r="AX229" i="2"/>
  <c r="AP229" i="2"/>
  <c r="BA229" i="2" s="1"/>
  <c r="AV228" i="2"/>
  <c r="AT227" i="2"/>
  <c r="AZ226" i="2"/>
  <c r="AX225" i="2"/>
  <c r="AP225" i="2"/>
  <c r="BA225" i="2" s="1"/>
  <c r="AU248" i="2"/>
  <c r="AY243" i="2"/>
  <c r="AU241" i="2"/>
  <c r="AX240" i="2"/>
  <c r="AQ239" i="2"/>
  <c r="AT238" i="2"/>
  <c r="AX237" i="2"/>
  <c r="AP236" i="2"/>
  <c r="BA236" i="2" s="1"/>
  <c r="AT235" i="2"/>
  <c r="AU232" i="2"/>
  <c r="AS231" i="2"/>
  <c r="AY230" i="2"/>
  <c r="AQ230" i="2"/>
  <c r="AU228" i="2"/>
  <c r="AS227" i="2"/>
  <c r="AY226" i="2"/>
  <c r="AQ226" i="2"/>
  <c r="AU249" i="2"/>
  <c r="AU242" i="2"/>
  <c r="AT241" i="2"/>
  <c r="AZ239" i="2"/>
  <c r="AP239" i="2"/>
  <c r="BA239" i="2" s="1"/>
  <c r="AS238" i="2"/>
  <c r="AV237" i="2"/>
  <c r="AZ236" i="2"/>
  <c r="AV234" i="2"/>
  <c r="AV233" i="2"/>
  <c r="AT232" i="2"/>
  <c r="AZ231" i="2"/>
  <c r="AX230" i="2"/>
  <c r="AP230" i="2"/>
  <c r="BA230" i="2" s="1"/>
  <c r="AV229" i="2"/>
  <c r="AT228" i="2"/>
  <c r="AZ227" i="2"/>
  <c r="AX226" i="2"/>
  <c r="AP226" i="2"/>
  <c r="BA226" i="2" s="1"/>
  <c r="AQ249" i="2"/>
  <c r="AU243" i="2"/>
  <c r="AS242" i="2"/>
  <c r="AV240" i="2"/>
  <c r="AY239" i="2"/>
  <c r="AU237" i="2"/>
  <c r="AX236" i="2"/>
  <c r="AQ235" i="2"/>
  <c r="AT234" i="2"/>
  <c r="AU233" i="2"/>
  <c r="AS232" i="2"/>
  <c r="AY231" i="2"/>
  <c r="AQ231" i="2"/>
  <c r="AU229" i="2"/>
  <c r="AS228" i="2"/>
  <c r="AY227" i="2"/>
  <c r="AQ227" i="2"/>
  <c r="AU225" i="2"/>
  <c r="AS224" i="2"/>
  <c r="AY223" i="2"/>
  <c r="AQ223" i="2"/>
  <c r="AU221" i="2"/>
  <c r="AS220" i="2"/>
  <c r="AY219" i="2"/>
  <c r="AQ219" i="2"/>
  <c r="AU217" i="2"/>
  <c r="AS216" i="2"/>
  <c r="AY215" i="2"/>
  <c r="AQ215" i="2"/>
  <c r="AU213" i="2"/>
  <c r="AS212" i="2"/>
  <c r="AY211" i="2"/>
  <c r="AQ211" i="2"/>
  <c r="AU209" i="2"/>
  <c r="AS208" i="2"/>
  <c r="AV224" i="2"/>
  <c r="AZ223" i="2"/>
  <c r="AV221" i="2"/>
  <c r="AY220" i="2"/>
  <c r="AU218" i="2"/>
  <c r="AX217" i="2"/>
  <c r="AQ216" i="2"/>
  <c r="AT215" i="2"/>
  <c r="AX214" i="2"/>
  <c r="AP213" i="2"/>
  <c r="BA213" i="2" s="1"/>
  <c r="AT212" i="2"/>
  <c r="AZ210" i="2"/>
  <c r="AP210" i="2"/>
  <c r="BA210" i="2" s="1"/>
  <c r="AT209" i="2"/>
  <c r="AY208" i="2"/>
  <c r="AP208" i="2"/>
  <c r="BA208" i="2" s="1"/>
  <c r="AV207" i="2"/>
  <c r="AT206" i="2"/>
  <c r="AZ205" i="2"/>
  <c r="AX204" i="2"/>
  <c r="AP204" i="2"/>
  <c r="BA204" i="2" s="1"/>
  <c r="AV203" i="2"/>
  <c r="AU226" i="2"/>
  <c r="AU224" i="2"/>
  <c r="AX223" i="2"/>
  <c r="AQ222" i="2"/>
  <c r="AT221" i="2"/>
  <c r="AX220" i="2"/>
  <c r="AP219" i="2"/>
  <c r="BA219" i="2" s="1"/>
  <c r="AT218" i="2"/>
  <c r="AZ216" i="2"/>
  <c r="AP216" i="2"/>
  <c r="BA216" i="2" s="1"/>
  <c r="AS215" i="2"/>
  <c r="AV214" i="2"/>
  <c r="AZ213" i="2"/>
  <c r="AV211" i="2"/>
  <c r="AY210" i="2"/>
  <c r="AS209" i="2"/>
  <c r="AX208" i="2"/>
  <c r="AT224" i="2"/>
  <c r="AZ222" i="2"/>
  <c r="AP222" i="2"/>
  <c r="BA222" i="2" s="1"/>
  <c r="AS221" i="2"/>
  <c r="AV220" i="2"/>
  <c r="AZ219" i="2"/>
  <c r="AV217" i="2"/>
  <c r="AY216" i="2"/>
  <c r="AU214" i="2"/>
  <c r="AX213" i="2"/>
  <c r="AQ212" i="2"/>
  <c r="AT211" i="2"/>
  <c r="AX210" i="2"/>
  <c r="AT207" i="2"/>
  <c r="AZ206" i="2"/>
  <c r="AX205" i="2"/>
  <c r="AP205" i="2"/>
  <c r="BA205" i="2" s="1"/>
  <c r="AV204" i="2"/>
  <c r="AV225" i="2"/>
  <c r="AQ224" i="2"/>
  <c r="AV223" i="2"/>
  <c r="AY222" i="2"/>
  <c r="AU220" i="2"/>
  <c r="AX219" i="2"/>
  <c r="AQ218" i="2"/>
  <c r="AT217" i="2"/>
  <c r="AX216" i="2"/>
  <c r="AP215" i="2"/>
  <c r="BA215" i="2" s="1"/>
  <c r="AT214" i="2"/>
  <c r="AZ212" i="2"/>
  <c r="AP212" i="2"/>
  <c r="BA212" i="2" s="1"/>
  <c r="AS211" i="2"/>
  <c r="AV210" i="2"/>
  <c r="AZ209" i="2"/>
  <c r="AQ209" i="2"/>
  <c r="AV208" i="2"/>
  <c r="AS207" i="2"/>
  <c r="AY206" i="2"/>
  <c r="AQ206" i="2"/>
  <c r="AU204" i="2"/>
  <c r="AS203" i="2"/>
  <c r="AY202" i="2"/>
  <c r="AQ202" i="2"/>
  <c r="AS225" i="2"/>
  <c r="AP224" i="2"/>
  <c r="BA224" i="2" s="1"/>
  <c r="AT223" i="2"/>
  <c r="AX222" i="2"/>
  <c r="AP221" i="2"/>
  <c r="BA221" i="2" s="1"/>
  <c r="AT220" i="2"/>
  <c r="AZ218" i="2"/>
  <c r="AP218" i="2"/>
  <c r="BA218" i="2" s="1"/>
  <c r="AS217" i="2"/>
  <c r="AV216" i="2"/>
  <c r="AZ215" i="2"/>
  <c r="AV213" i="2"/>
  <c r="AY212" i="2"/>
  <c r="AU210" i="2"/>
  <c r="AY209" i="2"/>
  <c r="AP209" i="2"/>
  <c r="BA209" i="2" s="1"/>
  <c r="AU208" i="2"/>
  <c r="AZ207" i="2"/>
  <c r="AX206" i="2"/>
  <c r="AP206" i="2"/>
  <c r="BA206" i="2" s="1"/>
  <c r="AV205" i="2"/>
  <c r="AT204" i="2"/>
  <c r="AS223" i="2"/>
  <c r="AV222" i="2"/>
  <c r="AZ221" i="2"/>
  <c r="AV219" i="2"/>
  <c r="AY218" i="2"/>
  <c r="AU216" i="2"/>
  <c r="AX215" i="2"/>
  <c r="AQ214" i="2"/>
  <c r="AT213" i="2"/>
  <c r="AX212" i="2"/>
  <c r="AP211" i="2"/>
  <c r="BA211" i="2" s="1"/>
  <c r="AT210" i="2"/>
  <c r="AX209" i="2"/>
  <c r="AT208" i="2"/>
  <c r="AY207" i="2"/>
  <c r="AQ207" i="2"/>
  <c r="AU205" i="2"/>
  <c r="AY224" i="2"/>
  <c r="AU222" i="2"/>
  <c r="AX221" i="2"/>
  <c r="AQ220" i="2"/>
  <c r="AT219" i="2"/>
  <c r="AX218" i="2"/>
  <c r="AP217" i="2"/>
  <c r="BA217" i="2" s="1"/>
  <c r="AT216" i="2"/>
  <c r="AZ214" i="2"/>
  <c r="AP214" i="2"/>
  <c r="BA214" i="2" s="1"/>
  <c r="AS213" i="2"/>
  <c r="AV212" i="2"/>
  <c r="AZ211" i="2"/>
  <c r="AX224" i="2"/>
  <c r="AP223" i="2"/>
  <c r="BA223" i="2" s="1"/>
  <c r="AT222" i="2"/>
  <c r="AZ220" i="2"/>
  <c r="AP220" i="2"/>
  <c r="BA220" i="2" s="1"/>
  <c r="AS219" i="2"/>
  <c r="AV218" i="2"/>
  <c r="AZ217" i="2"/>
  <c r="AV215" i="2"/>
  <c r="AY214" i="2"/>
  <c r="AU212" i="2"/>
  <c r="AX211" i="2"/>
  <c r="AQ210" i="2"/>
  <c r="AV209" i="2"/>
  <c r="AZ208" i="2"/>
  <c r="AQ208" i="2"/>
  <c r="AU206" i="2"/>
  <c r="AS205" i="2"/>
  <c r="AY204" i="2"/>
  <c r="AQ204" i="2"/>
  <c r="AU202" i="2"/>
  <c r="AS204" i="2"/>
  <c r="AU203" i="2"/>
  <c r="AP201" i="2"/>
  <c r="AX192" i="2"/>
  <c r="AX189" i="2"/>
  <c r="AP188" i="2"/>
  <c r="AP185" i="2"/>
  <c r="AX182" i="2"/>
  <c r="AY205" i="2"/>
  <c r="AT203" i="2"/>
  <c r="AV202" i="2"/>
  <c r="AX198" i="2"/>
  <c r="AX195" i="2"/>
  <c r="AP194" i="2"/>
  <c r="AP191" i="2"/>
  <c r="AX207" i="2"/>
  <c r="AT205" i="2"/>
  <c r="AT202" i="2"/>
  <c r="AX201" i="2"/>
  <c r="AP200" i="2"/>
  <c r="AP197" i="2"/>
  <c r="AX188" i="2"/>
  <c r="AX185" i="2"/>
  <c r="AP184" i="2"/>
  <c r="AU207" i="2"/>
  <c r="AQ205" i="2"/>
  <c r="AQ203" i="2"/>
  <c r="AS202" i="2"/>
  <c r="AX194" i="2"/>
  <c r="AX191" i="2"/>
  <c r="AP190" i="2"/>
  <c r="AP187" i="2"/>
  <c r="AP183" i="2"/>
  <c r="AX178" i="2"/>
  <c r="AP178" i="2"/>
  <c r="AX174" i="2"/>
  <c r="AP174" i="2"/>
  <c r="AX170" i="2"/>
  <c r="AP170" i="2"/>
  <c r="AX166" i="2"/>
  <c r="AP166" i="2"/>
  <c r="AX162" i="2"/>
  <c r="AP162" i="2"/>
  <c r="AX158" i="2"/>
  <c r="AP158" i="2"/>
  <c r="AX154" i="2"/>
  <c r="AP154" i="2"/>
  <c r="AP207" i="2"/>
  <c r="BA207" i="2" s="1"/>
  <c r="AP203" i="2"/>
  <c r="BA203" i="2" s="1"/>
  <c r="AX200" i="2"/>
  <c r="AX197" i="2"/>
  <c r="AP196" i="2"/>
  <c r="AP193" i="2"/>
  <c r="AX184" i="2"/>
  <c r="AX183" i="2"/>
  <c r="AZ203" i="2"/>
  <c r="AP202" i="2"/>
  <c r="BA202" i="2" s="1"/>
  <c r="AP199" i="2"/>
  <c r="AX190" i="2"/>
  <c r="AX187" i="2"/>
  <c r="AP186" i="2"/>
  <c r="AV206" i="2"/>
  <c r="AZ204" i="2"/>
  <c r="AY203" i="2"/>
  <c r="AZ202" i="2"/>
  <c r="AX196" i="2"/>
  <c r="AX193" i="2"/>
  <c r="AP192" i="2"/>
  <c r="AP189" i="2"/>
  <c r="AS206" i="2"/>
  <c r="AX203" i="2"/>
  <c r="AX202" i="2"/>
  <c r="AX199" i="2"/>
  <c r="AP198" i="2"/>
  <c r="AP195" i="2"/>
  <c r="AX186" i="2"/>
  <c r="AP182" i="2"/>
  <c r="AX180" i="2"/>
  <c r="AP180" i="2"/>
  <c r="AX176" i="2"/>
  <c r="AP176" i="2"/>
  <c r="AX172" i="2"/>
  <c r="AP172" i="2"/>
  <c r="AX168" i="2"/>
  <c r="AP168" i="2"/>
  <c r="AX164" i="2"/>
  <c r="AP164" i="2"/>
  <c r="AX160" i="2"/>
  <c r="AP160" i="2"/>
  <c r="AX156" i="2"/>
  <c r="AP156" i="2"/>
  <c r="AX152" i="2"/>
  <c r="AP152" i="2"/>
  <c r="AX179" i="2"/>
  <c r="AX169" i="2"/>
  <c r="AP165" i="2"/>
  <c r="AX153" i="2"/>
  <c r="AP181" i="2"/>
  <c r="AP177" i="2"/>
  <c r="AP171" i="2"/>
  <c r="AX159" i="2"/>
  <c r="AX175" i="2"/>
  <c r="AX165" i="2"/>
  <c r="AP161" i="2"/>
  <c r="AP179" i="2"/>
  <c r="AX171" i="2"/>
  <c r="AP167" i="2"/>
  <c r="AX155" i="2"/>
  <c r="AP151" i="2"/>
  <c r="AX150" i="2"/>
  <c r="AX149" i="2"/>
  <c r="AP149" i="2"/>
  <c r="AX145" i="2"/>
  <c r="AP145" i="2"/>
  <c r="AX141" i="2"/>
  <c r="AP141" i="2"/>
  <c r="AX137" i="2"/>
  <c r="AP137" i="2"/>
  <c r="AX133" i="2"/>
  <c r="AP133" i="2"/>
  <c r="AX129" i="2"/>
  <c r="AP129" i="2"/>
  <c r="AP173" i="2"/>
  <c r="AX161" i="2"/>
  <c r="AP157" i="2"/>
  <c r="AX177" i="2"/>
  <c r="AX167" i="2"/>
  <c r="AP163" i="2"/>
  <c r="AX151" i="2"/>
  <c r="AX181" i="2"/>
  <c r="AX173" i="2"/>
  <c r="AP169" i="2"/>
  <c r="AX157" i="2"/>
  <c r="AP175" i="2"/>
  <c r="AX163" i="2"/>
  <c r="AP159" i="2"/>
  <c r="AX147" i="2"/>
  <c r="AP147" i="2"/>
  <c r="AX143" i="2"/>
  <c r="AP143" i="2"/>
  <c r="AX139" i="2"/>
  <c r="AP139" i="2"/>
  <c r="AX135" i="2"/>
  <c r="AP135" i="2"/>
  <c r="AX131" i="2"/>
  <c r="AP131" i="2"/>
  <c r="AX127" i="2"/>
  <c r="AP127" i="2"/>
  <c r="AX146" i="2"/>
  <c r="AP142" i="2"/>
  <c r="AX130" i="2"/>
  <c r="AP148" i="2"/>
  <c r="AX136" i="2"/>
  <c r="AP132" i="2"/>
  <c r="AX124" i="2"/>
  <c r="AP124" i="2"/>
  <c r="AX120" i="2"/>
  <c r="AP120" i="2"/>
  <c r="AX116" i="2"/>
  <c r="AP116" i="2"/>
  <c r="AX142" i="2"/>
  <c r="AP138" i="2"/>
  <c r="AP153" i="2"/>
  <c r="AX148" i="2"/>
  <c r="AP144" i="2"/>
  <c r="AX132" i="2"/>
  <c r="AP128" i="2"/>
  <c r="AX125" i="2"/>
  <c r="AP125" i="2"/>
  <c r="AX121" i="2"/>
  <c r="AP121" i="2"/>
  <c r="AX117" i="2"/>
  <c r="AP117" i="2"/>
  <c r="AX113" i="2"/>
  <c r="AP113" i="2"/>
  <c r="AX109" i="2"/>
  <c r="AP109" i="2"/>
  <c r="AX105" i="2"/>
  <c r="AP105" i="2"/>
  <c r="AX101" i="2"/>
  <c r="AP101" i="2"/>
  <c r="AX97" i="2"/>
  <c r="AP97" i="2"/>
  <c r="AX93" i="2"/>
  <c r="AP93" i="2"/>
  <c r="AX89" i="2"/>
  <c r="AP89" i="2"/>
  <c r="AX85" i="2"/>
  <c r="AP85" i="2"/>
  <c r="AX81" i="2"/>
  <c r="AP81" i="2"/>
  <c r="AX138" i="2"/>
  <c r="AP134" i="2"/>
  <c r="AX144" i="2"/>
  <c r="AP140" i="2"/>
  <c r="AX128" i="2"/>
  <c r="AP126" i="2"/>
  <c r="AX122" i="2"/>
  <c r="AP122" i="2"/>
  <c r="AX118" i="2"/>
  <c r="AP118" i="2"/>
  <c r="AX114" i="2"/>
  <c r="AP114" i="2"/>
  <c r="AP155" i="2"/>
  <c r="AP146" i="2"/>
  <c r="AX134" i="2"/>
  <c r="AP130" i="2"/>
  <c r="AX126" i="2"/>
  <c r="AP150" i="2"/>
  <c r="AX140" i="2"/>
  <c r="AP136" i="2"/>
  <c r="AX123" i="2"/>
  <c r="AP123" i="2"/>
  <c r="AX119" i="2"/>
  <c r="AP119" i="2"/>
  <c r="AX115" i="2"/>
  <c r="AP115" i="2"/>
  <c r="AX111" i="2"/>
  <c r="AP111" i="2"/>
  <c r="AX107" i="2"/>
  <c r="AP107" i="2"/>
  <c r="AX103" i="2"/>
  <c r="AP103" i="2"/>
  <c r="AX99" i="2"/>
  <c r="AP99" i="2"/>
  <c r="AX95" i="2"/>
  <c r="AP95" i="2"/>
  <c r="AX91" i="2"/>
  <c r="AP91" i="2"/>
  <c r="AX87" i="2"/>
  <c r="AP87" i="2"/>
  <c r="AX83" i="2"/>
  <c r="AP83" i="2"/>
  <c r="AX79" i="2"/>
  <c r="AP79" i="2"/>
  <c r="AX75" i="2"/>
  <c r="AP112" i="2"/>
  <c r="AP110" i="2"/>
  <c r="AX98" i="2"/>
  <c r="AP94" i="2"/>
  <c r="AX104" i="2"/>
  <c r="AP100" i="2"/>
  <c r="AX88" i="2"/>
  <c r="AP84" i="2"/>
  <c r="AX76" i="2"/>
  <c r="AX73" i="2"/>
  <c r="AP73" i="2"/>
  <c r="AP106" i="2"/>
  <c r="AX110" i="2"/>
  <c r="AX100" i="2"/>
  <c r="AP96" i="2"/>
  <c r="AX106" i="2"/>
  <c r="AP102" i="2"/>
  <c r="AX90" i="2"/>
  <c r="AP86" i="2"/>
  <c r="AP77" i="2"/>
  <c r="AX112" i="2"/>
  <c r="AX102" i="2"/>
  <c r="AP98" i="2"/>
  <c r="AX108" i="2"/>
  <c r="AP104" i="2"/>
  <c r="AP23" i="2"/>
  <c r="AX23" i="2"/>
  <c r="AP27" i="2"/>
  <c r="AX27" i="2"/>
  <c r="AP31" i="2"/>
  <c r="AX31" i="2"/>
  <c r="AP35" i="2"/>
  <c r="AX35" i="2"/>
  <c r="AP39" i="2"/>
  <c r="AX39" i="2"/>
  <c r="AP43" i="2"/>
  <c r="AX43" i="2"/>
  <c r="AP47" i="2"/>
  <c r="AX47" i="2"/>
  <c r="AP51" i="2"/>
  <c r="AX51" i="2"/>
  <c r="AP55" i="2"/>
  <c r="AX55" i="2"/>
  <c r="AP59" i="2"/>
  <c r="AX59" i="2"/>
  <c r="AP63" i="2"/>
  <c r="AX63" i="2"/>
  <c r="AP67" i="2"/>
  <c r="AX67" i="2"/>
  <c r="AX71" i="2"/>
  <c r="AX77" i="2"/>
  <c r="AP88" i="2"/>
  <c r="AX92" i="2"/>
  <c r="AX94" i="2"/>
  <c r="AP108" i="2"/>
  <c r="AP74" i="2"/>
  <c r="AX96" i="2"/>
  <c r="AP58" i="2"/>
  <c r="AX58" i="2"/>
  <c r="AP62" i="2"/>
  <c r="AX62" i="2"/>
  <c r="AP66" i="2"/>
  <c r="AX66" i="2"/>
  <c r="AP71" i="2"/>
  <c r="AX72" i="2"/>
  <c r="AP90" i="2"/>
  <c r="AX82" i="2"/>
  <c r="AX84" i="2"/>
  <c r="AX86" i="2"/>
  <c r="AP25" i="2"/>
  <c r="AX25" i="2"/>
  <c r="AP29" i="2"/>
  <c r="AX29" i="2"/>
  <c r="AP33" i="2"/>
  <c r="AX33" i="2"/>
  <c r="AP37" i="2"/>
  <c r="AX37" i="2"/>
  <c r="AP41" i="2"/>
  <c r="AX41" i="2"/>
  <c r="AP45" i="2"/>
  <c r="AX45" i="2"/>
  <c r="AP49" i="2"/>
  <c r="AX49" i="2"/>
  <c r="AP53" i="2"/>
  <c r="AX53" i="2"/>
  <c r="AP57" i="2"/>
  <c r="AX57" i="2"/>
  <c r="AP61" i="2"/>
  <c r="AX61" i="2"/>
  <c r="AP65" i="2"/>
  <c r="AX65" i="2"/>
  <c r="AP72" i="2"/>
  <c r="AP75" i="2"/>
  <c r="AX78" i="2"/>
  <c r="AX80" i="2"/>
  <c r="AX69" i="2"/>
  <c r="AX70" i="2"/>
  <c r="AP56" i="2"/>
  <c r="AX56" i="2"/>
  <c r="AP60" i="2"/>
  <c r="AX60" i="2"/>
  <c r="AP64" i="2"/>
  <c r="AX64" i="2"/>
  <c r="AP68" i="2"/>
  <c r="AX68" i="2"/>
  <c r="AP69" i="2"/>
  <c r="AP92" i="2"/>
  <c r="AP70" i="2"/>
  <c r="AX74" i="2"/>
  <c r="AP76" i="2"/>
  <c r="AP78" i="2"/>
  <c r="AP80" i="2"/>
  <c r="AP82" i="2"/>
  <c r="BH26" i="2" l="1"/>
  <c r="R22" i="2"/>
  <c r="S22" i="2" s="1"/>
  <c r="AA22" i="2"/>
  <c r="AK22" i="2" s="1"/>
  <c r="Z327" i="2"/>
  <c r="Z329" i="2"/>
  <c r="D309" i="2"/>
  <c r="D336" i="2"/>
  <c r="Z333" i="2"/>
  <c r="Z323" i="2"/>
  <c r="D325" i="2"/>
  <c r="Z334" i="2"/>
  <c r="D330" i="2"/>
  <c r="D328" i="2"/>
  <c r="Z332" i="2"/>
  <c r="D321" i="2"/>
  <c r="Z290" i="2"/>
  <c r="D298" i="2"/>
  <c r="D277" i="2"/>
  <c r="D299" i="2"/>
  <c r="Z294" i="2"/>
  <c r="Z309" i="2"/>
  <c r="BH193" i="2"/>
  <c r="BH24" i="2"/>
  <c r="AQ171" i="2"/>
  <c r="CP194" i="2"/>
  <c r="CP243" i="2"/>
  <c r="AQ68" i="2"/>
  <c r="CP28" i="2"/>
  <c r="Z256" i="2"/>
  <c r="AQ56" i="2"/>
  <c r="N22" i="2"/>
  <c r="BH37" i="2"/>
  <c r="CP102" i="2"/>
  <c r="Z154" i="2"/>
  <c r="BY49" i="2"/>
  <c r="BY50" i="2"/>
  <c r="BH28" i="2"/>
  <c r="BY161" i="2"/>
  <c r="BH100" i="2"/>
  <c r="BH188" i="2"/>
  <c r="CP199" i="2"/>
  <c r="BY225" i="2"/>
  <c r="BH64" i="2"/>
  <c r="AQ159" i="2"/>
  <c r="AE22" i="2"/>
  <c r="AJ22" i="2"/>
  <c r="D172" i="2"/>
  <c r="Z163" i="2"/>
  <c r="Z170" i="2"/>
  <c r="D222" i="2"/>
  <c r="Z225" i="2"/>
  <c r="D131" i="2"/>
  <c r="Z258" i="2"/>
  <c r="Z124" i="2"/>
  <c r="D97" i="2"/>
  <c r="Z228" i="2"/>
  <c r="BY46" i="2"/>
  <c r="BY233" i="2"/>
  <c r="AQ123" i="2"/>
  <c r="AQ168" i="2"/>
  <c r="BY170" i="2"/>
  <c r="BH29" i="2"/>
  <c r="BY261" i="2"/>
  <c r="AQ189" i="2"/>
  <c r="AQ199" i="2"/>
  <c r="AQ142" i="2"/>
  <c r="BY52" i="2"/>
  <c r="BY68" i="2"/>
  <c r="BY177" i="2"/>
  <c r="BY139" i="2"/>
  <c r="CP90" i="2"/>
  <c r="CP57" i="2"/>
  <c r="CP88" i="2"/>
  <c r="CP190" i="2"/>
  <c r="CP201" i="2"/>
  <c r="AQ54" i="2"/>
  <c r="BH76" i="2"/>
  <c r="BH85" i="2"/>
  <c r="CP36" i="2"/>
  <c r="BH30" i="2"/>
  <c r="BH154" i="2"/>
  <c r="AQ166" i="2"/>
  <c r="BH58" i="2"/>
  <c r="CP179" i="2"/>
  <c r="CP255" i="2"/>
  <c r="AQ146" i="2"/>
  <c r="BH49" i="2"/>
  <c r="BH119" i="2"/>
  <c r="BH129" i="2"/>
  <c r="CP245" i="2"/>
  <c r="CP53" i="2"/>
  <c r="AQ147" i="2"/>
  <c r="AQ200" i="2"/>
  <c r="BY144" i="2"/>
  <c r="BY219" i="2"/>
  <c r="BY246" i="2"/>
  <c r="CP155" i="2"/>
  <c r="CP218" i="2"/>
  <c r="AQ134" i="2"/>
  <c r="CP38" i="2"/>
  <c r="AQ144" i="2"/>
  <c r="BY76" i="2"/>
  <c r="BY252" i="2"/>
  <c r="BY253" i="2"/>
  <c r="BH39" i="2"/>
  <c r="BH70" i="2"/>
  <c r="BH133" i="2"/>
  <c r="BH116" i="2"/>
  <c r="BH130" i="2"/>
  <c r="CP40" i="2"/>
  <c r="CP167" i="2"/>
  <c r="CP163" i="2"/>
  <c r="AQ163" i="2"/>
  <c r="BH194" i="2"/>
  <c r="CP134" i="2"/>
  <c r="CP140" i="2"/>
  <c r="AQ149" i="2"/>
  <c r="AQ153" i="2"/>
  <c r="BH125" i="2"/>
  <c r="BH182" i="2"/>
  <c r="CP112" i="2"/>
  <c r="BH111" i="2"/>
  <c r="BY56" i="2"/>
  <c r="BY62" i="2"/>
  <c r="BY142" i="2"/>
  <c r="BY214" i="2"/>
  <c r="CP111" i="2"/>
  <c r="CP257" i="2"/>
  <c r="CP181" i="2"/>
  <c r="CP208" i="2"/>
  <c r="CP247" i="2"/>
  <c r="CP42" i="2"/>
  <c r="CP59" i="2"/>
  <c r="CP115" i="2"/>
  <c r="CP104" i="2"/>
  <c r="CP92" i="2"/>
  <c r="CP182" i="2"/>
  <c r="CP215" i="2"/>
  <c r="CP240" i="2"/>
  <c r="CP220" i="2"/>
  <c r="CP71" i="2"/>
  <c r="CP34" i="2"/>
  <c r="CP106" i="2"/>
  <c r="CP188" i="2"/>
  <c r="CP195" i="2"/>
  <c r="CP228" i="2"/>
  <c r="CP193" i="2"/>
  <c r="CP258" i="2"/>
  <c r="CP128" i="2"/>
  <c r="CP204" i="2"/>
  <c r="CP132" i="2"/>
  <c r="BY147" i="2"/>
  <c r="BY172" i="2"/>
  <c r="BY260" i="2"/>
  <c r="BY83" i="2"/>
  <c r="BY191" i="2"/>
  <c r="BY108" i="2"/>
  <c r="BY122" i="2"/>
  <c r="BY151" i="2"/>
  <c r="BY237" i="2"/>
  <c r="BY37" i="2"/>
  <c r="BY75" i="2"/>
  <c r="BY247" i="2"/>
  <c r="BY249" i="2"/>
  <c r="BY256" i="2"/>
  <c r="BY230" i="2"/>
  <c r="BY232" i="2"/>
  <c r="BH181" i="2"/>
  <c r="BH86" i="2"/>
  <c r="BH82" i="2"/>
  <c r="BH108" i="2"/>
  <c r="BH141" i="2"/>
  <c r="BH163" i="2"/>
  <c r="BH170" i="2"/>
  <c r="BH161" i="2"/>
  <c r="BH68" i="2"/>
  <c r="BH79" i="2"/>
  <c r="BH137" i="2"/>
  <c r="BH107" i="2"/>
  <c r="BH147" i="2"/>
  <c r="BH61" i="2"/>
  <c r="BH191" i="2"/>
  <c r="BH156" i="2"/>
  <c r="BH45" i="2"/>
  <c r="BH192" i="2"/>
  <c r="BH186" i="2"/>
  <c r="BH46" i="2"/>
  <c r="BH33" i="2"/>
  <c r="BH66" i="2"/>
  <c r="BH80" i="2"/>
  <c r="AQ52" i="2"/>
  <c r="AQ98" i="2"/>
  <c r="AQ111" i="2"/>
  <c r="AQ126" i="2"/>
  <c r="AQ129" i="2"/>
  <c r="AQ103" i="2"/>
  <c r="AQ94" i="2"/>
  <c r="AQ186" i="2"/>
  <c r="AQ162" i="2"/>
  <c r="AQ178" i="2"/>
  <c r="AQ201" i="2"/>
  <c r="AQ180" i="2"/>
  <c r="AQ97" i="2"/>
  <c r="AQ92" i="2"/>
  <c r="AQ152" i="2"/>
  <c r="AQ182" i="2"/>
  <c r="BY107" i="2"/>
  <c r="BY141" i="2"/>
  <c r="BY157" i="2"/>
  <c r="BY187" i="2"/>
  <c r="BH42" i="2"/>
  <c r="BH176" i="2"/>
  <c r="Z215" i="2"/>
  <c r="CP63" i="2"/>
  <c r="CP87" i="2"/>
  <c r="CP110" i="2"/>
  <c r="CP113" i="2"/>
  <c r="CP222" i="2"/>
  <c r="CP216" i="2"/>
  <c r="CP232" i="2"/>
  <c r="BY181" i="2"/>
  <c r="BY185" i="2"/>
  <c r="BY196" i="2"/>
  <c r="BY216" i="2"/>
  <c r="BY220" i="2"/>
  <c r="BY228" i="2"/>
  <c r="BH34" i="2"/>
  <c r="BH35" i="2"/>
  <c r="BH83" i="2"/>
  <c r="BH121" i="2"/>
  <c r="BH162" i="2"/>
  <c r="CP161" i="2"/>
  <c r="CP156" i="2"/>
  <c r="CP198" i="2"/>
  <c r="CP248" i="2"/>
  <c r="CP51" i="2"/>
  <c r="CP67" i="2"/>
  <c r="CP93" i="2"/>
  <c r="AQ136" i="2"/>
  <c r="AQ160" i="2"/>
  <c r="BY92" i="2"/>
  <c r="BH47" i="2"/>
  <c r="BH60" i="2"/>
  <c r="BH77" i="2"/>
  <c r="BH180" i="2"/>
  <c r="CP54" i="2"/>
  <c r="CP78" i="2"/>
  <c r="CP121" i="2"/>
  <c r="CP123" i="2"/>
  <c r="CP144" i="2"/>
  <c r="CP196" i="2"/>
  <c r="CP202" i="2"/>
  <c r="CP224" i="2"/>
  <c r="AQ82" i="2"/>
  <c r="AQ90" i="2"/>
  <c r="AQ132" i="2"/>
  <c r="AQ139" i="2"/>
  <c r="AQ161" i="2"/>
  <c r="AQ177" i="2"/>
  <c r="AQ192" i="2"/>
  <c r="AQ187" i="2"/>
  <c r="BY131" i="2"/>
  <c r="BY203" i="2"/>
  <c r="BY209" i="2"/>
  <c r="BY236" i="2"/>
  <c r="BY248" i="2"/>
  <c r="BH55" i="2"/>
  <c r="BH62" i="2"/>
  <c r="CP50" i="2"/>
  <c r="CP206" i="2"/>
  <c r="CP234" i="2"/>
  <c r="BY201" i="2"/>
  <c r="BH32" i="2"/>
  <c r="BH57" i="2"/>
  <c r="BH110" i="2"/>
  <c r="BH140" i="2"/>
  <c r="BH150" i="2"/>
  <c r="BH171" i="2"/>
  <c r="BH201" i="2"/>
  <c r="CP76" i="2"/>
  <c r="CP211" i="2"/>
  <c r="CP212" i="2"/>
  <c r="CP236" i="2"/>
  <c r="CP246" i="2"/>
  <c r="CP260" i="2"/>
  <c r="AQ63" i="2"/>
  <c r="AQ164" i="2"/>
  <c r="AQ80" i="2"/>
  <c r="AQ67" i="2"/>
  <c r="AQ143" i="2"/>
  <c r="AQ167" i="2"/>
  <c r="AQ181" i="2"/>
  <c r="AQ190" i="2"/>
  <c r="AQ184" i="2"/>
  <c r="AQ188" i="2"/>
  <c r="BY43" i="2"/>
  <c r="BY116" i="2"/>
  <c r="BY160" i="2"/>
  <c r="BY242" i="2"/>
  <c r="BY255" i="2"/>
  <c r="BY258" i="2"/>
  <c r="BH146" i="2"/>
  <c r="BH179" i="2"/>
  <c r="BH157" i="2"/>
  <c r="Z238" i="2"/>
  <c r="CP64" i="2"/>
  <c r="CP82" i="2"/>
  <c r="CP176" i="2"/>
  <c r="CP177" i="2"/>
  <c r="CP185" i="2"/>
  <c r="CP186" i="2"/>
  <c r="CP209" i="2"/>
  <c r="Z82" i="2"/>
  <c r="Z316" i="2"/>
  <c r="D317" i="2"/>
  <c r="Z214" i="2"/>
  <c r="Z192" i="2"/>
  <c r="D304" i="2"/>
  <c r="D282" i="2"/>
  <c r="Z232" i="2"/>
  <c r="Z265" i="2"/>
  <c r="Z268" i="2"/>
  <c r="D262" i="2"/>
  <c r="D283" i="2"/>
  <c r="Z267" i="2"/>
  <c r="Z42" i="2"/>
  <c r="Z255" i="2"/>
  <c r="Z48" i="2"/>
  <c r="D39" i="2"/>
  <c r="D286" i="2"/>
  <c r="D290" i="2"/>
  <c r="Z218" i="2"/>
  <c r="Z269" i="2"/>
  <c r="Z266" i="2"/>
  <c r="D320" i="2"/>
  <c r="D340" i="2"/>
  <c r="D341" i="2"/>
  <c r="D337" i="2"/>
  <c r="D280" i="2"/>
  <c r="D281" i="2"/>
  <c r="D356" i="2"/>
  <c r="D347" i="2"/>
  <c r="D348" i="2"/>
  <c r="D369" i="2"/>
  <c r="D381" i="2"/>
  <c r="Z365" i="2"/>
  <c r="Z366" i="2"/>
  <c r="D267" i="2"/>
  <c r="D300" i="2"/>
  <c r="D355" i="2"/>
  <c r="D362" i="2"/>
  <c r="Z340" i="2"/>
  <c r="D208" i="2"/>
  <c r="D254" i="2"/>
  <c r="D335" i="2"/>
  <c r="D344" i="2"/>
  <c r="D363" i="2"/>
  <c r="D354" i="2"/>
  <c r="D374" i="2"/>
  <c r="D373" i="2"/>
  <c r="D379" i="2"/>
  <c r="Z337" i="2"/>
  <c r="Z336" i="2"/>
  <c r="Z362" i="2"/>
  <c r="Z377" i="2"/>
  <c r="Z344" i="2"/>
  <c r="Z345" i="2"/>
  <c r="Z361" i="2"/>
  <c r="Z370" i="2"/>
  <c r="D276" i="2"/>
  <c r="D322" i="2"/>
  <c r="D334" i="2"/>
  <c r="D339" i="2"/>
  <c r="D364" i="2"/>
  <c r="D353" i="2"/>
  <c r="Z378" i="2"/>
  <c r="D242" i="2"/>
  <c r="D331" i="2"/>
  <c r="D359" i="2"/>
  <c r="D358" i="2"/>
  <c r="D365" i="2"/>
  <c r="D360" i="2"/>
  <c r="D377" i="2"/>
  <c r="D376" i="2"/>
  <c r="D352" i="2"/>
  <c r="D351" i="2"/>
  <c r="Z302" i="2"/>
  <c r="Z314" i="2"/>
  <c r="Z339" i="2"/>
  <c r="Z338" i="2"/>
  <c r="Z364" i="2"/>
  <c r="D289" i="2"/>
  <c r="D327" i="2"/>
  <c r="Z354" i="2"/>
  <c r="Z355" i="2"/>
  <c r="Z373" i="2"/>
  <c r="Z379" i="2"/>
  <c r="Z270" i="2"/>
  <c r="Z363" i="2"/>
  <c r="Z325" i="2"/>
  <c r="D370" i="2"/>
  <c r="Z330" i="2"/>
  <c r="Z347" i="2"/>
  <c r="Z381" i="2"/>
  <c r="D366" i="2"/>
  <c r="Z210" i="2"/>
  <c r="Z300" i="2"/>
  <c r="Z292" i="2"/>
  <c r="Z335" i="2"/>
  <c r="Z367" i="2"/>
  <c r="Z368" i="2"/>
  <c r="Z326" i="2"/>
  <c r="Z371" i="2"/>
  <c r="D371" i="2"/>
  <c r="D375" i="2"/>
  <c r="D380" i="2"/>
  <c r="Z331" i="2"/>
  <c r="Z346" i="2"/>
  <c r="Z358" i="2"/>
  <c r="D269" i="2"/>
  <c r="D319" i="2"/>
  <c r="Z212" i="2"/>
  <c r="D305" i="2"/>
  <c r="D308" i="2"/>
  <c r="Z284" i="2"/>
  <c r="Z285" i="2"/>
  <c r="Z307" i="2"/>
  <c r="Z308" i="2"/>
  <c r="D264" i="2"/>
  <c r="D273" i="2"/>
  <c r="D291" i="2"/>
  <c r="D288" i="2"/>
  <c r="D316" i="2"/>
  <c r="Z271" i="2"/>
  <c r="Z274" i="2"/>
  <c r="Z275" i="2"/>
  <c r="D266" i="2"/>
  <c r="D272" i="2"/>
  <c r="D265" i="2"/>
  <c r="D279" i="2"/>
  <c r="D302" i="2"/>
  <c r="D301" i="2"/>
  <c r="D311" i="2"/>
  <c r="D310" i="2"/>
  <c r="Z299" i="2"/>
  <c r="D268" i="2"/>
  <c r="D303" i="2"/>
  <c r="Z277" i="2"/>
  <c r="Z276" i="2"/>
  <c r="Z296" i="2"/>
  <c r="Z297" i="2"/>
  <c r="D275" i="2"/>
  <c r="Z272" i="2"/>
  <c r="Z273" i="2"/>
  <c r="Z311" i="2"/>
  <c r="Z291" i="2"/>
  <c r="D271" i="2"/>
  <c r="D284" i="2"/>
  <c r="D297" i="2"/>
  <c r="D292" i="2"/>
  <c r="D318" i="2"/>
  <c r="Z283" i="2"/>
  <c r="Z282" i="2"/>
  <c r="Z281" i="2"/>
  <c r="Z298" i="2"/>
  <c r="Z293" i="2"/>
  <c r="Z247" i="2"/>
  <c r="Z262" i="2"/>
  <c r="Z207" i="2"/>
  <c r="Z263" i="2"/>
  <c r="Z315" i="2"/>
  <c r="D315" i="2"/>
  <c r="Z221" i="2"/>
  <c r="Z319" i="2"/>
  <c r="D312" i="2"/>
  <c r="Z152" i="2"/>
  <c r="Z209" i="2"/>
  <c r="Z219" i="2"/>
  <c r="Z304" i="2"/>
  <c r="Z320" i="2"/>
  <c r="D306" i="2"/>
  <c r="Z237" i="2"/>
  <c r="Z254" i="2"/>
  <c r="Z286" i="2"/>
  <c r="Z280" i="2"/>
  <c r="Z313" i="2"/>
  <c r="Z317" i="2"/>
  <c r="D314" i="2"/>
  <c r="Z44" i="2"/>
  <c r="Z223" i="2"/>
  <c r="Z261" i="2"/>
  <c r="Z287" i="2"/>
  <c r="Z279" i="2"/>
  <c r="Z306" i="2"/>
  <c r="Z288" i="2"/>
  <c r="Z295" i="2"/>
  <c r="Z301" i="2"/>
  <c r="Z310" i="2"/>
  <c r="D84" i="2"/>
  <c r="Z30" i="2"/>
  <c r="Z40" i="2"/>
  <c r="Z34" i="2"/>
  <c r="D76" i="2"/>
  <c r="D94" i="2"/>
  <c r="Z77" i="2"/>
  <c r="D47" i="2"/>
  <c r="Z57" i="2"/>
  <c r="Z60" i="2"/>
  <c r="D81" i="2"/>
  <c r="D58" i="2"/>
  <c r="Z32" i="2"/>
  <c r="Z113" i="2"/>
  <c r="D111" i="2"/>
  <c r="Z253" i="2"/>
  <c r="Z233" i="2"/>
  <c r="D215" i="2"/>
  <c r="Z178" i="2"/>
  <c r="Z187" i="2"/>
  <c r="Z236" i="2"/>
  <c r="D243" i="2"/>
  <c r="Z208" i="2"/>
  <c r="Z224" i="2"/>
  <c r="Z243" i="2"/>
  <c r="D246" i="2"/>
  <c r="Z144" i="2"/>
  <c r="Z213" i="2"/>
  <c r="Z231" i="2"/>
  <c r="Z257" i="2"/>
  <c r="Z259" i="2"/>
  <c r="Z185" i="2"/>
  <c r="D128" i="2"/>
  <c r="D140" i="2"/>
  <c r="D167" i="2"/>
  <c r="Z180" i="2"/>
  <c r="Z189" i="2"/>
  <c r="D115" i="2"/>
  <c r="D157" i="2"/>
  <c r="D54" i="2"/>
  <c r="Z193" i="2"/>
  <c r="D195" i="2"/>
  <c r="Z92" i="2"/>
  <c r="Z146" i="2"/>
  <c r="CP203" i="2"/>
  <c r="CP79" i="2"/>
  <c r="CP77" i="2"/>
  <c r="CP80" i="2"/>
  <c r="CP125" i="2"/>
  <c r="CP139" i="2"/>
  <c r="CP173" i="2"/>
  <c r="CP239" i="2"/>
  <c r="CP205" i="2"/>
  <c r="CP241" i="2"/>
  <c r="CP109" i="2"/>
  <c r="CP157" i="2"/>
  <c r="CP175" i="2"/>
  <c r="CP214" i="2"/>
  <c r="CP256" i="2"/>
  <c r="CP244" i="2"/>
  <c r="CP55" i="2"/>
  <c r="CP52" i="2"/>
  <c r="CP137" i="2"/>
  <c r="CP229" i="2"/>
  <c r="CP235" i="2"/>
  <c r="CP68" i="2"/>
  <c r="CP261" i="2"/>
  <c r="CP131" i="2"/>
  <c r="CP172" i="2"/>
  <c r="CP219" i="2"/>
  <c r="BY64" i="2"/>
  <c r="BY70" i="2"/>
  <c r="BY94" i="2"/>
  <c r="BY179" i="2"/>
  <c r="BY163" i="2"/>
  <c r="BY195" i="2"/>
  <c r="BY193" i="2"/>
  <c r="BY238" i="2"/>
  <c r="BY53" i="2"/>
  <c r="BY126" i="2"/>
  <c r="BY198" i="2"/>
  <c r="BY176" i="2"/>
  <c r="BY51" i="2"/>
  <c r="BY184" i="2"/>
  <c r="BY250" i="2"/>
  <c r="BY180" i="2"/>
  <c r="BY174" i="2"/>
  <c r="BY173" i="2"/>
  <c r="BY259" i="2"/>
  <c r="BY132" i="2"/>
  <c r="BY149" i="2"/>
  <c r="BY188" i="2"/>
  <c r="BY47" i="2"/>
  <c r="BY194" i="2"/>
  <c r="BY79" i="2"/>
  <c r="BY80" i="2"/>
  <c r="BY133" i="2"/>
  <c r="BY118" i="2"/>
  <c r="BY162" i="2"/>
  <c r="BY186" i="2"/>
  <c r="BY148" i="2"/>
  <c r="BY58" i="2"/>
  <c r="BY110" i="2"/>
  <c r="BY138" i="2"/>
  <c r="BY31" i="2"/>
  <c r="BH151" i="2"/>
  <c r="BH96" i="2"/>
  <c r="BH112" i="2"/>
  <c r="BH172" i="2"/>
  <c r="BH122" i="2"/>
  <c r="BH164" i="2"/>
  <c r="BH36" i="2"/>
  <c r="BH51" i="2"/>
  <c r="BH87" i="2"/>
  <c r="BH127" i="2"/>
  <c r="BH43" i="2"/>
  <c r="BH78" i="2"/>
  <c r="BH91" i="2"/>
  <c r="BH139" i="2"/>
  <c r="BH167" i="2"/>
  <c r="AQ78" i="2"/>
  <c r="AQ176" i="2"/>
  <c r="AQ154" i="2"/>
  <c r="AQ85" i="2"/>
  <c r="AQ57" i="2"/>
  <c r="AQ107" i="2"/>
  <c r="AQ93" i="2"/>
  <c r="AQ116" i="2"/>
  <c r="AQ108" i="2"/>
  <c r="AQ86" i="2"/>
  <c r="AQ70" i="2"/>
  <c r="AQ83" i="2"/>
  <c r="AQ65" i="2"/>
  <c r="AQ91" i="2"/>
  <c r="AQ102" i="2"/>
  <c r="Z78" i="2"/>
  <c r="Z69" i="2"/>
  <c r="Z109" i="2"/>
  <c r="Z104" i="2"/>
  <c r="Z115" i="2"/>
  <c r="Z88" i="2"/>
  <c r="D77" i="2"/>
  <c r="Z86" i="2"/>
  <c r="Z138" i="2"/>
  <c r="D113" i="2"/>
  <c r="D143" i="2"/>
  <c r="Z71" i="2"/>
  <c r="Z96" i="2"/>
  <c r="Z157" i="2"/>
  <c r="Z186" i="2"/>
  <c r="Z190" i="2"/>
  <c r="Z241" i="2"/>
  <c r="D190" i="2"/>
  <c r="Z220" i="2"/>
  <c r="Z234" i="2"/>
  <c r="D73" i="2"/>
  <c r="D202" i="2"/>
  <c r="D249" i="2"/>
  <c r="Z63" i="2"/>
  <c r="Z107" i="2"/>
  <c r="Z142" i="2"/>
  <c r="Z240" i="2"/>
  <c r="D45" i="2"/>
  <c r="D233" i="2"/>
  <c r="Z50" i="2"/>
  <c r="Z171" i="2"/>
  <c r="Z162" i="2"/>
  <c r="Z176" i="2"/>
  <c r="D71" i="2"/>
  <c r="D102" i="2"/>
  <c r="D158" i="2"/>
  <c r="D221" i="2"/>
  <c r="D230" i="2"/>
  <c r="D154" i="2"/>
  <c r="D213" i="2"/>
  <c r="Z56" i="2"/>
  <c r="Z54" i="2"/>
  <c r="D248" i="2"/>
  <c r="Z53" i="2"/>
  <c r="Z74" i="2"/>
  <c r="Z89" i="2"/>
  <c r="Z169" i="2"/>
  <c r="Z172" i="2"/>
  <c r="Z239" i="2"/>
  <c r="Z137" i="2"/>
  <c r="Z222" i="2"/>
  <c r="Z216" i="2"/>
  <c r="Z226" i="2"/>
  <c r="Z242" i="2"/>
  <c r="Z135" i="2"/>
  <c r="Z85" i="2"/>
  <c r="Z202" i="2"/>
  <c r="Z203" i="2"/>
  <c r="Z249" i="2"/>
  <c r="Z248" i="2"/>
  <c r="Z38" i="2"/>
  <c r="Z49" i="2"/>
  <c r="Z148" i="2"/>
  <c r="Z183" i="2"/>
  <c r="Z217" i="2"/>
  <c r="Z250" i="2"/>
  <c r="Z251" i="2"/>
  <c r="Z149" i="2"/>
  <c r="Z205" i="2"/>
  <c r="Z245" i="2"/>
  <c r="Z229" i="2"/>
  <c r="Z244" i="2"/>
  <c r="Z123" i="2"/>
  <c r="Z211" i="2"/>
  <c r="Z204" i="2"/>
  <c r="Z206" i="2"/>
  <c r="Z227" i="2"/>
  <c r="Z230" i="2"/>
  <c r="Z235" i="2"/>
  <c r="Z246" i="2"/>
  <c r="Z252" i="2"/>
  <c r="Z260" i="2"/>
  <c r="D72" i="2"/>
  <c r="D133" i="2"/>
  <c r="D179" i="2"/>
  <c r="D186" i="2"/>
  <c r="D65" i="2"/>
  <c r="D101" i="2"/>
  <c r="D209" i="2"/>
  <c r="D203" i="2"/>
  <c r="D240" i="2"/>
  <c r="D90" i="2"/>
  <c r="D187" i="2"/>
  <c r="D177" i="2"/>
  <c r="D62" i="2"/>
  <c r="D123" i="2"/>
  <c r="D155" i="2"/>
  <c r="D171" i="2"/>
  <c r="D57" i="2"/>
  <c r="D160" i="2"/>
  <c r="D227" i="2"/>
  <c r="D258" i="2"/>
  <c r="D53" i="2"/>
  <c r="D95" i="2"/>
  <c r="D169" i="2"/>
  <c r="D236" i="2"/>
  <c r="D63" i="2"/>
  <c r="D206" i="2"/>
  <c r="D207" i="2"/>
  <c r="D180" i="2"/>
  <c r="D188" i="2"/>
  <c r="D256" i="2"/>
  <c r="D70" i="2"/>
  <c r="D106" i="2"/>
  <c r="D122" i="2"/>
  <c r="D125" i="2"/>
  <c r="D173" i="2"/>
  <c r="D163" i="2"/>
  <c r="D162" i="2"/>
  <c r="D189" i="2"/>
  <c r="D79" i="2"/>
  <c r="D104" i="2"/>
  <c r="D197" i="2"/>
  <c r="D234" i="2"/>
  <c r="D235" i="2"/>
  <c r="D83" i="2"/>
  <c r="D117" i="2"/>
  <c r="D164" i="2"/>
  <c r="D204" i="2"/>
  <c r="D165" i="2"/>
  <c r="D181" i="2"/>
  <c r="D225" i="2"/>
  <c r="D105" i="2"/>
  <c r="D91" i="2"/>
  <c r="D108" i="2"/>
  <c r="D214" i="2"/>
  <c r="D220" i="2"/>
  <c r="D260" i="2"/>
  <c r="D144" i="2"/>
  <c r="D166" i="2"/>
  <c r="D200" i="2"/>
  <c r="D217" i="2"/>
  <c r="D244" i="2"/>
  <c r="D250" i="2"/>
  <c r="D251" i="2"/>
  <c r="D31" i="2"/>
  <c r="D211" i="2"/>
  <c r="D228" i="2"/>
  <c r="D237" i="2"/>
  <c r="D259" i="2"/>
  <c r="D253" i="2"/>
  <c r="D55" i="2"/>
  <c r="D210" i="2"/>
  <c r="D216" i="2"/>
  <c r="D98" i="2"/>
  <c r="D161" i="2"/>
  <c r="D252" i="2"/>
  <c r="D261" i="2"/>
  <c r="D64" i="2"/>
  <c r="D137" i="2"/>
  <c r="D218" i="2"/>
  <c r="D229" i="2"/>
  <c r="D224" i="2"/>
  <c r="D231" i="2"/>
  <c r="D219" i="2"/>
  <c r="D205" i="2"/>
  <c r="D212" i="2"/>
  <c r="D238" i="2"/>
  <c r="D247" i="2"/>
  <c r="D147" i="2"/>
  <c r="D120" i="2"/>
  <c r="D194" i="2"/>
  <c r="D223" i="2"/>
  <c r="D226" i="2"/>
  <c r="D232" i="2"/>
  <c r="D239" i="2"/>
  <c r="D245" i="2"/>
  <c r="D241" i="2"/>
  <c r="D255" i="2"/>
  <c r="D257" i="2"/>
  <c r="AQ157" i="2"/>
  <c r="D68" i="2"/>
  <c r="D51" i="2"/>
  <c r="D126" i="2"/>
  <c r="D198" i="2"/>
  <c r="D193" i="2"/>
  <c r="BY29" i="2"/>
  <c r="BY28" i="2"/>
  <c r="BY113" i="2"/>
  <c r="BY96" i="2"/>
  <c r="BY95" i="2"/>
  <c r="BY99" i="2"/>
  <c r="BY135" i="2"/>
  <c r="BY78" i="2"/>
  <c r="BY90" i="2"/>
  <c r="BY136" i="2"/>
  <c r="BY158" i="2"/>
  <c r="AQ156" i="2"/>
  <c r="AQ158" i="2"/>
  <c r="AQ66" i="2"/>
  <c r="AQ141" i="2"/>
  <c r="D23" i="2"/>
  <c r="D26" i="2"/>
  <c r="D27" i="2"/>
  <c r="D78" i="2"/>
  <c r="D56" i="2"/>
  <c r="D67" i="2"/>
  <c r="D99" i="2"/>
  <c r="D130" i="2"/>
  <c r="D134" i="2"/>
  <c r="D142" i="2"/>
  <c r="BY44" i="2"/>
  <c r="BY100" i="2"/>
  <c r="BY81" i="2"/>
  <c r="BY77" i="2"/>
  <c r="BY93" i="2"/>
  <c r="BY89" i="2"/>
  <c r="BY124" i="2"/>
  <c r="BY123" i="2"/>
  <c r="BY145" i="2"/>
  <c r="BY140" i="2"/>
  <c r="AQ194" i="2"/>
  <c r="AQ88" i="2"/>
  <c r="AQ124" i="2"/>
  <c r="AQ148" i="2"/>
  <c r="D34" i="2"/>
  <c r="D24" i="2"/>
  <c r="D170" i="2"/>
  <c r="BY60" i="2"/>
  <c r="BY59" i="2"/>
  <c r="BY66" i="2"/>
  <c r="BY69" i="2"/>
  <c r="BY102" i="2"/>
  <c r="BY104" i="2"/>
  <c r="BY129" i="2"/>
  <c r="BY134" i="2"/>
  <c r="AQ49" i="2"/>
  <c r="AQ27" i="2"/>
  <c r="AQ50" i="2"/>
  <c r="AQ29" i="2"/>
  <c r="AQ39" i="2"/>
  <c r="AQ125" i="2"/>
  <c r="AQ135" i="2"/>
  <c r="AQ169" i="2"/>
  <c r="AQ155" i="2"/>
  <c r="AQ73" i="2"/>
  <c r="AQ72" i="2"/>
  <c r="AQ41" i="2"/>
  <c r="AQ51" i="2"/>
  <c r="AQ115" i="2"/>
  <c r="AQ118" i="2"/>
  <c r="AQ140" i="2"/>
  <c r="AQ113" i="2"/>
  <c r="AQ175" i="2"/>
  <c r="AQ195" i="2"/>
  <c r="D42" i="2"/>
  <c r="D43" i="2"/>
  <c r="D86" i="2"/>
  <c r="D93" i="2"/>
  <c r="D32" i="2"/>
  <c r="D121" i="2"/>
  <c r="D139" i="2"/>
  <c r="D168" i="2"/>
  <c r="D184" i="2"/>
  <c r="AQ60" i="2"/>
  <c r="AQ53" i="2"/>
  <c r="AQ58" i="2"/>
  <c r="AQ31" i="2"/>
  <c r="AQ101" i="2"/>
  <c r="AQ71" i="2"/>
  <c r="AQ96" i="2"/>
  <c r="AQ112" i="2"/>
  <c r="AQ165" i="2"/>
  <c r="AQ183" i="2"/>
  <c r="D49" i="2"/>
  <c r="AQ46" i="2"/>
  <c r="CP30" i="2"/>
  <c r="D50" i="2"/>
  <c r="D87" i="2"/>
  <c r="D80" i="2"/>
  <c r="D48" i="2"/>
  <c r="D88" i="2"/>
  <c r="D103" i="2"/>
  <c r="D141" i="2"/>
  <c r="D149" i="2"/>
  <c r="D112" i="2"/>
  <c r="D182" i="2"/>
  <c r="D196" i="2"/>
  <c r="D183" i="2"/>
  <c r="BY67" i="2"/>
  <c r="BY26" i="2"/>
  <c r="BY27" i="2"/>
  <c r="BY34" i="2"/>
  <c r="BY35" i="2"/>
  <c r="BY103" i="2"/>
  <c r="BY91" i="2"/>
  <c r="D66" i="2"/>
  <c r="D59" i="2"/>
  <c r="D74" i="2"/>
  <c r="D89" i="2"/>
  <c r="D82" i="2"/>
  <c r="D92" i="2"/>
  <c r="D100" i="2"/>
  <c r="D127" i="2"/>
  <c r="D201" i="2"/>
  <c r="D192" i="2"/>
  <c r="D199" i="2"/>
  <c r="BY24" i="2"/>
  <c r="BY32" i="2"/>
  <c r="BY61" i="2"/>
  <c r="BY111" i="2"/>
  <c r="BY101" i="2"/>
  <c r="BY125" i="2"/>
  <c r="BY175" i="2"/>
  <c r="AQ33" i="2"/>
  <c r="AQ170" i="2"/>
  <c r="AQ55" i="2"/>
  <c r="AQ114" i="2"/>
  <c r="AQ193" i="2"/>
  <c r="D60" i="2"/>
  <c r="D110" i="2"/>
  <c r="D129" i="2"/>
  <c r="D156" i="2"/>
  <c r="D119" i="2"/>
  <c r="D138" i="2"/>
  <c r="D174" i="2"/>
  <c r="D151" i="2"/>
  <c r="D191" i="2"/>
  <c r="BY41" i="2"/>
  <c r="BY40" i="2"/>
  <c r="BY48" i="2"/>
  <c r="BY57" i="2"/>
  <c r="BY65" i="2"/>
  <c r="BY109" i="2"/>
  <c r="BY106" i="2"/>
  <c r="AQ81" i="2"/>
  <c r="AQ121" i="2"/>
  <c r="AQ138" i="2"/>
  <c r="AQ185" i="2"/>
  <c r="D28" i="2"/>
  <c r="D29" i="2"/>
  <c r="D150" i="2"/>
  <c r="BY87" i="2"/>
  <c r="BY86" i="2"/>
  <c r="BY85" i="2"/>
  <c r="BY55" i="2"/>
  <c r="BY38" i="2"/>
  <c r="BY54" i="2"/>
  <c r="BY74" i="2"/>
  <c r="BY88" i="2"/>
  <c r="BY71" i="2"/>
  <c r="BY72" i="2"/>
  <c r="BY112" i="2"/>
  <c r="BY119" i="2"/>
  <c r="BY114" i="2"/>
  <c r="BY121" i="2"/>
  <c r="BY197" i="2"/>
  <c r="AQ75" i="2"/>
  <c r="AQ43" i="2"/>
  <c r="AQ127" i="2"/>
  <c r="AQ79" i="2"/>
  <c r="AQ45" i="2"/>
  <c r="AQ23" i="2"/>
  <c r="AQ99" i="2"/>
  <c r="AQ87" i="2"/>
  <c r="AQ131" i="2"/>
  <c r="AQ128" i="2"/>
  <c r="AQ120" i="2"/>
  <c r="AQ151" i="2"/>
  <c r="AQ191" i="2"/>
  <c r="AQ198" i="2"/>
  <c r="AQ64" i="2"/>
  <c r="AQ25" i="2"/>
  <c r="AQ62" i="2"/>
  <c r="AQ74" i="2"/>
  <c r="AQ95" i="2"/>
  <c r="AQ76" i="2"/>
  <c r="AQ35" i="2"/>
  <c r="AQ104" i="2"/>
  <c r="AQ105" i="2"/>
  <c r="D38" i="2"/>
  <c r="D36" i="2"/>
  <c r="D37" i="2"/>
  <c r="D96" i="2"/>
  <c r="D107" i="2"/>
  <c r="D114" i="2"/>
  <c r="D135" i="2"/>
  <c r="D124" i="2"/>
  <c r="D146" i="2"/>
  <c r="D153" i="2"/>
  <c r="D136" i="2"/>
  <c r="AQ84" i="2"/>
  <c r="AQ69" i="2"/>
  <c r="AQ61" i="2"/>
  <c r="AQ37" i="2"/>
  <c r="AQ77" i="2"/>
  <c r="AQ59" i="2"/>
  <c r="AQ47" i="2"/>
  <c r="AQ110" i="2"/>
  <c r="AQ89" i="2"/>
  <c r="AQ109" i="2"/>
  <c r="AQ106" i="2"/>
  <c r="AQ100" i="2"/>
  <c r="AQ119" i="2"/>
  <c r="AQ133" i="2"/>
  <c r="AQ150" i="2"/>
  <c r="AQ130" i="2"/>
  <c r="AQ122" i="2"/>
  <c r="AQ137" i="2"/>
  <c r="AQ117" i="2"/>
  <c r="AQ145" i="2"/>
  <c r="AQ172" i="2"/>
  <c r="AQ173" i="2"/>
  <c r="AQ174" i="2"/>
  <c r="AQ179" i="2"/>
  <c r="AQ196" i="2"/>
  <c r="AQ197" i="2"/>
  <c r="D69" i="2"/>
  <c r="D75" i="2"/>
  <c r="D61" i="2"/>
  <c r="D44" i="2"/>
  <c r="D52" i="2"/>
  <c r="D109" i="2"/>
  <c r="D85" i="2"/>
  <c r="D118" i="2"/>
  <c r="D132" i="2"/>
  <c r="D145" i="2"/>
  <c r="D116" i="2"/>
  <c r="D178" i="2"/>
  <c r="D176" i="2"/>
  <c r="D152" i="2"/>
  <c r="D175" i="2"/>
  <c r="D185" i="2"/>
  <c r="BY45" i="2"/>
  <c r="BY98" i="2"/>
  <c r="BY63" i="2"/>
  <c r="BY73" i="2"/>
  <c r="BY84" i="2"/>
  <c r="BY97" i="2"/>
  <c r="BY120" i="2"/>
  <c r="BY115" i="2"/>
  <c r="BY128" i="2"/>
  <c r="BY146" i="2"/>
  <c r="BY127" i="2"/>
  <c r="BY137" i="2"/>
  <c r="BY166" i="2"/>
  <c r="BY167" i="2"/>
  <c r="BY211" i="2"/>
  <c r="BY212" i="2"/>
  <c r="BY105" i="2"/>
  <c r="BY143" i="2"/>
  <c r="BY164" i="2"/>
  <c r="BY154" i="2"/>
  <c r="BY169" i="2"/>
  <c r="BY231" i="2"/>
  <c r="BY240" i="2"/>
  <c r="BY33" i="2"/>
  <c r="CP25" i="2"/>
  <c r="CP26" i="2"/>
  <c r="BI23" i="2"/>
  <c r="BY25" i="2"/>
  <c r="AQ40" i="2"/>
  <c r="O22" i="2"/>
  <c r="Z39" i="2"/>
  <c r="Z33" i="2"/>
  <c r="CP24" i="2"/>
  <c r="BH48" i="2"/>
  <c r="BH52" i="2"/>
  <c r="BH71" i="2"/>
  <c r="BH88" i="2"/>
  <c r="BH94" i="2"/>
  <c r="BH95" i="2"/>
  <c r="BH90" i="2"/>
  <c r="BH120" i="2"/>
  <c r="BH115" i="2"/>
  <c r="BH166" i="2"/>
  <c r="Z37" i="2"/>
  <c r="BY117" i="2"/>
  <c r="BY156" i="2"/>
  <c r="BY215" i="2"/>
  <c r="BY224" i="2"/>
  <c r="BY245" i="2"/>
  <c r="AQ48" i="2"/>
  <c r="CP32" i="2"/>
  <c r="AQ44" i="2"/>
  <c r="BH117" i="2"/>
  <c r="BH190" i="2"/>
  <c r="BH173" i="2"/>
  <c r="BH200" i="2"/>
  <c r="BY171" i="2"/>
  <c r="BY178" i="2"/>
  <c r="BY204" i="2"/>
  <c r="BY223" i="2"/>
  <c r="BY208" i="2"/>
  <c r="BY205" i="2"/>
  <c r="BY229" i="2"/>
  <c r="BY243" i="2"/>
  <c r="D33" i="2"/>
  <c r="BY30" i="2"/>
  <c r="D41" i="2"/>
  <c r="D25" i="2"/>
  <c r="D40" i="2"/>
  <c r="BY42" i="2"/>
  <c r="BH73" i="2"/>
  <c r="BH63" i="2"/>
  <c r="BH54" i="2"/>
  <c r="BH103" i="2"/>
  <c r="BH118" i="2"/>
  <c r="BH104" i="2"/>
  <c r="BH169" i="2"/>
  <c r="BH199" i="2"/>
  <c r="BY189" i="2"/>
  <c r="BY199" i="2"/>
  <c r="BY222" i="2"/>
  <c r="CP35" i="2"/>
  <c r="CP47" i="2"/>
  <c r="Z45" i="2"/>
  <c r="BH38" i="2"/>
  <c r="BH44" i="2"/>
  <c r="BH136" i="2"/>
  <c r="BH132" i="2"/>
  <c r="BH152" i="2"/>
  <c r="BH168" i="2"/>
  <c r="BH174" i="2"/>
  <c r="BH195" i="2"/>
  <c r="BH196" i="2"/>
  <c r="BH184" i="2"/>
  <c r="D30" i="2"/>
  <c r="D148" i="2"/>
  <c r="D159" i="2"/>
  <c r="BY36" i="2"/>
  <c r="BY82" i="2"/>
  <c r="BY168" i="2"/>
  <c r="BY165" i="2"/>
  <c r="BY213" i="2"/>
  <c r="BY217" i="2"/>
  <c r="BY218" i="2"/>
  <c r="BY227" i="2"/>
  <c r="BY241" i="2"/>
  <c r="BY244" i="2"/>
  <c r="CP29" i="2"/>
  <c r="D35" i="2"/>
  <c r="Z41" i="2"/>
  <c r="Z36" i="2"/>
  <c r="Z31" i="2"/>
  <c r="CP27" i="2"/>
  <c r="BH53" i="2"/>
  <c r="BH67" i="2"/>
  <c r="BH101" i="2"/>
  <c r="BH99" i="2"/>
  <c r="BH131" i="2"/>
  <c r="BH134" i="2"/>
  <c r="BH197" i="2"/>
  <c r="BH183" i="2"/>
  <c r="BH153" i="2"/>
  <c r="BH177" i="2"/>
  <c r="BH198" i="2"/>
  <c r="BY152" i="2"/>
  <c r="BY153" i="2"/>
  <c r="BY200" i="2"/>
  <c r="BY207" i="2"/>
  <c r="BY183" i="2"/>
  <c r="BY159" i="2"/>
  <c r="BY254" i="2"/>
  <c r="CP46" i="2"/>
  <c r="CP41" i="2"/>
  <c r="AQ36" i="2"/>
  <c r="BH65" i="2"/>
  <c r="BH81" i="2"/>
  <c r="BH56" i="2"/>
  <c r="BH59" i="2"/>
  <c r="BH69" i="2"/>
  <c r="BH93" i="2"/>
  <c r="BH84" i="2"/>
  <c r="BH155" i="2"/>
  <c r="BH158" i="2"/>
  <c r="BH189" i="2"/>
  <c r="CQ22" i="2"/>
  <c r="CU22" i="2"/>
  <c r="AQ24" i="2"/>
  <c r="BY39" i="2"/>
  <c r="BH74" i="2"/>
  <c r="BH92" i="2"/>
  <c r="BH109" i="2"/>
  <c r="BH148" i="2"/>
  <c r="BH123" i="2"/>
  <c r="BH124" i="2"/>
  <c r="BH135" i="2"/>
  <c r="BH178" i="2"/>
  <c r="BH175" i="2"/>
  <c r="BH185" i="2"/>
  <c r="BY150" i="2"/>
  <c r="BY155" i="2"/>
  <c r="BY130" i="2"/>
  <c r="BY182" i="2"/>
  <c r="BY190" i="2"/>
  <c r="BY202" i="2"/>
  <c r="BY206" i="2"/>
  <c r="BY221" i="2"/>
  <c r="BY234" i="2"/>
  <c r="BY210" i="2"/>
  <c r="BY226" i="2"/>
  <c r="BY251" i="2"/>
  <c r="BY239" i="2"/>
  <c r="BH31" i="2"/>
  <c r="Z29" i="2"/>
  <c r="CP44" i="2"/>
  <c r="Z43" i="2"/>
  <c r="D46" i="2"/>
  <c r="CP37" i="2"/>
  <c r="CP48" i="2"/>
  <c r="Z46" i="2"/>
  <c r="BH75" i="2"/>
  <c r="BH102" i="2"/>
  <c r="BH72" i="2"/>
  <c r="BH114" i="2"/>
  <c r="BH149" i="2"/>
  <c r="BH126" i="2"/>
  <c r="Z64" i="2"/>
  <c r="Z95" i="2"/>
  <c r="Z118" i="2"/>
  <c r="Z130" i="2"/>
  <c r="Z164" i="2"/>
  <c r="Z147" i="2"/>
  <c r="Z168" i="2"/>
  <c r="AA23" i="2"/>
  <c r="Z47" i="2"/>
  <c r="Z65" i="2"/>
  <c r="Z128" i="2"/>
  <c r="Z159" i="2"/>
  <c r="Z150" i="2"/>
  <c r="Z174" i="2"/>
  <c r="Z184" i="2"/>
  <c r="Z195" i="2"/>
  <c r="Z194" i="2"/>
  <c r="CP62" i="2"/>
  <c r="CP83" i="2"/>
  <c r="Z58" i="2"/>
  <c r="Z105" i="2"/>
  <c r="Z81" i="2"/>
  <c r="Z121" i="2"/>
  <c r="Z127" i="2"/>
  <c r="Z120" i="2"/>
  <c r="Z158" i="2"/>
  <c r="AQ28" i="2"/>
  <c r="AQ34" i="2"/>
  <c r="CI23" i="2"/>
  <c r="AQ42" i="2"/>
  <c r="AQ30" i="2"/>
  <c r="BH25" i="2"/>
  <c r="BH89" i="2"/>
  <c r="BH40" i="2"/>
  <c r="BH105" i="2"/>
  <c r="BH128" i="2"/>
  <c r="AD22" i="2"/>
  <c r="Z52" i="2"/>
  <c r="Z66" i="2"/>
  <c r="Z73" i="2"/>
  <c r="Z97" i="2"/>
  <c r="Z83" i="2"/>
  <c r="Z129" i="2"/>
  <c r="Z167" i="2"/>
  <c r="Z143" i="2"/>
  <c r="Z199" i="2"/>
  <c r="Z160" i="2"/>
  <c r="Z188" i="2"/>
  <c r="Z198" i="2"/>
  <c r="CP91" i="2"/>
  <c r="BH97" i="2"/>
  <c r="BH106" i="2"/>
  <c r="BH143" i="2"/>
  <c r="BH160" i="2"/>
  <c r="Z68" i="2"/>
  <c r="Z27" i="2"/>
  <c r="Z35" i="2"/>
  <c r="Z59" i="2"/>
  <c r="Z67" i="2"/>
  <c r="Z108" i="2"/>
  <c r="Z90" i="2"/>
  <c r="Z94" i="2"/>
  <c r="Z140" i="2"/>
  <c r="Z91" i="2"/>
  <c r="Z126" i="2"/>
  <c r="Z145" i="2"/>
  <c r="Z161" i="2"/>
  <c r="Z175" i="2"/>
  <c r="Z153" i="2"/>
  <c r="Z200" i="2"/>
  <c r="Z201" i="2"/>
  <c r="CP39" i="2"/>
  <c r="CP70" i="2"/>
  <c r="CP69" i="2"/>
  <c r="CP33" i="2"/>
  <c r="Z61" i="2"/>
  <c r="Z100" i="2"/>
  <c r="Z101" i="2"/>
  <c r="Z122" i="2"/>
  <c r="Z181" i="2"/>
  <c r="CP43" i="2"/>
  <c r="CP84" i="2"/>
  <c r="Z26" i="2"/>
  <c r="Z72" i="2"/>
  <c r="Z55" i="2"/>
  <c r="Z62" i="2"/>
  <c r="Z98" i="2"/>
  <c r="Z80" i="2"/>
  <c r="Z112" i="2"/>
  <c r="Z75" i="2"/>
  <c r="Z117" i="2"/>
  <c r="Z116" i="2"/>
  <c r="Z134" i="2"/>
  <c r="Z151" i="2"/>
  <c r="Z165" i="2"/>
  <c r="Z196" i="2"/>
  <c r="Z191" i="2"/>
  <c r="CP31" i="2"/>
  <c r="CP60" i="2"/>
  <c r="CP61" i="2"/>
  <c r="CP97" i="2"/>
  <c r="CP96" i="2"/>
  <c r="BY192" i="2"/>
  <c r="BY235" i="2"/>
  <c r="BY257" i="2"/>
  <c r="AR22" i="2"/>
  <c r="BA22" i="2" s="1"/>
  <c r="AU22" i="2"/>
  <c r="BH27" i="2"/>
  <c r="BH41" i="2"/>
  <c r="Z24" i="2"/>
  <c r="AQ38" i="2"/>
  <c r="BH50" i="2"/>
  <c r="BH98" i="2"/>
  <c r="BH138" i="2"/>
  <c r="BH144" i="2"/>
  <c r="CP23" i="2"/>
  <c r="Z51" i="2"/>
  <c r="Z102" i="2"/>
  <c r="Z70" i="2"/>
  <c r="Z99" i="2"/>
  <c r="Z84" i="2"/>
  <c r="Z110" i="2"/>
  <c r="Z106" i="2"/>
  <c r="Z114" i="2"/>
  <c r="Z93" i="2"/>
  <c r="Z125" i="2"/>
  <c r="Z79" i="2"/>
  <c r="Z87" i="2"/>
  <c r="Z111" i="2"/>
  <c r="Z119" i="2"/>
  <c r="Z132" i="2"/>
  <c r="Z136" i="2"/>
  <c r="Z133" i="2"/>
  <c r="Z141" i="2"/>
  <c r="Z166" i="2"/>
  <c r="Z177" i="2"/>
  <c r="Z173" i="2"/>
  <c r="Z131" i="2"/>
  <c r="Z139" i="2"/>
  <c r="Z155" i="2"/>
  <c r="Z182" i="2"/>
  <c r="Z179" i="2"/>
  <c r="Z156" i="2"/>
  <c r="Z197" i="2"/>
  <c r="CP58" i="2"/>
  <c r="BH142" i="2"/>
  <c r="BH159" i="2"/>
  <c r="BH187" i="2"/>
  <c r="Z76" i="2"/>
  <c r="Z103" i="2"/>
  <c r="CP72" i="2"/>
  <c r="CP95" i="2"/>
  <c r="CP138" i="2"/>
  <c r="CP148" i="2"/>
  <c r="CP154" i="2"/>
  <c r="CP207" i="2"/>
  <c r="CP183" i="2"/>
  <c r="CP217" i="2"/>
  <c r="CP250" i="2"/>
  <c r="CP81" i="2"/>
  <c r="CP160" i="2"/>
  <c r="CP174" i="2"/>
  <c r="CP231" i="2"/>
  <c r="CP66" i="2"/>
  <c r="CP45" i="2"/>
  <c r="CP56" i="2"/>
  <c r="CP73" i="2"/>
  <c r="CP103" i="2"/>
  <c r="CP118" i="2"/>
  <c r="CP101" i="2"/>
  <c r="CP120" i="2"/>
  <c r="CP145" i="2"/>
  <c r="CP165" i="2"/>
  <c r="CP159" i="2"/>
  <c r="CP180" i="2"/>
  <c r="CP162" i="2"/>
  <c r="CP192" i="2"/>
  <c r="CP253" i="2"/>
  <c r="AQ26" i="2"/>
  <c r="BH145" i="2"/>
  <c r="BH113" i="2"/>
  <c r="BH165" i="2"/>
  <c r="AQ32" i="2"/>
  <c r="CP86" i="2"/>
  <c r="CP65" i="2"/>
  <c r="CP108" i="2"/>
  <c r="CP100" i="2"/>
  <c r="CP98" i="2"/>
  <c r="CP89" i="2"/>
  <c r="CP142" i="2"/>
  <c r="CP127" i="2"/>
  <c r="CP133" i="2"/>
  <c r="CP169" i="2"/>
  <c r="CP168" i="2"/>
  <c r="CP197" i="2"/>
  <c r="CP150" i="2"/>
  <c r="CP191" i="2"/>
  <c r="CP210" i="2"/>
  <c r="CP230" i="2"/>
  <c r="CP126" i="2"/>
  <c r="CP136" i="2"/>
  <c r="CP146" i="2"/>
  <c r="CP147" i="2"/>
  <c r="CP153" i="2"/>
  <c r="CP170" i="2"/>
  <c r="CP238" i="2"/>
  <c r="CP227" i="2"/>
  <c r="CP233" i="2"/>
  <c r="CP251" i="2"/>
  <c r="CP94" i="2"/>
  <c r="CP99" i="2"/>
  <c r="CP114" i="2"/>
  <c r="CP116" i="2"/>
  <c r="CP130" i="2"/>
  <c r="CP135" i="2"/>
  <c r="CP141" i="2"/>
  <c r="CP171" i="2"/>
  <c r="CP187" i="2"/>
  <c r="CP158" i="2"/>
  <c r="CP221" i="2"/>
  <c r="CP237" i="2"/>
  <c r="CP119" i="2"/>
  <c r="CP85" i="2"/>
  <c r="CP117" i="2"/>
  <c r="CP129" i="2"/>
  <c r="CP164" i="2"/>
  <c r="CP200" i="2"/>
  <c r="CP178" i="2"/>
  <c r="CP213" i="2"/>
  <c r="CP226" i="2"/>
  <c r="CP225" i="2"/>
  <c r="CP252" i="2"/>
  <c r="CP242" i="2"/>
  <c r="CP254" i="2"/>
  <c r="CP259" i="2"/>
  <c r="CP49" i="2"/>
  <c r="CP74" i="2"/>
  <c r="CP75" i="2"/>
  <c r="CP107" i="2"/>
  <c r="CP122" i="2"/>
  <c r="CP105" i="2"/>
  <c r="CP124" i="2"/>
  <c r="CP143" i="2"/>
  <c r="CP151" i="2"/>
  <c r="CP149" i="2"/>
  <c r="CP152" i="2"/>
  <c r="CP184" i="2"/>
  <c r="CP166" i="2"/>
  <c r="CP189" i="2"/>
  <c r="CP223" i="2"/>
  <c r="CP249" i="2"/>
  <c r="BI24" i="2" l="1"/>
  <c r="BI25" i="2" s="1"/>
  <c r="DA22" i="2"/>
  <c r="CZ22" i="2"/>
  <c r="CQ23" i="2"/>
  <c r="CQ24" i="2" s="1"/>
  <c r="CQ25" i="2" s="1"/>
  <c r="AA24" i="2"/>
  <c r="BB22" i="2"/>
  <c r="E23" i="2"/>
  <c r="BR23" i="2"/>
  <c r="BS23" i="2"/>
  <c r="BZ24" i="2"/>
  <c r="BZ25" i="2" s="1"/>
  <c r="AR23" i="2"/>
  <c r="AR24" i="2" s="1"/>
  <c r="BR24" i="2" l="1"/>
  <c r="BS24" i="2"/>
  <c r="E24" i="2"/>
  <c r="R24" i="2" s="1"/>
  <c r="S24" i="2" s="1"/>
  <c r="R23" i="2"/>
  <c r="S23" i="2" s="1"/>
  <c r="BA24" i="2"/>
  <c r="BB24" i="2"/>
  <c r="AR25" i="2"/>
  <c r="CJ25" i="2"/>
  <c r="CI25" i="2"/>
  <c r="BZ26" i="2"/>
  <c r="DA25" i="2"/>
  <c r="CZ25" i="2"/>
  <c r="AK23" i="2"/>
  <c r="AJ23" i="2"/>
  <c r="O23" i="2"/>
  <c r="N23" i="2"/>
  <c r="BS25" i="2"/>
  <c r="BR25" i="2"/>
  <c r="BI26" i="2"/>
  <c r="AK24" i="2"/>
  <c r="AJ24" i="2"/>
  <c r="AA25" i="2"/>
  <c r="BA23" i="2"/>
  <c r="BB23" i="2"/>
  <c r="CQ26" i="2"/>
  <c r="CJ24" i="2"/>
  <c r="CI24" i="2"/>
  <c r="DA24" i="2"/>
  <c r="CZ24" i="2"/>
  <c r="DA23" i="2"/>
  <c r="CZ23" i="2"/>
  <c r="N24" i="2" l="1"/>
  <c r="E25" i="2"/>
  <c r="R25" i="2" s="1"/>
  <c r="S25" i="2" s="1"/>
  <c r="O24" i="2"/>
  <c r="AK25" i="2"/>
  <c r="AJ25" i="2"/>
  <c r="AA26" i="2"/>
  <c r="CJ26" i="2"/>
  <c r="CI26" i="2"/>
  <c r="BZ27" i="2"/>
  <c r="BR26" i="2"/>
  <c r="BS26" i="2"/>
  <c r="BI27" i="2"/>
  <c r="DA26" i="2"/>
  <c r="CZ26" i="2"/>
  <c r="CQ27" i="2"/>
  <c r="BB25" i="2"/>
  <c r="BA25" i="2"/>
  <c r="AR26" i="2"/>
  <c r="N25" i="2"/>
  <c r="E26" i="2"/>
  <c r="R26" i="2" s="1"/>
  <c r="S26" i="2" s="1"/>
  <c r="O25" i="2" l="1"/>
  <c r="DA27" i="2"/>
  <c r="CQ28" i="2"/>
  <c r="CZ27" i="2"/>
  <c r="O26" i="2"/>
  <c r="N26" i="2"/>
  <c r="E27" i="2"/>
  <c r="R27" i="2" s="1"/>
  <c r="S27" i="2" s="1"/>
  <c r="BS27" i="2"/>
  <c r="BI28" i="2"/>
  <c r="BR27" i="2"/>
  <c r="BB26" i="2"/>
  <c r="BA26" i="2"/>
  <c r="AR27" i="2"/>
  <c r="AK26" i="2"/>
  <c r="AJ26" i="2"/>
  <c r="AA27" i="2"/>
  <c r="CJ27" i="2"/>
  <c r="CI27" i="2"/>
  <c r="BZ28" i="2"/>
  <c r="BA27" i="2" l="1"/>
  <c r="BB27" i="2"/>
  <c r="AR28" i="2"/>
  <c r="O27" i="2"/>
  <c r="N27" i="2"/>
  <c r="E28" i="2"/>
  <c r="R28" i="2" s="1"/>
  <c r="S28" i="2" s="1"/>
  <c r="BS28" i="2"/>
  <c r="BI29" i="2"/>
  <c r="BR28" i="2"/>
  <c r="DA28" i="2"/>
  <c r="CZ28" i="2"/>
  <c r="CQ29" i="2"/>
  <c r="CJ28" i="2"/>
  <c r="CI28" i="2"/>
  <c r="BZ29" i="2"/>
  <c r="AJ27" i="2"/>
  <c r="AK27" i="2"/>
  <c r="AA28" i="2"/>
  <c r="BA28" i="2" l="1"/>
  <c r="BB28" i="2"/>
  <c r="AR29" i="2"/>
  <c r="BS29" i="2"/>
  <c r="BR29" i="2"/>
  <c r="BI30" i="2"/>
  <c r="CJ29" i="2"/>
  <c r="CI29" i="2"/>
  <c r="BZ30" i="2"/>
  <c r="DA29" i="2"/>
  <c r="CZ29" i="2"/>
  <c r="CQ30" i="2"/>
  <c r="O28" i="2"/>
  <c r="N28" i="2"/>
  <c r="E29" i="2"/>
  <c r="R29" i="2" s="1"/>
  <c r="S29" i="2" s="1"/>
  <c r="AK28" i="2"/>
  <c r="AJ28" i="2"/>
  <c r="AA29" i="2"/>
  <c r="O29" i="2" l="1"/>
  <c r="N29" i="2"/>
  <c r="E30" i="2"/>
  <c r="R30" i="2" s="1"/>
  <c r="S30" i="2" s="1"/>
  <c r="BS30" i="2"/>
  <c r="BR30" i="2"/>
  <c r="BI31" i="2"/>
  <c r="DA30" i="2"/>
  <c r="CZ30" i="2"/>
  <c r="CQ31" i="2"/>
  <c r="BB29" i="2"/>
  <c r="BA29" i="2"/>
  <c r="AR30" i="2"/>
  <c r="AK29" i="2"/>
  <c r="AA30" i="2"/>
  <c r="AJ29" i="2"/>
  <c r="CJ30" i="2"/>
  <c r="BZ31" i="2"/>
  <c r="CI30" i="2"/>
  <c r="AK30" i="2" l="1"/>
  <c r="AJ30" i="2"/>
  <c r="AA31" i="2"/>
  <c r="BS31" i="2"/>
  <c r="BI32" i="2"/>
  <c r="BR31" i="2"/>
  <c r="BB30" i="2"/>
  <c r="BA30" i="2"/>
  <c r="AR31" i="2"/>
  <c r="O30" i="2"/>
  <c r="E31" i="2"/>
  <c r="N30" i="2"/>
  <c r="CJ31" i="2"/>
  <c r="CI31" i="2"/>
  <c r="BZ32" i="2"/>
  <c r="DA31" i="2"/>
  <c r="CZ31" i="2"/>
  <c r="CQ32" i="2"/>
  <c r="R31" i="2" l="1"/>
  <c r="S31" i="2" s="1"/>
  <c r="CJ32" i="2"/>
  <c r="CI32" i="2"/>
  <c r="BZ33" i="2"/>
  <c r="DA32" i="2"/>
  <c r="CZ32" i="2"/>
  <c r="CQ33" i="2"/>
  <c r="BS32" i="2"/>
  <c r="BI33" i="2"/>
  <c r="BR32" i="2"/>
  <c r="O31" i="2"/>
  <c r="N31" i="2"/>
  <c r="E32" i="2"/>
  <c r="R32" i="2" s="1"/>
  <c r="S32" i="2" s="1"/>
  <c r="AK31" i="2"/>
  <c r="AA32" i="2"/>
  <c r="AJ31" i="2"/>
  <c r="BA31" i="2"/>
  <c r="BB31" i="2"/>
  <c r="AR32" i="2"/>
  <c r="BS33" i="2" l="1"/>
  <c r="BR33" i="2"/>
  <c r="BI34" i="2"/>
  <c r="DA33" i="2"/>
  <c r="CQ34" i="2"/>
  <c r="CZ33" i="2"/>
  <c r="AK32" i="2"/>
  <c r="AJ32" i="2"/>
  <c r="AA33" i="2"/>
  <c r="O32" i="2"/>
  <c r="N32" i="2"/>
  <c r="E33" i="2"/>
  <c r="R33" i="2" s="1"/>
  <c r="S33" i="2" s="1"/>
  <c r="CJ33" i="2"/>
  <c r="CI33" i="2"/>
  <c r="BZ34" i="2"/>
  <c r="BB32" i="2"/>
  <c r="BA32" i="2"/>
  <c r="AR33" i="2"/>
  <c r="BA33" i="2" l="1"/>
  <c r="BB33" i="2"/>
  <c r="AR34" i="2"/>
  <c r="CJ34" i="2"/>
  <c r="CI34" i="2"/>
  <c r="BZ35" i="2"/>
  <c r="DA34" i="2"/>
  <c r="CZ34" i="2"/>
  <c r="CQ35" i="2"/>
  <c r="O33" i="2"/>
  <c r="N33" i="2"/>
  <c r="E34" i="2"/>
  <c r="R34" i="2" s="1"/>
  <c r="S34" i="2" s="1"/>
  <c r="BS34" i="2"/>
  <c r="BR34" i="2"/>
  <c r="BI35" i="2"/>
  <c r="AK33" i="2"/>
  <c r="AJ33" i="2"/>
  <c r="AA34" i="2"/>
  <c r="BS35" i="2" l="1"/>
  <c r="BR35" i="2"/>
  <c r="BI36" i="2"/>
  <c r="CJ35" i="2"/>
  <c r="CI35" i="2"/>
  <c r="BZ36" i="2"/>
  <c r="O34" i="2"/>
  <c r="N34" i="2"/>
  <c r="E35" i="2"/>
  <c r="R35" i="2" s="1"/>
  <c r="S35" i="2" s="1"/>
  <c r="BB34" i="2"/>
  <c r="BA34" i="2"/>
  <c r="AR35" i="2"/>
  <c r="AK34" i="2"/>
  <c r="AJ34" i="2"/>
  <c r="AA35" i="2"/>
  <c r="DA35" i="2"/>
  <c r="CQ36" i="2"/>
  <c r="CZ35" i="2"/>
  <c r="AK35" i="2" l="1"/>
  <c r="AJ35" i="2"/>
  <c r="AA36" i="2"/>
  <c r="CJ36" i="2"/>
  <c r="BZ37" i="2"/>
  <c r="CI36" i="2"/>
  <c r="BA35" i="2"/>
  <c r="BB35" i="2"/>
  <c r="AR36" i="2"/>
  <c r="BS36" i="2"/>
  <c r="BI37" i="2"/>
  <c r="BR36" i="2"/>
  <c r="DA36" i="2"/>
  <c r="CZ36" i="2"/>
  <c r="CQ37" i="2"/>
  <c r="O35" i="2"/>
  <c r="N35" i="2"/>
  <c r="E36" i="2"/>
  <c r="R36" i="2" s="1"/>
  <c r="S36" i="2" s="1"/>
  <c r="O36" i="2" l="1"/>
  <c r="N36" i="2"/>
  <c r="E37" i="2"/>
  <c r="R37" i="2" s="1"/>
  <c r="S37" i="2" s="1"/>
  <c r="DA37" i="2"/>
  <c r="CQ38" i="2"/>
  <c r="CZ37" i="2"/>
  <c r="CJ37" i="2"/>
  <c r="CI37" i="2"/>
  <c r="BZ38" i="2"/>
  <c r="BS37" i="2"/>
  <c r="BR37" i="2"/>
  <c r="BI38" i="2"/>
  <c r="AK36" i="2"/>
  <c r="AJ36" i="2"/>
  <c r="AA37" i="2"/>
  <c r="BA36" i="2"/>
  <c r="BB36" i="2"/>
  <c r="AR37" i="2"/>
  <c r="AK37" i="2" l="1"/>
  <c r="AA38" i="2"/>
  <c r="AJ37" i="2"/>
  <c r="DA38" i="2"/>
  <c r="CZ38" i="2"/>
  <c r="CQ39" i="2"/>
  <c r="BS38" i="2"/>
  <c r="BR38" i="2"/>
  <c r="BI39" i="2"/>
  <c r="N37" i="2"/>
  <c r="O37" i="2"/>
  <c r="E38" i="2"/>
  <c r="R38" i="2" s="1"/>
  <c r="S38" i="2" s="1"/>
  <c r="BB37" i="2"/>
  <c r="BA37" i="2"/>
  <c r="AR38" i="2"/>
  <c r="CJ38" i="2"/>
  <c r="CI38" i="2"/>
  <c r="BZ39" i="2"/>
  <c r="BB38" i="2" l="1"/>
  <c r="BA38" i="2"/>
  <c r="AR39" i="2"/>
  <c r="DA39" i="2"/>
  <c r="CQ40" i="2"/>
  <c r="CZ39" i="2"/>
  <c r="E39" i="2"/>
  <c r="R39" i="2" s="1"/>
  <c r="S39" i="2" s="1"/>
  <c r="N38" i="2"/>
  <c r="O38" i="2"/>
  <c r="CJ39" i="2"/>
  <c r="CI39" i="2"/>
  <c r="BZ40" i="2"/>
  <c r="AK38" i="2"/>
  <c r="AJ38" i="2"/>
  <c r="AA39" i="2"/>
  <c r="BS39" i="2"/>
  <c r="BR39" i="2"/>
  <c r="BI40" i="2"/>
  <c r="AK39" i="2" l="1"/>
  <c r="AJ39" i="2"/>
  <c r="AA40" i="2"/>
  <c r="O39" i="2"/>
  <c r="N39" i="2"/>
  <c r="E40" i="2"/>
  <c r="R40" i="2" s="1"/>
  <c r="S40" i="2" s="1"/>
  <c r="DA40" i="2"/>
  <c r="CZ40" i="2"/>
  <c r="CQ41" i="2"/>
  <c r="CJ40" i="2"/>
  <c r="CI40" i="2"/>
  <c r="BZ41" i="2"/>
  <c r="BB39" i="2"/>
  <c r="BA39" i="2"/>
  <c r="AR40" i="2"/>
  <c r="BS40" i="2"/>
  <c r="BR40" i="2"/>
  <c r="BI41" i="2"/>
  <c r="BA40" i="2" l="1"/>
  <c r="BB40" i="2"/>
  <c r="AR41" i="2"/>
  <c r="O40" i="2"/>
  <c r="N40" i="2"/>
  <c r="E41" i="2"/>
  <c r="R41" i="2" s="1"/>
  <c r="S41" i="2" s="1"/>
  <c r="CJ41" i="2"/>
  <c r="CI41" i="2"/>
  <c r="BZ42" i="2"/>
  <c r="AK40" i="2"/>
  <c r="AJ40" i="2"/>
  <c r="AA41" i="2"/>
  <c r="BS41" i="2"/>
  <c r="BI42" i="2"/>
  <c r="BR41" i="2"/>
  <c r="DA41" i="2"/>
  <c r="CQ42" i="2"/>
  <c r="CZ41" i="2"/>
  <c r="DA42" i="2" l="1"/>
  <c r="CZ42" i="2"/>
  <c r="CQ43" i="2"/>
  <c r="O41" i="2"/>
  <c r="N41" i="2"/>
  <c r="E42" i="2"/>
  <c r="R42" i="2" s="1"/>
  <c r="S42" i="2" s="1"/>
  <c r="CJ42" i="2"/>
  <c r="BZ43" i="2"/>
  <c r="CI42" i="2"/>
  <c r="BS42" i="2"/>
  <c r="BI43" i="2"/>
  <c r="BR42" i="2"/>
  <c r="AK41" i="2"/>
  <c r="AA42" i="2"/>
  <c r="AJ41" i="2"/>
  <c r="BA41" i="2"/>
  <c r="BB41" i="2"/>
  <c r="AR42" i="2"/>
  <c r="BA42" i="2" l="1"/>
  <c r="BB42" i="2"/>
  <c r="AR43" i="2"/>
  <c r="CJ43" i="2"/>
  <c r="CI43" i="2"/>
  <c r="BZ44" i="2"/>
  <c r="AK42" i="2"/>
  <c r="AJ42" i="2"/>
  <c r="AA43" i="2"/>
  <c r="N42" i="2"/>
  <c r="O42" i="2"/>
  <c r="E43" i="2"/>
  <c r="R43" i="2" s="1"/>
  <c r="S43" i="2" s="1"/>
  <c r="BS43" i="2"/>
  <c r="BR43" i="2"/>
  <c r="BI44" i="2"/>
  <c r="DA43" i="2"/>
  <c r="CZ43" i="2"/>
  <c r="CQ44" i="2"/>
  <c r="DA44" i="2" l="1"/>
  <c r="CZ44" i="2"/>
  <c r="CQ45" i="2"/>
  <c r="CJ44" i="2"/>
  <c r="CI44" i="2"/>
  <c r="BZ45" i="2"/>
  <c r="O43" i="2"/>
  <c r="N43" i="2"/>
  <c r="E44" i="2"/>
  <c r="R44" i="2" s="1"/>
  <c r="S44" i="2" s="1"/>
  <c r="BS44" i="2"/>
  <c r="BI45" i="2"/>
  <c r="BR44" i="2"/>
  <c r="BA43" i="2"/>
  <c r="BB43" i="2"/>
  <c r="AR44" i="2"/>
  <c r="AK43" i="2"/>
  <c r="AA44" i="2"/>
  <c r="AJ43" i="2"/>
  <c r="BA44" i="2" l="1"/>
  <c r="BB44" i="2"/>
  <c r="AR45" i="2"/>
  <c r="CJ45" i="2"/>
  <c r="BZ46" i="2"/>
  <c r="CI45" i="2"/>
  <c r="BS45" i="2"/>
  <c r="BI46" i="2"/>
  <c r="BR45" i="2"/>
  <c r="DA45" i="2"/>
  <c r="CZ45" i="2"/>
  <c r="CQ46" i="2"/>
  <c r="AK44" i="2"/>
  <c r="AJ44" i="2"/>
  <c r="AA45" i="2"/>
  <c r="N44" i="2"/>
  <c r="E45" i="2"/>
  <c r="R45" i="2" s="1"/>
  <c r="S45" i="2" s="1"/>
  <c r="O44" i="2"/>
  <c r="BS46" i="2" l="1"/>
  <c r="BI47" i="2"/>
  <c r="BR46" i="2"/>
  <c r="AK45" i="2"/>
  <c r="AJ45" i="2"/>
  <c r="AA46" i="2"/>
  <c r="CJ46" i="2"/>
  <c r="CI46" i="2"/>
  <c r="BZ47" i="2"/>
  <c r="DA46" i="2"/>
  <c r="CZ46" i="2"/>
  <c r="CQ47" i="2"/>
  <c r="BA45" i="2"/>
  <c r="BB45" i="2"/>
  <c r="AR46" i="2"/>
  <c r="N45" i="2"/>
  <c r="O45" i="2"/>
  <c r="E46" i="2"/>
  <c r="R46" i="2" s="1"/>
  <c r="S46" i="2" s="1"/>
  <c r="AK46" i="2" l="1"/>
  <c r="AJ46" i="2"/>
  <c r="AA47" i="2"/>
  <c r="BA46" i="2"/>
  <c r="BB46" i="2"/>
  <c r="AR47" i="2"/>
  <c r="DA47" i="2"/>
  <c r="CZ47" i="2"/>
  <c r="CQ48" i="2"/>
  <c r="BS47" i="2"/>
  <c r="BR47" i="2"/>
  <c r="BI48" i="2"/>
  <c r="E47" i="2"/>
  <c r="R47" i="2" s="1"/>
  <c r="S47" i="2" s="1"/>
  <c r="N46" i="2"/>
  <c r="O46" i="2"/>
  <c r="CJ47" i="2"/>
  <c r="CI47" i="2"/>
  <c r="BZ48" i="2"/>
  <c r="BA47" i="2" l="1"/>
  <c r="BB47" i="2"/>
  <c r="AR48" i="2"/>
  <c r="O47" i="2"/>
  <c r="N47" i="2"/>
  <c r="E48" i="2"/>
  <c r="R48" i="2" s="1"/>
  <c r="S48" i="2" s="1"/>
  <c r="BS48" i="2"/>
  <c r="BR48" i="2"/>
  <c r="BI49" i="2"/>
  <c r="AK47" i="2"/>
  <c r="AA48" i="2"/>
  <c r="AJ47" i="2"/>
  <c r="CJ48" i="2"/>
  <c r="BZ49" i="2"/>
  <c r="CI48" i="2"/>
  <c r="DA48" i="2"/>
  <c r="CZ48" i="2"/>
  <c r="CQ49" i="2"/>
  <c r="CJ49" i="2" l="1"/>
  <c r="BZ50" i="2"/>
  <c r="CI49" i="2"/>
  <c r="N48" i="2"/>
  <c r="O48" i="2"/>
  <c r="E49" i="2"/>
  <c r="R49" i="2" s="1"/>
  <c r="S49" i="2" s="1"/>
  <c r="AK48" i="2"/>
  <c r="AJ48" i="2"/>
  <c r="AA49" i="2"/>
  <c r="BB48" i="2"/>
  <c r="BA48" i="2"/>
  <c r="AR49" i="2"/>
  <c r="DA49" i="2"/>
  <c r="CQ50" i="2"/>
  <c r="CZ49" i="2"/>
  <c r="BS49" i="2"/>
  <c r="BR49" i="2"/>
  <c r="BI50" i="2"/>
  <c r="DA50" i="2" l="1"/>
  <c r="CQ51" i="2"/>
  <c r="CZ50" i="2"/>
  <c r="N49" i="2"/>
  <c r="O49" i="2"/>
  <c r="E50" i="2"/>
  <c r="R50" i="2" s="1"/>
  <c r="S50" i="2" s="1"/>
  <c r="BA49" i="2"/>
  <c r="BB49" i="2"/>
  <c r="AR50" i="2"/>
  <c r="BS50" i="2"/>
  <c r="BI51" i="2"/>
  <c r="BR50" i="2"/>
  <c r="CJ50" i="2"/>
  <c r="CI50" i="2"/>
  <c r="BZ51" i="2"/>
  <c r="AK49" i="2"/>
  <c r="AJ49" i="2"/>
  <c r="AA50" i="2"/>
  <c r="CJ51" i="2" l="1"/>
  <c r="BZ52" i="2"/>
  <c r="CI51" i="2"/>
  <c r="N50" i="2"/>
  <c r="O50" i="2"/>
  <c r="E51" i="2"/>
  <c r="R51" i="2" s="1"/>
  <c r="S51" i="2" s="1"/>
  <c r="BS51" i="2"/>
  <c r="BR51" i="2"/>
  <c r="BI52" i="2"/>
  <c r="AK50" i="2"/>
  <c r="AJ50" i="2"/>
  <c r="AA51" i="2"/>
  <c r="DA51" i="2"/>
  <c r="CQ52" i="2"/>
  <c r="CZ51" i="2"/>
  <c r="BA50" i="2"/>
  <c r="BB50" i="2"/>
  <c r="AR51" i="2"/>
  <c r="N51" i="2" l="1"/>
  <c r="O51" i="2"/>
  <c r="E52" i="2"/>
  <c r="R52" i="2" s="1"/>
  <c r="S52" i="2" s="1"/>
  <c r="DA52" i="2"/>
  <c r="CZ52" i="2"/>
  <c r="CQ53" i="2"/>
  <c r="AK51" i="2"/>
  <c r="AJ51" i="2"/>
  <c r="AA52" i="2"/>
  <c r="BA51" i="2"/>
  <c r="AR52" i="2"/>
  <c r="BB51" i="2"/>
  <c r="CJ52" i="2"/>
  <c r="CI52" i="2"/>
  <c r="BZ53" i="2"/>
  <c r="BS52" i="2"/>
  <c r="BR52" i="2"/>
  <c r="BI53" i="2"/>
  <c r="AK52" i="2" l="1"/>
  <c r="AJ52" i="2"/>
  <c r="AA53" i="2"/>
  <c r="CJ53" i="2"/>
  <c r="CI53" i="2"/>
  <c r="BZ54" i="2"/>
  <c r="DA53" i="2"/>
  <c r="CQ54" i="2"/>
  <c r="CZ53" i="2"/>
  <c r="BA52" i="2"/>
  <c r="BB52" i="2"/>
  <c r="AR53" i="2"/>
  <c r="E53" i="2"/>
  <c r="R53" i="2" s="1"/>
  <c r="S53" i="2" s="1"/>
  <c r="N52" i="2"/>
  <c r="O52" i="2"/>
  <c r="BS53" i="2"/>
  <c r="BR53" i="2"/>
  <c r="BI54" i="2"/>
  <c r="BS54" i="2" l="1"/>
  <c r="BI55" i="2"/>
  <c r="BR54" i="2"/>
  <c r="CJ54" i="2"/>
  <c r="CI54" i="2"/>
  <c r="BZ55" i="2"/>
  <c r="N53" i="2"/>
  <c r="O53" i="2"/>
  <c r="E54" i="2"/>
  <c r="R54" i="2" s="1"/>
  <c r="S54" i="2" s="1"/>
  <c r="DA54" i="2"/>
  <c r="CQ55" i="2"/>
  <c r="CZ54" i="2"/>
  <c r="BA53" i="2"/>
  <c r="AR54" i="2"/>
  <c r="BB53" i="2"/>
  <c r="AK53" i="2"/>
  <c r="AA54" i="2"/>
  <c r="AJ53" i="2"/>
  <c r="BB54" i="2" l="1"/>
  <c r="BA54" i="2"/>
  <c r="AR55" i="2"/>
  <c r="CJ55" i="2"/>
  <c r="BZ56" i="2"/>
  <c r="CI55" i="2"/>
  <c r="DA55" i="2"/>
  <c r="CZ55" i="2"/>
  <c r="CQ56" i="2"/>
  <c r="BS55" i="2"/>
  <c r="BR55" i="2"/>
  <c r="BI56" i="2"/>
  <c r="AK54" i="2"/>
  <c r="AJ54" i="2"/>
  <c r="AA55" i="2"/>
  <c r="N54" i="2"/>
  <c r="E55" i="2"/>
  <c r="R55" i="2" s="1"/>
  <c r="S55" i="2" s="1"/>
  <c r="O54" i="2"/>
  <c r="AK55" i="2" l="1"/>
  <c r="AA56" i="2"/>
  <c r="AJ55" i="2"/>
  <c r="CJ56" i="2"/>
  <c r="CI56" i="2"/>
  <c r="BZ57" i="2"/>
  <c r="BS56" i="2"/>
  <c r="BR56" i="2"/>
  <c r="BI57" i="2"/>
  <c r="AR56" i="2"/>
  <c r="BA55" i="2"/>
  <c r="BB55" i="2"/>
  <c r="N55" i="2"/>
  <c r="O55" i="2"/>
  <c r="E56" i="2"/>
  <c r="R56" i="2" s="1"/>
  <c r="S56" i="2" s="1"/>
  <c r="DA56" i="2"/>
  <c r="CZ56" i="2"/>
  <c r="CQ57" i="2"/>
  <c r="E57" i="2" l="1"/>
  <c r="R57" i="2" s="1"/>
  <c r="S57" i="2" s="1"/>
  <c r="O56" i="2"/>
  <c r="N56" i="2"/>
  <c r="CJ57" i="2"/>
  <c r="BZ58" i="2"/>
  <c r="CI57" i="2"/>
  <c r="DA57" i="2"/>
  <c r="CZ57" i="2"/>
  <c r="CQ58" i="2"/>
  <c r="AR57" i="2"/>
  <c r="BA56" i="2"/>
  <c r="BB56" i="2"/>
  <c r="AK56" i="2"/>
  <c r="AJ56" i="2"/>
  <c r="AA57" i="2"/>
  <c r="BS57" i="2"/>
  <c r="BI58" i="2"/>
  <c r="BR57" i="2"/>
  <c r="AK57" i="2" l="1"/>
  <c r="AJ57" i="2"/>
  <c r="AA58" i="2"/>
  <c r="CJ58" i="2"/>
  <c r="CI58" i="2"/>
  <c r="BZ59" i="2"/>
  <c r="BB57" i="2"/>
  <c r="BA57" i="2"/>
  <c r="AR58" i="2"/>
  <c r="BS58" i="2"/>
  <c r="BR58" i="2"/>
  <c r="BI59" i="2"/>
  <c r="DA58" i="2"/>
  <c r="CZ58" i="2"/>
  <c r="CQ59" i="2"/>
  <c r="E58" i="2"/>
  <c r="R58" i="2" s="1"/>
  <c r="S58" i="2" s="1"/>
  <c r="O57" i="2"/>
  <c r="N57" i="2"/>
  <c r="DA59" i="2" l="1"/>
  <c r="CZ59" i="2"/>
  <c r="CQ60" i="2"/>
  <c r="CJ59" i="2"/>
  <c r="CI59" i="2"/>
  <c r="BZ60" i="2"/>
  <c r="N58" i="2"/>
  <c r="O58" i="2"/>
  <c r="E59" i="2"/>
  <c r="R59" i="2" s="1"/>
  <c r="S59" i="2" s="1"/>
  <c r="BS59" i="2"/>
  <c r="BI60" i="2"/>
  <c r="BR59" i="2"/>
  <c r="AK58" i="2"/>
  <c r="AJ58" i="2"/>
  <c r="AA59" i="2"/>
  <c r="BA58" i="2"/>
  <c r="BB58" i="2"/>
  <c r="AR59" i="2"/>
  <c r="CJ60" i="2" l="1"/>
  <c r="CI60" i="2"/>
  <c r="BZ61" i="2"/>
  <c r="BS60" i="2"/>
  <c r="BR60" i="2"/>
  <c r="BI61" i="2"/>
  <c r="DA60" i="2"/>
  <c r="CZ60" i="2"/>
  <c r="CQ61" i="2"/>
  <c r="AK59" i="2"/>
  <c r="AA60" i="2"/>
  <c r="AJ59" i="2"/>
  <c r="BA59" i="2"/>
  <c r="BB59" i="2"/>
  <c r="AR60" i="2"/>
  <c r="N59" i="2"/>
  <c r="O59" i="2"/>
  <c r="E60" i="2"/>
  <c r="R60" i="2" s="1"/>
  <c r="S60" i="2" s="1"/>
  <c r="BB60" i="2" l="1"/>
  <c r="BA60" i="2"/>
  <c r="AR61" i="2"/>
  <c r="BS61" i="2"/>
  <c r="BI62" i="2"/>
  <c r="BR61" i="2"/>
  <c r="CJ61" i="2"/>
  <c r="CI61" i="2"/>
  <c r="BZ62" i="2"/>
  <c r="AK60" i="2"/>
  <c r="AJ60" i="2"/>
  <c r="AA61" i="2"/>
  <c r="O60" i="2"/>
  <c r="N60" i="2"/>
  <c r="E61" i="2"/>
  <c r="R61" i="2" s="1"/>
  <c r="S61" i="2" s="1"/>
  <c r="DA61" i="2"/>
  <c r="CZ61" i="2"/>
  <c r="CQ62" i="2"/>
  <c r="E62" i="2" l="1"/>
  <c r="R62" i="2" s="1"/>
  <c r="S62" i="2" s="1"/>
  <c r="O61" i="2"/>
  <c r="N61" i="2"/>
  <c r="BS62" i="2"/>
  <c r="BR62" i="2"/>
  <c r="BI63" i="2"/>
  <c r="AK61" i="2"/>
  <c r="AJ61" i="2"/>
  <c r="AA62" i="2"/>
  <c r="BB61" i="2"/>
  <c r="BA61" i="2"/>
  <c r="AR62" i="2"/>
  <c r="DA62" i="2"/>
  <c r="CQ63" i="2"/>
  <c r="CZ62" i="2"/>
  <c r="CJ62" i="2"/>
  <c r="CI62" i="2"/>
  <c r="BZ63" i="2"/>
  <c r="BS63" i="2" l="1"/>
  <c r="BR63" i="2"/>
  <c r="BI64" i="2"/>
  <c r="DA63" i="2"/>
  <c r="CQ64" i="2"/>
  <c r="CZ63" i="2"/>
  <c r="AR63" i="2"/>
  <c r="BB62" i="2"/>
  <c r="BA62" i="2"/>
  <c r="CJ63" i="2"/>
  <c r="CI63" i="2"/>
  <c r="BZ64" i="2"/>
  <c r="AK62" i="2"/>
  <c r="AA63" i="2"/>
  <c r="AJ62" i="2"/>
  <c r="O62" i="2"/>
  <c r="E63" i="2"/>
  <c r="R63" i="2" s="1"/>
  <c r="S63" i="2" s="1"/>
  <c r="N62" i="2"/>
  <c r="O63" i="2" l="1"/>
  <c r="E64" i="2"/>
  <c r="R64" i="2" s="1"/>
  <c r="S64" i="2" s="1"/>
  <c r="N63" i="2"/>
  <c r="BA63" i="2"/>
  <c r="BB63" i="2"/>
  <c r="AR64" i="2"/>
  <c r="AK63" i="2"/>
  <c r="AJ63" i="2"/>
  <c r="AA64" i="2"/>
  <c r="DA64" i="2"/>
  <c r="CZ64" i="2"/>
  <c r="CQ65" i="2"/>
  <c r="CJ64" i="2"/>
  <c r="CI64" i="2"/>
  <c r="BZ65" i="2"/>
  <c r="BS64" i="2"/>
  <c r="BR64" i="2"/>
  <c r="BI65" i="2"/>
  <c r="CJ65" i="2" l="1"/>
  <c r="CI65" i="2"/>
  <c r="BZ66" i="2"/>
  <c r="AR65" i="2"/>
  <c r="BA64" i="2"/>
  <c r="BB64" i="2"/>
  <c r="DA65" i="2"/>
  <c r="CZ65" i="2"/>
  <c r="CQ66" i="2"/>
  <c r="BS65" i="2"/>
  <c r="BI66" i="2"/>
  <c r="BR65" i="2"/>
  <c r="O64" i="2"/>
  <c r="E65" i="2"/>
  <c r="R65" i="2" s="1"/>
  <c r="S65" i="2" s="1"/>
  <c r="N64" i="2"/>
  <c r="AK64" i="2"/>
  <c r="AJ64" i="2"/>
  <c r="AA65" i="2"/>
  <c r="BA65" i="2" l="1"/>
  <c r="BB65" i="2"/>
  <c r="AR66" i="2"/>
  <c r="N65" i="2"/>
  <c r="O65" i="2"/>
  <c r="E66" i="2"/>
  <c r="R66" i="2" s="1"/>
  <c r="S66" i="2" s="1"/>
  <c r="BS66" i="2"/>
  <c r="BR66" i="2"/>
  <c r="BI67" i="2"/>
  <c r="CJ66" i="2"/>
  <c r="CI66" i="2"/>
  <c r="BZ67" i="2"/>
  <c r="AK65" i="2"/>
  <c r="AJ65" i="2"/>
  <c r="AA66" i="2"/>
  <c r="DA66" i="2"/>
  <c r="CZ66" i="2"/>
  <c r="CQ67" i="2"/>
  <c r="AK66" i="2" l="1"/>
  <c r="AJ66" i="2"/>
  <c r="AA67" i="2"/>
  <c r="O66" i="2"/>
  <c r="N66" i="2"/>
  <c r="E67" i="2"/>
  <c r="R67" i="2" s="1"/>
  <c r="S67" i="2" s="1"/>
  <c r="AR67" i="2"/>
  <c r="BB66" i="2"/>
  <c r="BA66" i="2"/>
  <c r="CJ67" i="2"/>
  <c r="BZ68" i="2"/>
  <c r="CI67" i="2"/>
  <c r="DA67" i="2"/>
  <c r="CQ68" i="2"/>
  <c r="CZ67" i="2"/>
  <c r="BS67" i="2"/>
  <c r="BR67" i="2"/>
  <c r="BI68" i="2"/>
  <c r="AR68" i="2" l="1"/>
  <c r="BB67" i="2"/>
  <c r="BA67" i="2"/>
  <c r="DA68" i="2"/>
  <c r="CZ68" i="2"/>
  <c r="CQ69" i="2"/>
  <c r="N67" i="2"/>
  <c r="O67" i="2"/>
  <c r="E68" i="2"/>
  <c r="R68" i="2" s="1"/>
  <c r="S68" i="2" s="1"/>
  <c r="CJ68" i="2"/>
  <c r="CI68" i="2"/>
  <c r="BZ69" i="2"/>
  <c r="AK67" i="2"/>
  <c r="AJ67" i="2"/>
  <c r="AA68" i="2"/>
  <c r="BS68" i="2"/>
  <c r="BR68" i="2"/>
  <c r="BI69" i="2"/>
  <c r="AK68" i="2" l="1"/>
  <c r="AJ68" i="2"/>
  <c r="AA69" i="2"/>
  <c r="DA69" i="2"/>
  <c r="CZ69" i="2"/>
  <c r="CQ70" i="2"/>
  <c r="CJ69" i="2"/>
  <c r="BZ70" i="2"/>
  <c r="CI69" i="2"/>
  <c r="BS69" i="2"/>
  <c r="BR69" i="2"/>
  <c r="BI70" i="2"/>
  <c r="O68" i="2"/>
  <c r="N68" i="2"/>
  <c r="E69" i="2"/>
  <c r="R69" i="2" s="1"/>
  <c r="S69" i="2" s="1"/>
  <c r="BB68" i="2"/>
  <c r="BA68" i="2"/>
  <c r="AR69" i="2"/>
  <c r="N69" i="2" l="1"/>
  <c r="O69" i="2"/>
  <c r="E70" i="2"/>
  <c r="R70" i="2" s="1"/>
  <c r="S70" i="2" s="1"/>
  <c r="DA70" i="2"/>
  <c r="CZ70" i="2"/>
  <c r="CQ71" i="2"/>
  <c r="BS70" i="2"/>
  <c r="BR70" i="2"/>
  <c r="BI71" i="2"/>
  <c r="CJ70" i="2"/>
  <c r="CI70" i="2"/>
  <c r="BZ71" i="2"/>
  <c r="AK69" i="2"/>
  <c r="AJ69" i="2"/>
  <c r="AA70" i="2"/>
  <c r="BA69" i="2"/>
  <c r="AR70" i="2"/>
  <c r="BB69" i="2"/>
  <c r="DA71" i="2" l="1"/>
  <c r="CZ71" i="2"/>
  <c r="CQ72" i="2"/>
  <c r="CJ71" i="2"/>
  <c r="CI71" i="2"/>
  <c r="BZ72" i="2"/>
  <c r="AK70" i="2"/>
  <c r="AJ70" i="2"/>
  <c r="AA71" i="2"/>
  <c r="O70" i="2"/>
  <c r="E71" i="2"/>
  <c r="R71" i="2" s="1"/>
  <c r="S71" i="2" s="1"/>
  <c r="N70" i="2"/>
  <c r="BB70" i="2"/>
  <c r="BA70" i="2"/>
  <c r="AR71" i="2"/>
  <c r="BS71" i="2"/>
  <c r="BR71" i="2"/>
  <c r="BI72" i="2"/>
  <c r="CJ72" i="2" l="1"/>
  <c r="CI72" i="2"/>
  <c r="BZ73" i="2"/>
  <c r="BA71" i="2"/>
  <c r="BB71" i="2"/>
  <c r="AR72" i="2"/>
  <c r="E72" i="2"/>
  <c r="R72" i="2" s="1"/>
  <c r="S72" i="2" s="1"/>
  <c r="N71" i="2"/>
  <c r="O71" i="2"/>
  <c r="DA72" i="2"/>
  <c r="CZ72" i="2"/>
  <c r="CQ73" i="2"/>
  <c r="BS72" i="2"/>
  <c r="BR72" i="2"/>
  <c r="BI73" i="2"/>
  <c r="AK71" i="2"/>
  <c r="AJ71" i="2"/>
  <c r="AA72" i="2"/>
  <c r="BS73" i="2" l="1"/>
  <c r="BR73" i="2"/>
  <c r="BI74" i="2"/>
  <c r="O72" i="2"/>
  <c r="N72" i="2"/>
  <c r="E73" i="2"/>
  <c r="R73" i="2" s="1"/>
  <c r="S73" i="2" s="1"/>
  <c r="BA72" i="2"/>
  <c r="BB72" i="2"/>
  <c r="AR73" i="2"/>
  <c r="AK72" i="2"/>
  <c r="AJ72" i="2"/>
  <c r="AA73" i="2"/>
  <c r="DA73" i="2"/>
  <c r="CZ73" i="2"/>
  <c r="CQ74" i="2"/>
  <c r="CJ73" i="2"/>
  <c r="CI73" i="2"/>
  <c r="BZ74" i="2"/>
  <c r="N73" i="2" l="1"/>
  <c r="O73" i="2"/>
  <c r="E74" i="2"/>
  <c r="R74" i="2" s="1"/>
  <c r="S74" i="2" s="1"/>
  <c r="CJ74" i="2"/>
  <c r="CI74" i="2"/>
  <c r="BZ75" i="2"/>
  <c r="DA74" i="2"/>
  <c r="CZ74" i="2"/>
  <c r="CQ75" i="2"/>
  <c r="AK73" i="2"/>
  <c r="AA74" i="2"/>
  <c r="AJ73" i="2"/>
  <c r="BS74" i="2"/>
  <c r="BR74" i="2"/>
  <c r="BI75" i="2"/>
  <c r="BA73" i="2"/>
  <c r="BB73" i="2"/>
  <c r="AR74" i="2"/>
  <c r="BS75" i="2" l="1"/>
  <c r="BR75" i="2"/>
  <c r="BI76" i="2"/>
  <c r="CJ75" i="2"/>
  <c r="BZ76" i="2"/>
  <c r="CI75" i="2"/>
  <c r="AK74" i="2"/>
  <c r="AJ74" i="2"/>
  <c r="AA75" i="2"/>
  <c r="N74" i="2"/>
  <c r="O74" i="2"/>
  <c r="E75" i="2"/>
  <c r="R75" i="2" s="1"/>
  <c r="S75" i="2" s="1"/>
  <c r="BA74" i="2"/>
  <c r="BB74" i="2"/>
  <c r="AR75" i="2"/>
  <c r="DA75" i="2"/>
  <c r="CZ75" i="2"/>
  <c r="CQ76" i="2"/>
  <c r="BB75" i="2" l="1"/>
  <c r="BA75" i="2"/>
  <c r="AR76" i="2"/>
  <c r="CJ76" i="2"/>
  <c r="CI76" i="2"/>
  <c r="BZ77" i="2"/>
  <c r="DA76" i="2"/>
  <c r="CQ77" i="2"/>
  <c r="CZ76" i="2"/>
  <c r="O75" i="2"/>
  <c r="E76" i="2"/>
  <c r="R76" i="2" s="1"/>
  <c r="S76" i="2" s="1"/>
  <c r="N75" i="2"/>
  <c r="BS76" i="2"/>
  <c r="BR76" i="2"/>
  <c r="BI77" i="2"/>
  <c r="AK75" i="2"/>
  <c r="AJ75" i="2"/>
  <c r="AA76" i="2"/>
  <c r="DA77" i="2" l="1"/>
  <c r="CQ78" i="2"/>
  <c r="CZ77" i="2"/>
  <c r="BS77" i="2"/>
  <c r="BI78" i="2"/>
  <c r="BR77" i="2"/>
  <c r="CJ77" i="2"/>
  <c r="CI77" i="2"/>
  <c r="BZ78" i="2"/>
  <c r="N76" i="2"/>
  <c r="E77" i="2"/>
  <c r="R77" i="2" s="1"/>
  <c r="S77" i="2" s="1"/>
  <c r="O76" i="2"/>
  <c r="BA76" i="2"/>
  <c r="BB76" i="2"/>
  <c r="AR77" i="2"/>
  <c r="AK76" i="2"/>
  <c r="AJ76" i="2"/>
  <c r="AA77" i="2"/>
  <c r="AR78" i="2" l="1"/>
  <c r="BB77" i="2"/>
  <c r="BA77" i="2"/>
  <c r="BS78" i="2"/>
  <c r="BI79" i="2"/>
  <c r="BR78" i="2"/>
  <c r="N77" i="2"/>
  <c r="O77" i="2"/>
  <c r="E78" i="2"/>
  <c r="R78" i="2" s="1"/>
  <c r="S78" i="2" s="1"/>
  <c r="AK77" i="2"/>
  <c r="AA78" i="2"/>
  <c r="AJ77" i="2"/>
  <c r="DA78" i="2"/>
  <c r="CQ79" i="2"/>
  <c r="CZ78" i="2"/>
  <c r="CJ78" i="2"/>
  <c r="BZ79" i="2"/>
  <c r="CI78" i="2"/>
  <c r="DA79" i="2" l="1"/>
  <c r="CZ79" i="2"/>
  <c r="CQ80" i="2"/>
  <c r="BS79" i="2"/>
  <c r="BI80" i="2"/>
  <c r="BR79" i="2"/>
  <c r="AK78" i="2"/>
  <c r="AJ78" i="2"/>
  <c r="AA79" i="2"/>
  <c r="CJ79" i="2"/>
  <c r="BZ80" i="2"/>
  <c r="CI79" i="2"/>
  <c r="O78" i="2"/>
  <c r="E79" i="2"/>
  <c r="R79" i="2" s="1"/>
  <c r="S79" i="2" s="1"/>
  <c r="N78" i="2"/>
  <c r="BA78" i="2"/>
  <c r="BB78" i="2"/>
  <c r="AR79" i="2"/>
  <c r="N79" i="2" l="1"/>
  <c r="O79" i="2"/>
  <c r="E80" i="2"/>
  <c r="R80" i="2" s="1"/>
  <c r="S80" i="2" s="1"/>
  <c r="BS80" i="2"/>
  <c r="BR80" i="2"/>
  <c r="BI81" i="2"/>
  <c r="CJ80" i="2"/>
  <c r="CI80" i="2"/>
  <c r="BZ81" i="2"/>
  <c r="DA80" i="2"/>
  <c r="CZ80" i="2"/>
  <c r="CQ81" i="2"/>
  <c r="BA79" i="2"/>
  <c r="BB79" i="2"/>
  <c r="AR80" i="2"/>
  <c r="AK79" i="2"/>
  <c r="AJ79" i="2"/>
  <c r="AA80" i="2"/>
  <c r="BB80" i="2" l="1"/>
  <c r="BA80" i="2"/>
  <c r="AR81" i="2"/>
  <c r="BS81" i="2"/>
  <c r="BI82" i="2"/>
  <c r="BR81" i="2"/>
  <c r="DA81" i="2"/>
  <c r="CQ82" i="2"/>
  <c r="CZ81" i="2"/>
  <c r="O80" i="2"/>
  <c r="E81" i="2"/>
  <c r="R81" i="2" s="1"/>
  <c r="S81" i="2" s="1"/>
  <c r="N80" i="2"/>
  <c r="AK80" i="2"/>
  <c r="AJ80" i="2"/>
  <c r="AA81" i="2"/>
  <c r="CJ81" i="2"/>
  <c r="CI81" i="2"/>
  <c r="BZ82" i="2"/>
  <c r="DA82" i="2" l="1"/>
  <c r="CZ82" i="2"/>
  <c r="CQ83" i="2"/>
  <c r="CJ82" i="2"/>
  <c r="BZ83" i="2"/>
  <c r="CI82" i="2"/>
  <c r="BS82" i="2"/>
  <c r="BI83" i="2"/>
  <c r="BR82" i="2"/>
  <c r="AK81" i="2"/>
  <c r="AJ81" i="2"/>
  <c r="AA82" i="2"/>
  <c r="N81" i="2"/>
  <c r="O81" i="2"/>
  <c r="E82" i="2"/>
  <c r="R82" i="2" s="1"/>
  <c r="S82" i="2" s="1"/>
  <c r="AR82" i="2"/>
  <c r="BA81" i="2"/>
  <c r="BB81" i="2"/>
  <c r="AR83" i="2" l="1"/>
  <c r="BA82" i="2"/>
  <c r="BB82" i="2"/>
  <c r="BS83" i="2"/>
  <c r="BR83" i="2"/>
  <c r="BI84" i="2"/>
  <c r="CJ83" i="2"/>
  <c r="CI83" i="2"/>
  <c r="BZ84" i="2"/>
  <c r="O82" i="2"/>
  <c r="N82" i="2"/>
  <c r="E83" i="2"/>
  <c r="R83" i="2" s="1"/>
  <c r="S83" i="2" s="1"/>
  <c r="AK82" i="2"/>
  <c r="AJ82" i="2"/>
  <c r="AA83" i="2"/>
  <c r="DA83" i="2"/>
  <c r="CZ83" i="2"/>
  <c r="CQ84" i="2"/>
  <c r="AK83" i="2" l="1"/>
  <c r="AJ83" i="2"/>
  <c r="AA84" i="2"/>
  <c r="BA83" i="2"/>
  <c r="BB83" i="2"/>
  <c r="AR84" i="2"/>
  <c r="BS84" i="2"/>
  <c r="BI85" i="2"/>
  <c r="BR84" i="2"/>
  <c r="DA84" i="2"/>
  <c r="CZ84" i="2"/>
  <c r="CQ85" i="2"/>
  <c r="CJ84" i="2"/>
  <c r="CI84" i="2"/>
  <c r="BZ85" i="2"/>
  <c r="E84" i="2"/>
  <c r="R84" i="2" s="1"/>
  <c r="S84" i="2" s="1"/>
  <c r="O83" i="2"/>
  <c r="N83" i="2"/>
  <c r="BB84" i="2" l="1"/>
  <c r="AR85" i="2"/>
  <c r="BA84" i="2"/>
  <c r="N84" i="2"/>
  <c r="O84" i="2"/>
  <c r="E85" i="2"/>
  <c r="R85" i="2" s="1"/>
  <c r="S85" i="2" s="1"/>
  <c r="BS85" i="2"/>
  <c r="BI86" i="2"/>
  <c r="BR85" i="2"/>
  <c r="CJ85" i="2"/>
  <c r="CI85" i="2"/>
  <c r="BZ86" i="2"/>
  <c r="DA85" i="2"/>
  <c r="CZ85" i="2"/>
  <c r="CQ86" i="2"/>
  <c r="AK84" i="2"/>
  <c r="AA85" i="2"/>
  <c r="AJ84" i="2"/>
  <c r="DA86" i="2" l="1"/>
  <c r="CQ87" i="2"/>
  <c r="CZ86" i="2"/>
  <c r="N85" i="2"/>
  <c r="O85" i="2"/>
  <c r="E86" i="2"/>
  <c r="R86" i="2" s="1"/>
  <c r="S86" i="2" s="1"/>
  <c r="BS86" i="2"/>
  <c r="BI87" i="2"/>
  <c r="BR86" i="2"/>
  <c r="CJ86" i="2"/>
  <c r="CI86" i="2"/>
  <c r="BZ87" i="2"/>
  <c r="AR86" i="2"/>
  <c r="BA85" i="2"/>
  <c r="BB85" i="2"/>
  <c r="AK85" i="2"/>
  <c r="AJ85" i="2"/>
  <c r="AA86" i="2"/>
  <c r="N86" i="2" l="1"/>
  <c r="O86" i="2"/>
  <c r="E87" i="2"/>
  <c r="R87" i="2" s="1"/>
  <c r="S87" i="2" s="1"/>
  <c r="BA86" i="2"/>
  <c r="BB86" i="2"/>
  <c r="AR87" i="2"/>
  <c r="BS87" i="2"/>
  <c r="BR87" i="2"/>
  <c r="BI88" i="2"/>
  <c r="CJ87" i="2"/>
  <c r="CI87" i="2"/>
  <c r="BZ88" i="2"/>
  <c r="AK86" i="2"/>
  <c r="AJ86" i="2"/>
  <c r="AA87" i="2"/>
  <c r="DA87" i="2"/>
  <c r="CZ87" i="2"/>
  <c r="CQ88" i="2"/>
  <c r="AK87" i="2" l="1"/>
  <c r="AA88" i="2"/>
  <c r="AJ87" i="2"/>
  <c r="BB87" i="2"/>
  <c r="BA87" i="2"/>
  <c r="AR88" i="2"/>
  <c r="CJ88" i="2"/>
  <c r="CI88" i="2"/>
  <c r="BZ89" i="2"/>
  <c r="N87" i="2"/>
  <c r="O87" i="2"/>
  <c r="E88" i="2"/>
  <c r="R88" i="2" s="1"/>
  <c r="S88" i="2" s="1"/>
  <c r="DA88" i="2"/>
  <c r="CZ88" i="2"/>
  <c r="CQ89" i="2"/>
  <c r="BS88" i="2"/>
  <c r="BR88" i="2"/>
  <c r="BI89" i="2"/>
  <c r="DA89" i="2" l="1"/>
  <c r="CZ89" i="2"/>
  <c r="CQ90" i="2"/>
  <c r="BA88" i="2"/>
  <c r="BB88" i="2"/>
  <c r="AR89" i="2"/>
  <c r="O88" i="2"/>
  <c r="N88" i="2"/>
  <c r="E89" i="2"/>
  <c r="R89" i="2" s="1"/>
  <c r="S89" i="2" s="1"/>
  <c r="BS89" i="2"/>
  <c r="BR89" i="2"/>
  <c r="BI90" i="2"/>
  <c r="AK88" i="2"/>
  <c r="AJ88" i="2"/>
  <c r="AA89" i="2"/>
  <c r="CJ89" i="2"/>
  <c r="CI89" i="2"/>
  <c r="BZ90" i="2"/>
  <c r="AR90" i="2" l="1"/>
  <c r="BA89" i="2"/>
  <c r="BB89" i="2"/>
  <c r="DA90" i="2"/>
  <c r="CZ90" i="2"/>
  <c r="CQ91" i="2"/>
  <c r="AK89" i="2"/>
  <c r="AJ89" i="2"/>
  <c r="AA90" i="2"/>
  <c r="BS90" i="2"/>
  <c r="BI91" i="2"/>
  <c r="BR90" i="2"/>
  <c r="CJ90" i="2"/>
  <c r="CI90" i="2"/>
  <c r="BZ91" i="2"/>
  <c r="O89" i="2"/>
  <c r="N89" i="2"/>
  <c r="E90" i="2"/>
  <c r="R90" i="2" s="1"/>
  <c r="S90" i="2" s="1"/>
  <c r="CJ91" i="2" l="1"/>
  <c r="CI91" i="2"/>
  <c r="BZ92" i="2"/>
  <c r="DA91" i="2"/>
  <c r="CZ91" i="2"/>
  <c r="CQ92" i="2"/>
  <c r="N90" i="2"/>
  <c r="E91" i="2"/>
  <c r="R91" i="2" s="1"/>
  <c r="S91" i="2" s="1"/>
  <c r="O90" i="2"/>
  <c r="BS91" i="2"/>
  <c r="BR91" i="2"/>
  <c r="BI92" i="2"/>
  <c r="AK90" i="2"/>
  <c r="AJ90" i="2"/>
  <c r="AA91" i="2"/>
  <c r="AR91" i="2"/>
  <c r="BA90" i="2"/>
  <c r="BB90" i="2"/>
  <c r="BA91" i="2" l="1"/>
  <c r="AR92" i="2"/>
  <c r="BB91" i="2"/>
  <c r="O91" i="2"/>
  <c r="N91" i="2"/>
  <c r="E92" i="2"/>
  <c r="R92" i="2" s="1"/>
  <c r="S92" i="2" s="1"/>
  <c r="DA92" i="2"/>
  <c r="CQ93" i="2"/>
  <c r="CZ92" i="2"/>
  <c r="AK91" i="2"/>
  <c r="AA92" i="2"/>
  <c r="AJ91" i="2"/>
  <c r="BS92" i="2"/>
  <c r="BR92" i="2"/>
  <c r="BI93" i="2"/>
  <c r="CJ92" i="2"/>
  <c r="CI92" i="2"/>
  <c r="BZ93" i="2"/>
  <c r="DA93" i="2" l="1"/>
  <c r="CZ93" i="2"/>
  <c r="CQ94" i="2"/>
  <c r="BS93" i="2"/>
  <c r="BR93" i="2"/>
  <c r="BI94" i="2"/>
  <c r="O92" i="2"/>
  <c r="N92" i="2"/>
  <c r="E93" i="2"/>
  <c r="R93" i="2" s="1"/>
  <c r="S93" i="2" s="1"/>
  <c r="AK92" i="2"/>
  <c r="AJ92" i="2"/>
  <c r="AA93" i="2"/>
  <c r="CJ93" i="2"/>
  <c r="BZ94" i="2"/>
  <c r="CI93" i="2"/>
  <c r="BA92" i="2"/>
  <c r="AR93" i="2"/>
  <c r="BB92" i="2"/>
  <c r="BS94" i="2" l="1"/>
  <c r="BR94" i="2"/>
  <c r="BI95" i="2"/>
  <c r="CJ94" i="2"/>
  <c r="CI94" i="2"/>
  <c r="BZ95" i="2"/>
  <c r="AK93" i="2"/>
  <c r="AJ93" i="2"/>
  <c r="AA94" i="2"/>
  <c r="DA94" i="2"/>
  <c r="CZ94" i="2"/>
  <c r="CQ95" i="2"/>
  <c r="AR94" i="2"/>
  <c r="BB93" i="2"/>
  <c r="BA93" i="2"/>
  <c r="E94" i="2"/>
  <c r="R94" i="2" s="1"/>
  <c r="S94" i="2" s="1"/>
  <c r="N93" i="2"/>
  <c r="O93" i="2"/>
  <c r="E95" i="2" l="1"/>
  <c r="R95" i="2" s="1"/>
  <c r="S95" i="2" s="1"/>
  <c r="N94" i="2"/>
  <c r="O94" i="2"/>
  <c r="CJ95" i="2"/>
  <c r="CI95" i="2"/>
  <c r="BZ96" i="2"/>
  <c r="DA95" i="2"/>
  <c r="CZ95" i="2"/>
  <c r="CQ96" i="2"/>
  <c r="BA94" i="2"/>
  <c r="BB94" i="2"/>
  <c r="AR95" i="2"/>
  <c r="BS95" i="2"/>
  <c r="BI96" i="2"/>
  <c r="BR95" i="2"/>
  <c r="AK94" i="2"/>
  <c r="AJ94" i="2"/>
  <c r="AA95" i="2"/>
  <c r="AK95" i="2" l="1"/>
  <c r="AA96" i="2"/>
  <c r="AJ95" i="2"/>
  <c r="BS96" i="2"/>
  <c r="BR96" i="2"/>
  <c r="BI97" i="2"/>
  <c r="CJ96" i="2"/>
  <c r="CI96" i="2"/>
  <c r="BZ97" i="2"/>
  <c r="BA95" i="2"/>
  <c r="BB95" i="2"/>
  <c r="AR96" i="2"/>
  <c r="DA96" i="2"/>
  <c r="CZ96" i="2"/>
  <c r="CQ97" i="2"/>
  <c r="O95" i="2"/>
  <c r="N95" i="2"/>
  <c r="E96" i="2"/>
  <c r="R96" i="2" s="1"/>
  <c r="S96" i="2" s="1"/>
  <c r="DA97" i="2" l="1"/>
  <c r="CZ97" i="2"/>
  <c r="CQ98" i="2"/>
  <c r="BS97" i="2"/>
  <c r="BR97" i="2"/>
  <c r="BI98" i="2"/>
  <c r="AR97" i="2"/>
  <c r="BA96" i="2"/>
  <c r="BB96" i="2"/>
  <c r="E97" i="2"/>
  <c r="R97" i="2" s="1"/>
  <c r="S97" i="2" s="1"/>
  <c r="N96" i="2"/>
  <c r="O96" i="2"/>
  <c r="AK96" i="2"/>
  <c r="AJ96" i="2"/>
  <c r="AA97" i="2"/>
  <c r="CJ97" i="2"/>
  <c r="CI97" i="2"/>
  <c r="BZ98" i="2"/>
  <c r="AK97" i="2" l="1"/>
  <c r="AJ97" i="2"/>
  <c r="AA98" i="2"/>
  <c r="AR98" i="2"/>
  <c r="BA97" i="2"/>
  <c r="BB97" i="2"/>
  <c r="BS98" i="2"/>
  <c r="BR98" i="2"/>
  <c r="BI99" i="2"/>
  <c r="DA98" i="2"/>
  <c r="CZ98" i="2"/>
  <c r="CQ99" i="2"/>
  <c r="CJ98" i="2"/>
  <c r="CI98" i="2"/>
  <c r="BZ99" i="2"/>
  <c r="E98" i="2"/>
  <c r="R98" i="2" s="1"/>
  <c r="S98" i="2" s="1"/>
  <c r="O97" i="2"/>
  <c r="N97" i="2"/>
  <c r="N98" i="2" l="1"/>
  <c r="O98" i="2"/>
  <c r="E99" i="2"/>
  <c r="R99" i="2" s="1"/>
  <c r="S99" i="2" s="1"/>
  <c r="DA99" i="2"/>
  <c r="CZ99" i="2"/>
  <c r="CQ100" i="2"/>
  <c r="BA98" i="2"/>
  <c r="BB98" i="2"/>
  <c r="AR99" i="2"/>
  <c r="CJ99" i="2"/>
  <c r="CI99" i="2"/>
  <c r="BZ100" i="2"/>
  <c r="AK98" i="2"/>
  <c r="AJ98" i="2"/>
  <c r="AA99" i="2"/>
  <c r="BS99" i="2"/>
  <c r="BR99" i="2"/>
  <c r="BI100" i="2"/>
  <c r="DA100" i="2" l="1"/>
  <c r="CZ100" i="2"/>
  <c r="CQ101" i="2"/>
  <c r="CJ100" i="2"/>
  <c r="CI100" i="2"/>
  <c r="BZ101" i="2"/>
  <c r="AK99" i="2"/>
  <c r="AJ99" i="2"/>
  <c r="AA100" i="2"/>
  <c r="O99" i="2"/>
  <c r="N99" i="2"/>
  <c r="E100" i="2"/>
  <c r="R100" i="2" s="1"/>
  <c r="S100" i="2" s="1"/>
  <c r="BS100" i="2"/>
  <c r="BR100" i="2"/>
  <c r="BI101" i="2"/>
  <c r="BA99" i="2"/>
  <c r="BB99" i="2"/>
  <c r="AR100" i="2"/>
  <c r="BS101" i="2" l="1"/>
  <c r="BR101" i="2"/>
  <c r="BI102" i="2"/>
  <c r="CJ101" i="2"/>
  <c r="CI101" i="2"/>
  <c r="BZ102" i="2"/>
  <c r="N100" i="2"/>
  <c r="E101" i="2"/>
  <c r="R101" i="2" s="1"/>
  <c r="S101" i="2" s="1"/>
  <c r="O100" i="2"/>
  <c r="DA101" i="2"/>
  <c r="CZ101" i="2"/>
  <c r="CQ102" i="2"/>
  <c r="BB100" i="2"/>
  <c r="BA100" i="2"/>
  <c r="AR101" i="2"/>
  <c r="AK100" i="2"/>
  <c r="AJ100" i="2"/>
  <c r="AA101" i="2"/>
  <c r="AK101" i="2" l="1"/>
  <c r="AJ101" i="2"/>
  <c r="AA102" i="2"/>
  <c r="CJ102" i="2"/>
  <c r="CI102" i="2"/>
  <c r="BZ103" i="2"/>
  <c r="N101" i="2"/>
  <c r="O101" i="2"/>
  <c r="E102" i="2"/>
  <c r="R102" i="2" s="1"/>
  <c r="S102" i="2" s="1"/>
  <c r="DA102" i="2"/>
  <c r="CZ102" i="2"/>
  <c r="CQ103" i="2"/>
  <c r="BA101" i="2"/>
  <c r="AR102" i="2"/>
  <c r="BB101" i="2"/>
  <c r="BS102" i="2"/>
  <c r="BR102" i="2"/>
  <c r="BI103" i="2"/>
  <c r="AR103" i="2" l="1"/>
  <c r="BA102" i="2"/>
  <c r="BB102" i="2"/>
  <c r="CJ103" i="2"/>
  <c r="CI103" i="2"/>
  <c r="BZ104" i="2"/>
  <c r="DA103" i="2"/>
  <c r="CZ103" i="2"/>
  <c r="CQ104" i="2"/>
  <c r="AK102" i="2"/>
  <c r="AJ102" i="2"/>
  <c r="AA103" i="2"/>
  <c r="BS103" i="2"/>
  <c r="BR103" i="2"/>
  <c r="BI104" i="2"/>
  <c r="N102" i="2"/>
  <c r="O102" i="2"/>
  <c r="E103" i="2"/>
  <c r="R103" i="2" s="1"/>
  <c r="S103" i="2" s="1"/>
  <c r="BS104" i="2" l="1"/>
  <c r="BR104" i="2"/>
  <c r="BI105" i="2"/>
  <c r="CJ104" i="2"/>
  <c r="CI104" i="2"/>
  <c r="BZ105" i="2"/>
  <c r="AK103" i="2"/>
  <c r="AJ103" i="2"/>
  <c r="AA104" i="2"/>
  <c r="E104" i="2"/>
  <c r="R104" i="2" s="1"/>
  <c r="S104" i="2" s="1"/>
  <c r="O103" i="2"/>
  <c r="N103" i="2"/>
  <c r="DA104" i="2"/>
  <c r="CZ104" i="2"/>
  <c r="CQ105" i="2"/>
  <c r="BA103" i="2"/>
  <c r="BB103" i="2"/>
  <c r="AR104" i="2"/>
  <c r="CJ105" i="2" l="1"/>
  <c r="CI105" i="2"/>
  <c r="BZ106" i="2"/>
  <c r="DA105" i="2"/>
  <c r="CZ105" i="2"/>
  <c r="CQ106" i="2"/>
  <c r="BS105" i="2"/>
  <c r="BR105" i="2"/>
  <c r="BI106" i="2"/>
  <c r="N104" i="2"/>
  <c r="O104" i="2"/>
  <c r="E105" i="2"/>
  <c r="R105" i="2" s="1"/>
  <c r="S105" i="2" s="1"/>
  <c r="BA104" i="2"/>
  <c r="BB104" i="2"/>
  <c r="AR105" i="2"/>
  <c r="AK104" i="2"/>
  <c r="AJ104" i="2"/>
  <c r="AA105" i="2"/>
  <c r="DA106" i="2" l="1"/>
  <c r="CZ106" i="2"/>
  <c r="CQ107" i="2"/>
  <c r="E106" i="2"/>
  <c r="R106" i="2" s="1"/>
  <c r="S106" i="2" s="1"/>
  <c r="O105" i="2"/>
  <c r="N105" i="2"/>
  <c r="BA105" i="2"/>
  <c r="BB105" i="2"/>
  <c r="AR106" i="2"/>
  <c r="CJ106" i="2"/>
  <c r="CI106" i="2"/>
  <c r="BZ107" i="2"/>
  <c r="AK105" i="2"/>
  <c r="AJ105" i="2"/>
  <c r="AA106" i="2"/>
  <c r="BS106" i="2"/>
  <c r="BR106" i="2"/>
  <c r="BI107" i="2"/>
  <c r="BS107" i="2" l="1"/>
  <c r="BI108" i="2"/>
  <c r="BR107" i="2"/>
  <c r="AK106" i="2"/>
  <c r="AA107" i="2"/>
  <c r="AJ106" i="2"/>
  <c r="CJ107" i="2"/>
  <c r="CI107" i="2"/>
  <c r="BZ108" i="2"/>
  <c r="O106" i="2"/>
  <c r="N106" i="2"/>
  <c r="E107" i="2"/>
  <c r="R107" i="2" s="1"/>
  <c r="S107" i="2" s="1"/>
  <c r="DA107" i="2"/>
  <c r="CZ107" i="2"/>
  <c r="CQ108" i="2"/>
  <c r="AR107" i="2"/>
  <c r="BB106" i="2"/>
  <c r="BA106" i="2"/>
  <c r="AR108" i="2" l="1"/>
  <c r="BB107" i="2"/>
  <c r="BA107" i="2"/>
  <c r="DA108" i="2"/>
  <c r="CZ108" i="2"/>
  <c r="CQ109" i="2"/>
  <c r="AK107" i="2"/>
  <c r="AJ107" i="2"/>
  <c r="AA108" i="2"/>
  <c r="E108" i="2"/>
  <c r="R108" i="2" s="1"/>
  <c r="S108" i="2" s="1"/>
  <c r="O107" i="2"/>
  <c r="N107" i="2"/>
  <c r="BS108" i="2"/>
  <c r="BR108" i="2"/>
  <c r="BI109" i="2"/>
  <c r="CJ108" i="2"/>
  <c r="CI108" i="2"/>
  <c r="BZ109" i="2"/>
  <c r="BS109" i="2" l="1"/>
  <c r="BI110" i="2"/>
  <c r="BR109" i="2"/>
  <c r="DA109" i="2"/>
  <c r="CZ109" i="2"/>
  <c r="CQ110" i="2"/>
  <c r="CJ109" i="2"/>
  <c r="CI109" i="2"/>
  <c r="BZ110" i="2"/>
  <c r="O108" i="2"/>
  <c r="N108" i="2"/>
  <c r="E109" i="2"/>
  <c r="R109" i="2" s="1"/>
  <c r="S109" i="2" s="1"/>
  <c r="AK108" i="2"/>
  <c r="AA109" i="2"/>
  <c r="AJ108" i="2"/>
  <c r="BB108" i="2"/>
  <c r="BA108" i="2"/>
  <c r="AR109" i="2"/>
  <c r="AK109" i="2" l="1"/>
  <c r="AJ109" i="2"/>
  <c r="AA110" i="2"/>
  <c r="DA110" i="2"/>
  <c r="CZ110" i="2"/>
  <c r="CQ111" i="2"/>
  <c r="O109" i="2"/>
  <c r="N109" i="2"/>
  <c r="E110" i="2"/>
  <c r="R110" i="2" s="1"/>
  <c r="S110" i="2" s="1"/>
  <c r="BB109" i="2"/>
  <c r="BA109" i="2"/>
  <c r="AR110" i="2"/>
  <c r="BS110" i="2"/>
  <c r="BI111" i="2"/>
  <c r="BR110" i="2"/>
  <c r="CJ110" i="2"/>
  <c r="CI110" i="2"/>
  <c r="BZ111" i="2"/>
  <c r="BS111" i="2" l="1"/>
  <c r="BI112" i="2"/>
  <c r="BR111" i="2"/>
  <c r="DA111" i="2"/>
  <c r="CZ111" i="2"/>
  <c r="CQ112" i="2"/>
  <c r="AR111" i="2"/>
  <c r="BA110" i="2"/>
  <c r="BB110" i="2"/>
  <c r="AK110" i="2"/>
  <c r="AJ110" i="2"/>
  <c r="AA111" i="2"/>
  <c r="CJ111" i="2"/>
  <c r="CI111" i="2"/>
  <c r="BZ112" i="2"/>
  <c r="O110" i="2"/>
  <c r="N110" i="2"/>
  <c r="E111" i="2"/>
  <c r="R111" i="2" s="1"/>
  <c r="S111" i="2" s="1"/>
  <c r="CJ112" i="2" l="1"/>
  <c r="CI112" i="2"/>
  <c r="BZ113" i="2"/>
  <c r="DA112" i="2"/>
  <c r="CQ113" i="2"/>
  <c r="CZ112" i="2"/>
  <c r="AK111" i="2"/>
  <c r="AJ111" i="2"/>
  <c r="AA112" i="2"/>
  <c r="BB111" i="2"/>
  <c r="BA111" i="2"/>
  <c r="AR112" i="2"/>
  <c r="O111" i="2"/>
  <c r="N111" i="2"/>
  <c r="E112" i="2"/>
  <c r="R112" i="2" s="1"/>
  <c r="S112" i="2" s="1"/>
  <c r="BS112" i="2"/>
  <c r="BR112" i="2"/>
  <c r="BI113" i="2"/>
  <c r="O112" i="2" l="1"/>
  <c r="E113" i="2"/>
  <c r="R113" i="2" s="1"/>
  <c r="S113" i="2" s="1"/>
  <c r="N112" i="2"/>
  <c r="DA113" i="2"/>
  <c r="CZ113" i="2"/>
  <c r="CQ114" i="2"/>
  <c r="BA112" i="2"/>
  <c r="BB112" i="2"/>
  <c r="AR113" i="2"/>
  <c r="CJ113" i="2"/>
  <c r="CI113" i="2"/>
  <c r="BZ114" i="2"/>
  <c r="BS113" i="2"/>
  <c r="BR113" i="2"/>
  <c r="BI114" i="2"/>
  <c r="AK112" i="2"/>
  <c r="AJ112" i="2"/>
  <c r="AA113" i="2"/>
  <c r="BS114" i="2" l="1"/>
  <c r="BR114" i="2"/>
  <c r="BI115" i="2"/>
  <c r="DA114" i="2"/>
  <c r="CQ115" i="2"/>
  <c r="CZ114" i="2"/>
  <c r="CJ114" i="2"/>
  <c r="CI114" i="2"/>
  <c r="BZ115" i="2"/>
  <c r="AK113" i="2"/>
  <c r="AJ113" i="2"/>
  <c r="AA114" i="2"/>
  <c r="O113" i="2"/>
  <c r="N113" i="2"/>
  <c r="E114" i="2"/>
  <c r="R114" i="2" s="1"/>
  <c r="S114" i="2" s="1"/>
  <c r="BA113" i="2"/>
  <c r="BB113" i="2"/>
  <c r="AR114" i="2"/>
  <c r="O114" i="2" l="1"/>
  <c r="E115" i="2"/>
  <c r="R115" i="2" s="1"/>
  <c r="S115" i="2" s="1"/>
  <c r="N114" i="2"/>
  <c r="DA115" i="2"/>
  <c r="CZ115" i="2"/>
  <c r="CQ116" i="2"/>
  <c r="AK114" i="2"/>
  <c r="AA115" i="2"/>
  <c r="AJ114" i="2"/>
  <c r="BS115" i="2"/>
  <c r="BR115" i="2"/>
  <c r="BI116" i="2"/>
  <c r="BA114" i="2"/>
  <c r="BB114" i="2"/>
  <c r="AR115" i="2"/>
  <c r="CJ115" i="2"/>
  <c r="BZ116" i="2"/>
  <c r="CI115" i="2"/>
  <c r="DA116" i="2" l="1"/>
  <c r="CZ116" i="2"/>
  <c r="CQ117" i="2"/>
  <c r="BS116" i="2"/>
  <c r="BR116" i="2"/>
  <c r="BI117" i="2"/>
  <c r="AK115" i="2"/>
  <c r="AJ115" i="2"/>
  <c r="AA116" i="2"/>
  <c r="BA115" i="2"/>
  <c r="AR116" i="2"/>
  <c r="BB115" i="2"/>
  <c r="N115" i="2"/>
  <c r="O115" i="2"/>
  <c r="E116" i="2"/>
  <c r="R116" i="2" s="1"/>
  <c r="S116" i="2" s="1"/>
  <c r="CJ116" i="2"/>
  <c r="CI116" i="2"/>
  <c r="BZ117" i="2"/>
  <c r="BS117" i="2" l="1"/>
  <c r="BR117" i="2"/>
  <c r="BI118" i="2"/>
  <c r="BB116" i="2"/>
  <c r="BA116" i="2"/>
  <c r="AR117" i="2"/>
  <c r="DA117" i="2"/>
  <c r="CZ117" i="2"/>
  <c r="CQ118" i="2"/>
  <c r="N116" i="2"/>
  <c r="E117" i="2"/>
  <c r="R117" i="2" s="1"/>
  <c r="S117" i="2" s="1"/>
  <c r="O116" i="2"/>
  <c r="CJ117" i="2"/>
  <c r="BZ118" i="2"/>
  <c r="CI117" i="2"/>
  <c r="AK116" i="2"/>
  <c r="AJ116" i="2"/>
  <c r="AA117" i="2"/>
  <c r="CJ118" i="2" l="1"/>
  <c r="CI118" i="2"/>
  <c r="BZ119" i="2"/>
  <c r="BA117" i="2"/>
  <c r="BB117" i="2"/>
  <c r="AR118" i="2"/>
  <c r="O117" i="2"/>
  <c r="N117" i="2"/>
  <c r="E118" i="2"/>
  <c r="R118" i="2" s="1"/>
  <c r="S118" i="2" s="1"/>
  <c r="BS118" i="2"/>
  <c r="BR118" i="2"/>
  <c r="BI119" i="2"/>
  <c r="AK117" i="2"/>
  <c r="AJ117" i="2"/>
  <c r="AA118" i="2"/>
  <c r="DA118" i="2"/>
  <c r="CZ118" i="2"/>
  <c r="CQ119" i="2"/>
  <c r="AK118" i="2" l="1"/>
  <c r="AJ118" i="2"/>
  <c r="AA119" i="2"/>
  <c r="BB118" i="2"/>
  <c r="BA118" i="2"/>
  <c r="AR119" i="2"/>
  <c r="BS119" i="2"/>
  <c r="BR119" i="2"/>
  <c r="BI120" i="2"/>
  <c r="CJ119" i="2"/>
  <c r="CI119" i="2"/>
  <c r="BZ120" i="2"/>
  <c r="DA119" i="2"/>
  <c r="CZ119" i="2"/>
  <c r="CQ120" i="2"/>
  <c r="N118" i="2"/>
  <c r="O118" i="2"/>
  <c r="E119" i="2"/>
  <c r="R119" i="2" s="1"/>
  <c r="S119" i="2" s="1"/>
  <c r="DA120" i="2" l="1"/>
  <c r="CZ120" i="2"/>
  <c r="CQ121" i="2"/>
  <c r="BA119" i="2"/>
  <c r="BB119" i="2"/>
  <c r="AR120" i="2"/>
  <c r="CJ120" i="2"/>
  <c r="CI120" i="2"/>
  <c r="BZ121" i="2"/>
  <c r="AK119" i="2"/>
  <c r="AJ119" i="2"/>
  <c r="AA120" i="2"/>
  <c r="E120" i="2"/>
  <c r="R120" i="2" s="1"/>
  <c r="S120" i="2" s="1"/>
  <c r="N119" i="2"/>
  <c r="O119" i="2"/>
  <c r="BS120" i="2"/>
  <c r="BI121" i="2"/>
  <c r="BR120" i="2"/>
  <c r="BA120" i="2" l="1"/>
  <c r="BB120" i="2"/>
  <c r="AR121" i="2"/>
  <c r="O120" i="2"/>
  <c r="N120" i="2"/>
  <c r="E121" i="2"/>
  <c r="R121" i="2" s="1"/>
  <c r="S121" i="2" s="1"/>
  <c r="AK120" i="2"/>
  <c r="AJ120" i="2"/>
  <c r="AA121" i="2"/>
  <c r="DA121" i="2"/>
  <c r="CZ121" i="2"/>
  <c r="CQ122" i="2"/>
  <c r="BS121" i="2"/>
  <c r="BI122" i="2"/>
  <c r="BR121" i="2"/>
  <c r="CJ121" i="2"/>
  <c r="BZ122" i="2"/>
  <c r="CI121" i="2"/>
  <c r="CJ122" i="2" l="1"/>
  <c r="CI122" i="2"/>
  <c r="BZ123" i="2"/>
  <c r="O121" i="2"/>
  <c r="E122" i="2"/>
  <c r="R122" i="2" s="1"/>
  <c r="S122" i="2" s="1"/>
  <c r="N121" i="2"/>
  <c r="BS122" i="2"/>
  <c r="BR122" i="2"/>
  <c r="BI123" i="2"/>
  <c r="DA122" i="2"/>
  <c r="CQ123" i="2"/>
  <c r="CZ122" i="2"/>
  <c r="BB121" i="2"/>
  <c r="BA121" i="2"/>
  <c r="AR122" i="2"/>
  <c r="AK121" i="2"/>
  <c r="AJ121" i="2"/>
  <c r="AA122" i="2"/>
  <c r="AR123" i="2" l="1"/>
  <c r="BA122" i="2"/>
  <c r="BB122" i="2"/>
  <c r="N122" i="2"/>
  <c r="E123" i="2"/>
  <c r="R123" i="2" s="1"/>
  <c r="S123" i="2" s="1"/>
  <c r="O122" i="2"/>
  <c r="DA123" i="2"/>
  <c r="CZ123" i="2"/>
  <c r="CQ124" i="2"/>
  <c r="CJ123" i="2"/>
  <c r="CI123" i="2"/>
  <c r="BZ124" i="2"/>
  <c r="AK122" i="2"/>
  <c r="AJ122" i="2"/>
  <c r="AA123" i="2"/>
  <c r="BS123" i="2"/>
  <c r="BR123" i="2"/>
  <c r="BI124" i="2"/>
  <c r="AK123" i="2" l="1"/>
  <c r="AA124" i="2"/>
  <c r="AJ123" i="2"/>
  <c r="O123" i="2"/>
  <c r="N123" i="2"/>
  <c r="E124" i="2"/>
  <c r="R124" i="2" s="1"/>
  <c r="S124" i="2" s="1"/>
  <c r="CJ124" i="2"/>
  <c r="CI124" i="2"/>
  <c r="BZ125" i="2"/>
  <c r="BS124" i="2"/>
  <c r="BR124" i="2"/>
  <c r="BI125" i="2"/>
  <c r="DA124" i="2"/>
  <c r="CQ125" i="2"/>
  <c r="CZ124" i="2"/>
  <c r="BA123" i="2"/>
  <c r="BB123" i="2"/>
  <c r="AR124" i="2"/>
  <c r="DA125" i="2" l="1"/>
  <c r="CZ125" i="2"/>
  <c r="CQ126" i="2"/>
  <c r="E125" i="2"/>
  <c r="R125" i="2" s="1"/>
  <c r="S125" i="2" s="1"/>
  <c r="O124" i="2"/>
  <c r="N124" i="2"/>
  <c r="BS125" i="2"/>
  <c r="BR125" i="2"/>
  <c r="BI126" i="2"/>
  <c r="BA124" i="2"/>
  <c r="BB124" i="2"/>
  <c r="AR125" i="2"/>
  <c r="AK124" i="2"/>
  <c r="AJ124" i="2"/>
  <c r="AA125" i="2"/>
  <c r="CJ125" i="2"/>
  <c r="BZ126" i="2"/>
  <c r="CI125" i="2"/>
  <c r="AK125" i="2" l="1"/>
  <c r="AJ125" i="2"/>
  <c r="AA126" i="2"/>
  <c r="BA125" i="2"/>
  <c r="AR126" i="2"/>
  <c r="BB125" i="2"/>
  <c r="N125" i="2"/>
  <c r="O125" i="2"/>
  <c r="E126" i="2"/>
  <c r="R126" i="2" s="1"/>
  <c r="S126" i="2" s="1"/>
  <c r="DA126" i="2"/>
  <c r="CZ126" i="2"/>
  <c r="CQ127" i="2"/>
  <c r="CJ126" i="2"/>
  <c r="CI126" i="2"/>
  <c r="BZ127" i="2"/>
  <c r="BS126" i="2"/>
  <c r="BI127" i="2"/>
  <c r="BR126" i="2"/>
  <c r="CJ127" i="2" l="1"/>
  <c r="CI127" i="2"/>
  <c r="BZ128" i="2"/>
  <c r="BA126" i="2"/>
  <c r="BB126" i="2"/>
  <c r="AR127" i="2"/>
  <c r="DA127" i="2"/>
  <c r="CZ127" i="2"/>
  <c r="CQ128" i="2"/>
  <c r="AK126" i="2"/>
  <c r="AJ126" i="2"/>
  <c r="AA127" i="2"/>
  <c r="BS127" i="2"/>
  <c r="BR127" i="2"/>
  <c r="BI128" i="2"/>
  <c r="N126" i="2"/>
  <c r="O126" i="2"/>
  <c r="E127" i="2"/>
  <c r="R127" i="2" s="1"/>
  <c r="S127" i="2" s="1"/>
  <c r="BS128" i="2" l="1"/>
  <c r="BR128" i="2"/>
  <c r="BI129" i="2"/>
  <c r="BA127" i="2"/>
  <c r="BB127" i="2"/>
  <c r="AR128" i="2"/>
  <c r="AK127" i="2"/>
  <c r="AJ127" i="2"/>
  <c r="AA128" i="2"/>
  <c r="CJ128" i="2"/>
  <c r="CI128" i="2"/>
  <c r="BZ129" i="2"/>
  <c r="E128" i="2"/>
  <c r="R128" i="2" s="1"/>
  <c r="S128" i="2" s="1"/>
  <c r="O127" i="2"/>
  <c r="N127" i="2"/>
  <c r="DA128" i="2"/>
  <c r="CZ128" i="2"/>
  <c r="CQ129" i="2"/>
  <c r="AR129" i="2" l="1"/>
  <c r="BB128" i="2"/>
  <c r="BA128" i="2"/>
  <c r="N128" i="2"/>
  <c r="O128" i="2"/>
  <c r="E129" i="2"/>
  <c r="R129" i="2" s="1"/>
  <c r="S129" i="2" s="1"/>
  <c r="BS129" i="2"/>
  <c r="BR129" i="2"/>
  <c r="BI130" i="2"/>
  <c r="CJ129" i="2"/>
  <c r="CI129" i="2"/>
  <c r="BZ130" i="2"/>
  <c r="DA129" i="2"/>
  <c r="CZ129" i="2"/>
  <c r="CQ130" i="2"/>
  <c r="AK128" i="2"/>
  <c r="AJ128" i="2"/>
  <c r="AA129" i="2"/>
  <c r="DA130" i="2" l="1"/>
  <c r="CQ131" i="2"/>
  <c r="CZ130" i="2"/>
  <c r="O129" i="2"/>
  <c r="N129" i="2"/>
  <c r="E130" i="2"/>
  <c r="R130" i="2" s="1"/>
  <c r="S130" i="2" s="1"/>
  <c r="CJ130" i="2"/>
  <c r="BZ131" i="2"/>
  <c r="CI130" i="2"/>
  <c r="AK129" i="2"/>
  <c r="AJ129" i="2"/>
  <c r="AA130" i="2"/>
  <c r="BS130" i="2"/>
  <c r="BR130" i="2"/>
  <c r="BI131" i="2"/>
  <c r="BA129" i="2"/>
  <c r="BB129" i="2"/>
  <c r="AR130" i="2"/>
  <c r="CJ131" i="2" l="1"/>
  <c r="BZ132" i="2"/>
  <c r="CI131" i="2"/>
  <c r="BS131" i="2"/>
  <c r="BR131" i="2"/>
  <c r="BI132" i="2"/>
  <c r="N130" i="2"/>
  <c r="E131" i="2"/>
  <c r="R131" i="2" s="1"/>
  <c r="S131" i="2" s="1"/>
  <c r="O130" i="2"/>
  <c r="AK130" i="2"/>
  <c r="AJ130" i="2"/>
  <c r="AA131" i="2"/>
  <c r="BA130" i="2"/>
  <c r="BB130" i="2"/>
  <c r="AR131" i="2"/>
  <c r="DA131" i="2"/>
  <c r="CZ131" i="2"/>
  <c r="CQ132" i="2"/>
  <c r="N131" i="2" l="1"/>
  <c r="O131" i="2"/>
  <c r="E132" i="2"/>
  <c r="R132" i="2" s="1"/>
  <c r="S132" i="2" s="1"/>
  <c r="AR132" i="2"/>
  <c r="BA131" i="2"/>
  <c r="BB131" i="2"/>
  <c r="BS132" i="2"/>
  <c r="BI133" i="2"/>
  <c r="BR132" i="2"/>
  <c r="AK131" i="2"/>
  <c r="AJ131" i="2"/>
  <c r="AA132" i="2"/>
  <c r="DA132" i="2"/>
  <c r="CZ132" i="2"/>
  <c r="CQ133" i="2"/>
  <c r="CJ132" i="2"/>
  <c r="BZ133" i="2"/>
  <c r="CI132" i="2"/>
  <c r="CJ133" i="2" l="1"/>
  <c r="CI133" i="2"/>
  <c r="BZ134" i="2"/>
  <c r="BS133" i="2"/>
  <c r="BR133" i="2"/>
  <c r="BI134" i="2"/>
  <c r="DA133" i="2"/>
  <c r="CQ134" i="2"/>
  <c r="CZ133" i="2"/>
  <c r="AK132" i="2"/>
  <c r="AJ132" i="2"/>
  <c r="AA133" i="2"/>
  <c r="BA132" i="2"/>
  <c r="BB132" i="2"/>
  <c r="AR133" i="2"/>
  <c r="O132" i="2"/>
  <c r="E133" i="2"/>
  <c r="R133" i="2" s="1"/>
  <c r="S133" i="2" s="1"/>
  <c r="N132" i="2"/>
  <c r="N133" i="2" l="1"/>
  <c r="O133" i="2"/>
  <c r="E134" i="2"/>
  <c r="R134" i="2" s="1"/>
  <c r="S134" i="2" s="1"/>
  <c r="DA134" i="2"/>
  <c r="CZ134" i="2"/>
  <c r="CQ135" i="2"/>
  <c r="BA133" i="2"/>
  <c r="AR134" i="2"/>
  <c r="BB133" i="2"/>
  <c r="BS134" i="2"/>
  <c r="BR134" i="2"/>
  <c r="BI135" i="2"/>
  <c r="AK133" i="2"/>
  <c r="AJ133" i="2"/>
  <c r="AA134" i="2"/>
  <c r="CJ134" i="2"/>
  <c r="CI134" i="2"/>
  <c r="BZ135" i="2"/>
  <c r="BA134" i="2" l="1"/>
  <c r="BB134" i="2"/>
  <c r="AR135" i="2"/>
  <c r="DA135" i="2"/>
  <c r="CZ135" i="2"/>
  <c r="CQ136" i="2"/>
  <c r="AK134" i="2"/>
  <c r="AA135" i="2"/>
  <c r="AJ134" i="2"/>
  <c r="BS135" i="2"/>
  <c r="BR135" i="2"/>
  <c r="BI136" i="2"/>
  <c r="N134" i="2"/>
  <c r="O134" i="2"/>
  <c r="E135" i="2"/>
  <c r="R135" i="2" s="1"/>
  <c r="S135" i="2" s="1"/>
  <c r="CJ135" i="2"/>
  <c r="CI135" i="2"/>
  <c r="BZ136" i="2"/>
  <c r="O135" i="2" l="1"/>
  <c r="N135" i="2"/>
  <c r="E136" i="2"/>
  <c r="R136" i="2" s="1"/>
  <c r="S136" i="2" s="1"/>
  <c r="DA136" i="2"/>
  <c r="CQ137" i="2"/>
  <c r="CZ136" i="2"/>
  <c r="BS136" i="2"/>
  <c r="BI137" i="2"/>
  <c r="BR136" i="2"/>
  <c r="AR136" i="2"/>
  <c r="BA135" i="2"/>
  <c r="BB135" i="2"/>
  <c r="AK135" i="2"/>
  <c r="AJ135" i="2"/>
  <c r="AA136" i="2"/>
  <c r="CJ136" i="2"/>
  <c r="CI136" i="2"/>
  <c r="BZ137" i="2"/>
  <c r="BS137" i="2" l="1"/>
  <c r="BR137" i="2"/>
  <c r="BI138" i="2"/>
  <c r="AK136" i="2"/>
  <c r="AA137" i="2"/>
  <c r="AJ136" i="2"/>
  <c r="DA137" i="2"/>
  <c r="CZ137" i="2"/>
  <c r="CQ138" i="2"/>
  <c r="E137" i="2"/>
  <c r="R137" i="2" s="1"/>
  <c r="S137" i="2" s="1"/>
  <c r="O136" i="2"/>
  <c r="N136" i="2"/>
  <c r="CJ137" i="2"/>
  <c r="BZ138" i="2"/>
  <c r="CI137" i="2"/>
  <c r="BB136" i="2"/>
  <c r="BA136" i="2"/>
  <c r="AR137" i="2"/>
  <c r="BA137" i="2" l="1"/>
  <c r="BB137" i="2"/>
  <c r="AR138" i="2"/>
  <c r="AK137" i="2"/>
  <c r="AJ137" i="2"/>
  <c r="AA138" i="2"/>
  <c r="CJ138" i="2"/>
  <c r="BZ139" i="2"/>
  <c r="CI138" i="2"/>
  <c r="BS138" i="2"/>
  <c r="BR138" i="2"/>
  <c r="BI139" i="2"/>
  <c r="N137" i="2"/>
  <c r="O137" i="2"/>
  <c r="E138" i="2"/>
  <c r="R138" i="2" s="1"/>
  <c r="S138" i="2" s="1"/>
  <c r="DA138" i="2"/>
  <c r="CZ138" i="2"/>
  <c r="CQ139" i="2"/>
  <c r="N138" i="2" l="1"/>
  <c r="O138" i="2"/>
  <c r="E139" i="2"/>
  <c r="R139" i="2" s="1"/>
  <c r="S139" i="2" s="1"/>
  <c r="AK138" i="2"/>
  <c r="AJ138" i="2"/>
  <c r="AA139" i="2"/>
  <c r="CJ139" i="2"/>
  <c r="CI139" i="2"/>
  <c r="BZ140" i="2"/>
  <c r="BS139" i="2"/>
  <c r="BI140" i="2"/>
  <c r="BR139" i="2"/>
  <c r="BB138" i="2"/>
  <c r="AR139" i="2"/>
  <c r="BA138" i="2"/>
  <c r="DA139" i="2"/>
  <c r="CQ140" i="2"/>
  <c r="CZ139" i="2"/>
  <c r="BA139" i="2" l="1"/>
  <c r="BB139" i="2"/>
  <c r="AR140" i="2"/>
  <c r="AK139" i="2"/>
  <c r="AJ139" i="2"/>
  <c r="AA140" i="2"/>
  <c r="BS140" i="2"/>
  <c r="BI141" i="2"/>
  <c r="BR140" i="2"/>
  <c r="N139" i="2"/>
  <c r="O139" i="2"/>
  <c r="E140" i="2"/>
  <c r="R140" i="2" s="1"/>
  <c r="S140" i="2" s="1"/>
  <c r="DA140" i="2"/>
  <c r="CZ140" i="2"/>
  <c r="CQ141" i="2"/>
  <c r="CJ140" i="2"/>
  <c r="BZ141" i="2"/>
  <c r="CI140" i="2"/>
  <c r="AK140" i="2" l="1"/>
  <c r="AJ140" i="2"/>
  <c r="AA141" i="2"/>
  <c r="DA141" i="2"/>
  <c r="CZ141" i="2"/>
  <c r="CQ142" i="2"/>
  <c r="N140" i="2"/>
  <c r="O140" i="2"/>
  <c r="E141" i="2"/>
  <c r="R141" i="2" s="1"/>
  <c r="S141" i="2" s="1"/>
  <c r="BS141" i="2"/>
  <c r="BR141" i="2"/>
  <c r="BI142" i="2"/>
  <c r="BB140" i="2"/>
  <c r="BA140" i="2"/>
  <c r="AR141" i="2"/>
  <c r="CJ141" i="2"/>
  <c r="BZ142" i="2"/>
  <c r="CI141" i="2"/>
  <c r="DA142" i="2" l="1"/>
  <c r="CZ142" i="2"/>
  <c r="CQ143" i="2"/>
  <c r="AR142" i="2"/>
  <c r="BB141" i="2"/>
  <c r="BA141" i="2"/>
  <c r="BS142" i="2"/>
  <c r="BR142" i="2"/>
  <c r="BI143" i="2"/>
  <c r="AK141" i="2"/>
  <c r="AA142" i="2"/>
  <c r="AJ141" i="2"/>
  <c r="CJ142" i="2"/>
  <c r="CI142" i="2"/>
  <c r="BZ143" i="2"/>
  <c r="N141" i="2"/>
  <c r="O141" i="2"/>
  <c r="E142" i="2"/>
  <c r="R142" i="2" s="1"/>
  <c r="S142" i="2" s="1"/>
  <c r="BA142" i="2" l="1"/>
  <c r="AR143" i="2"/>
  <c r="BB142" i="2"/>
  <c r="CJ143" i="2"/>
  <c r="BZ144" i="2"/>
  <c r="CI143" i="2"/>
  <c r="AK142" i="2"/>
  <c r="AJ142" i="2"/>
  <c r="AA143" i="2"/>
  <c r="DA143" i="2"/>
  <c r="CQ144" i="2"/>
  <c r="CZ143" i="2"/>
  <c r="E143" i="2"/>
  <c r="R143" i="2" s="1"/>
  <c r="S143" i="2" s="1"/>
  <c r="O142" i="2"/>
  <c r="N142" i="2"/>
  <c r="BS143" i="2"/>
  <c r="BR143" i="2"/>
  <c r="BI144" i="2"/>
  <c r="E144" i="2" l="1"/>
  <c r="R144" i="2" s="1"/>
  <c r="S144" i="2" s="1"/>
  <c r="N143" i="2"/>
  <c r="O143" i="2"/>
  <c r="CJ144" i="2"/>
  <c r="CI144" i="2"/>
  <c r="BZ145" i="2"/>
  <c r="DA144" i="2"/>
  <c r="CZ144" i="2"/>
  <c r="CQ145" i="2"/>
  <c r="BS144" i="2"/>
  <c r="BR144" i="2"/>
  <c r="BI145" i="2"/>
  <c r="BA143" i="2"/>
  <c r="BB143" i="2"/>
  <c r="AR144" i="2"/>
  <c r="AK143" i="2"/>
  <c r="AA144" i="2"/>
  <c r="AJ143" i="2"/>
  <c r="BA144" i="2" l="1"/>
  <c r="BB144" i="2"/>
  <c r="AR145" i="2"/>
  <c r="CJ145" i="2"/>
  <c r="CI145" i="2"/>
  <c r="BZ146" i="2"/>
  <c r="BS145" i="2"/>
  <c r="BR145" i="2"/>
  <c r="BI146" i="2"/>
  <c r="AK144" i="2"/>
  <c r="AJ144" i="2"/>
  <c r="AA145" i="2"/>
  <c r="DA145" i="2"/>
  <c r="CZ145" i="2"/>
  <c r="CQ146" i="2"/>
  <c r="N144" i="2"/>
  <c r="O144" i="2"/>
  <c r="E145" i="2"/>
  <c r="R145" i="2" s="1"/>
  <c r="S145" i="2" s="1"/>
  <c r="DA146" i="2" l="1"/>
  <c r="CZ146" i="2"/>
  <c r="CQ147" i="2"/>
  <c r="CJ146" i="2"/>
  <c r="BZ147" i="2"/>
  <c r="CI146" i="2"/>
  <c r="AK145" i="2"/>
  <c r="AJ145" i="2"/>
  <c r="AA146" i="2"/>
  <c r="AR146" i="2"/>
  <c r="BA145" i="2"/>
  <c r="BB145" i="2"/>
  <c r="N145" i="2"/>
  <c r="O145" i="2"/>
  <c r="E146" i="2"/>
  <c r="R146" i="2" s="1"/>
  <c r="S146" i="2" s="1"/>
  <c r="BS146" i="2"/>
  <c r="BR146" i="2"/>
  <c r="BI147" i="2"/>
  <c r="CJ147" i="2" l="1"/>
  <c r="BZ148" i="2"/>
  <c r="CI147" i="2"/>
  <c r="DA147" i="2"/>
  <c r="CZ147" i="2"/>
  <c r="CQ148" i="2"/>
  <c r="O146" i="2"/>
  <c r="E147" i="2"/>
  <c r="R147" i="2" s="1"/>
  <c r="S147" i="2" s="1"/>
  <c r="N146" i="2"/>
  <c r="BS147" i="2"/>
  <c r="BR147" i="2"/>
  <c r="BI148" i="2"/>
  <c r="AR147" i="2"/>
  <c r="BB146" i="2"/>
  <c r="BA146" i="2"/>
  <c r="AK146" i="2"/>
  <c r="AJ146" i="2"/>
  <c r="AA147" i="2"/>
  <c r="DA148" i="2" l="1"/>
  <c r="CZ148" i="2"/>
  <c r="CQ149" i="2"/>
  <c r="O147" i="2"/>
  <c r="N147" i="2"/>
  <c r="E148" i="2"/>
  <c r="R148" i="2" s="1"/>
  <c r="S148" i="2" s="1"/>
  <c r="BS148" i="2"/>
  <c r="BR148" i="2"/>
  <c r="BI149" i="2"/>
  <c r="BB147" i="2"/>
  <c r="BA147" i="2"/>
  <c r="AR148" i="2"/>
  <c r="AK147" i="2"/>
  <c r="AJ147" i="2"/>
  <c r="AA148" i="2"/>
  <c r="CJ148" i="2"/>
  <c r="BZ149" i="2"/>
  <c r="CI148" i="2"/>
  <c r="AK148" i="2" l="1"/>
  <c r="AA149" i="2"/>
  <c r="AJ148" i="2"/>
  <c r="O148" i="2"/>
  <c r="N148" i="2"/>
  <c r="E149" i="2"/>
  <c r="R149" i="2" s="1"/>
  <c r="S149" i="2" s="1"/>
  <c r="AR149" i="2"/>
  <c r="BA148" i="2"/>
  <c r="BB148" i="2"/>
  <c r="DA149" i="2"/>
  <c r="CZ149" i="2"/>
  <c r="CQ150" i="2"/>
  <c r="CJ149" i="2"/>
  <c r="CI149" i="2"/>
  <c r="BZ150" i="2"/>
  <c r="BS149" i="2"/>
  <c r="BI150" i="2"/>
  <c r="BR149" i="2"/>
  <c r="CJ150" i="2" l="1"/>
  <c r="CI150" i="2"/>
  <c r="BZ151" i="2"/>
  <c r="BB149" i="2"/>
  <c r="BA149" i="2"/>
  <c r="AR150" i="2"/>
  <c r="O149" i="2"/>
  <c r="N149" i="2"/>
  <c r="E150" i="2"/>
  <c r="R150" i="2" s="1"/>
  <c r="S150" i="2" s="1"/>
  <c r="DA150" i="2"/>
  <c r="CZ150" i="2"/>
  <c r="CQ151" i="2"/>
  <c r="AK149" i="2"/>
  <c r="AJ149" i="2"/>
  <c r="AA150" i="2"/>
  <c r="BS150" i="2"/>
  <c r="BR150" i="2"/>
  <c r="BI151" i="2"/>
  <c r="AK150" i="2" l="1"/>
  <c r="AJ150" i="2"/>
  <c r="AA151" i="2"/>
  <c r="BA150" i="2"/>
  <c r="BB150" i="2"/>
  <c r="AR151" i="2"/>
  <c r="DA151" i="2"/>
  <c r="CZ151" i="2"/>
  <c r="CQ152" i="2"/>
  <c r="CJ151" i="2"/>
  <c r="CI151" i="2"/>
  <c r="BZ152" i="2"/>
  <c r="BS151" i="2"/>
  <c r="BR151" i="2"/>
  <c r="BI152" i="2"/>
  <c r="O150" i="2"/>
  <c r="N150" i="2"/>
  <c r="E151" i="2"/>
  <c r="R151" i="2" s="1"/>
  <c r="S151" i="2" s="1"/>
  <c r="BS152" i="2" l="1"/>
  <c r="BR152" i="2"/>
  <c r="BI153" i="2"/>
  <c r="AR152" i="2"/>
  <c r="BA151" i="2"/>
  <c r="BB151" i="2"/>
  <c r="AK151" i="2"/>
  <c r="AA152" i="2"/>
  <c r="AJ151" i="2"/>
  <c r="CJ152" i="2"/>
  <c r="CI152" i="2"/>
  <c r="BZ153" i="2"/>
  <c r="N151" i="2"/>
  <c r="O151" i="2"/>
  <c r="E152" i="2"/>
  <c r="R152" i="2" s="1"/>
  <c r="S152" i="2" s="1"/>
  <c r="DA152" i="2"/>
  <c r="CZ152" i="2"/>
  <c r="CQ153" i="2"/>
  <c r="AK152" i="2" l="1"/>
  <c r="AJ152" i="2"/>
  <c r="AA153" i="2"/>
  <c r="N152" i="2"/>
  <c r="O152" i="2"/>
  <c r="E153" i="2"/>
  <c r="R153" i="2" s="1"/>
  <c r="S153" i="2" s="1"/>
  <c r="CJ153" i="2"/>
  <c r="CI153" i="2"/>
  <c r="BZ154" i="2"/>
  <c r="BA152" i="2"/>
  <c r="AR153" i="2"/>
  <c r="BB152" i="2"/>
  <c r="BS153" i="2"/>
  <c r="BI154" i="2"/>
  <c r="BR153" i="2"/>
  <c r="DA153" i="2"/>
  <c r="CZ153" i="2"/>
  <c r="CQ154" i="2"/>
  <c r="DA154" i="2" l="1"/>
  <c r="CZ154" i="2"/>
  <c r="CQ155" i="2"/>
  <c r="BS154" i="2"/>
  <c r="BR154" i="2"/>
  <c r="BI155" i="2"/>
  <c r="O153" i="2"/>
  <c r="E154" i="2"/>
  <c r="R154" i="2" s="1"/>
  <c r="S154" i="2" s="1"/>
  <c r="N153" i="2"/>
  <c r="BA153" i="2"/>
  <c r="BB153" i="2"/>
  <c r="AR154" i="2"/>
  <c r="AK153" i="2"/>
  <c r="AJ153" i="2"/>
  <c r="AA154" i="2"/>
  <c r="CJ154" i="2"/>
  <c r="CI154" i="2"/>
  <c r="BZ155" i="2"/>
  <c r="O154" i="2" l="1"/>
  <c r="E155" i="2"/>
  <c r="R155" i="2" s="1"/>
  <c r="S155" i="2" s="1"/>
  <c r="N154" i="2"/>
  <c r="AK154" i="2"/>
  <c r="AJ154" i="2"/>
  <c r="AA155" i="2"/>
  <c r="BS155" i="2"/>
  <c r="BI156" i="2"/>
  <c r="BR155" i="2"/>
  <c r="CJ155" i="2"/>
  <c r="CI155" i="2"/>
  <c r="BZ156" i="2"/>
  <c r="BB154" i="2"/>
  <c r="BA154" i="2"/>
  <c r="AR155" i="2"/>
  <c r="DA155" i="2"/>
  <c r="CZ155" i="2"/>
  <c r="CQ156" i="2"/>
  <c r="BS156" i="2" l="1"/>
  <c r="BI157" i="2"/>
  <c r="BR156" i="2"/>
  <c r="AK155" i="2"/>
  <c r="AJ155" i="2"/>
  <c r="AA156" i="2"/>
  <c r="BB155" i="2"/>
  <c r="BA155" i="2"/>
  <c r="AR156" i="2"/>
  <c r="CJ156" i="2"/>
  <c r="BZ157" i="2"/>
  <c r="CI156" i="2"/>
  <c r="DA156" i="2"/>
  <c r="CZ156" i="2"/>
  <c r="CQ157" i="2"/>
  <c r="N155" i="2"/>
  <c r="O155" i="2"/>
  <c r="E156" i="2"/>
  <c r="R156" i="2" s="1"/>
  <c r="S156" i="2" s="1"/>
  <c r="AK156" i="2" l="1"/>
  <c r="AA157" i="2"/>
  <c r="AJ156" i="2"/>
  <c r="DA157" i="2"/>
  <c r="CZ157" i="2"/>
  <c r="CQ158" i="2"/>
  <c r="CJ157" i="2"/>
  <c r="CI157" i="2"/>
  <c r="BZ158" i="2"/>
  <c r="N156" i="2"/>
  <c r="O156" i="2"/>
  <c r="E157" i="2"/>
  <c r="R157" i="2" s="1"/>
  <c r="S157" i="2" s="1"/>
  <c r="BS157" i="2"/>
  <c r="BR157" i="2"/>
  <c r="BI158" i="2"/>
  <c r="BA156" i="2"/>
  <c r="BB156" i="2"/>
  <c r="AR157" i="2"/>
  <c r="BS158" i="2" l="1"/>
  <c r="BR158" i="2"/>
  <c r="BI159" i="2"/>
  <c r="DA158" i="2"/>
  <c r="CZ158" i="2"/>
  <c r="CQ159" i="2"/>
  <c r="O157" i="2"/>
  <c r="E158" i="2"/>
  <c r="R158" i="2" s="1"/>
  <c r="S158" i="2" s="1"/>
  <c r="N157" i="2"/>
  <c r="AK157" i="2"/>
  <c r="AJ157" i="2"/>
  <c r="AA158" i="2"/>
  <c r="BA157" i="2"/>
  <c r="BB157" i="2"/>
  <c r="AR158" i="2"/>
  <c r="CJ158" i="2"/>
  <c r="CI158" i="2"/>
  <c r="BZ159" i="2"/>
  <c r="BA158" i="2" l="1"/>
  <c r="AR159" i="2"/>
  <c r="BB158" i="2"/>
  <c r="DA159" i="2"/>
  <c r="CZ159" i="2"/>
  <c r="CQ160" i="2"/>
  <c r="O158" i="2"/>
  <c r="N158" i="2"/>
  <c r="E159" i="2"/>
  <c r="R159" i="2" s="1"/>
  <c r="S159" i="2" s="1"/>
  <c r="AK158" i="2"/>
  <c r="AJ158" i="2"/>
  <c r="AA159" i="2"/>
  <c r="BS159" i="2"/>
  <c r="BR159" i="2"/>
  <c r="BI160" i="2"/>
  <c r="CJ159" i="2"/>
  <c r="BZ160" i="2"/>
  <c r="CI159" i="2"/>
  <c r="DA160" i="2" l="1"/>
  <c r="CQ161" i="2"/>
  <c r="CZ160" i="2"/>
  <c r="BS160" i="2"/>
  <c r="BI161" i="2"/>
  <c r="BR160" i="2"/>
  <c r="AK159" i="2"/>
  <c r="AJ159" i="2"/>
  <c r="AA160" i="2"/>
  <c r="BA159" i="2"/>
  <c r="AR160" i="2"/>
  <c r="BB159" i="2"/>
  <c r="CJ160" i="2"/>
  <c r="BZ161" i="2"/>
  <c r="CI160" i="2"/>
  <c r="O159" i="2"/>
  <c r="E160" i="2"/>
  <c r="R160" i="2" s="1"/>
  <c r="S160" i="2" s="1"/>
  <c r="N159" i="2"/>
  <c r="BS161" i="2" l="1"/>
  <c r="BR161" i="2"/>
  <c r="BI162" i="2"/>
  <c r="CJ161" i="2"/>
  <c r="BZ162" i="2"/>
  <c r="CI161" i="2"/>
  <c r="BA160" i="2"/>
  <c r="AR161" i="2"/>
  <c r="BB160" i="2"/>
  <c r="DA161" i="2"/>
  <c r="CZ161" i="2"/>
  <c r="CQ162" i="2"/>
  <c r="N160" i="2"/>
  <c r="O160" i="2"/>
  <c r="E161" i="2"/>
  <c r="R161" i="2" s="1"/>
  <c r="S161" i="2" s="1"/>
  <c r="AK160" i="2"/>
  <c r="AJ160" i="2"/>
  <c r="AA161" i="2"/>
  <c r="AR162" i="2" l="1"/>
  <c r="BA161" i="2"/>
  <c r="BB161" i="2"/>
  <c r="CJ162" i="2"/>
  <c r="BZ163" i="2"/>
  <c r="CI162" i="2"/>
  <c r="BS162" i="2"/>
  <c r="BR162" i="2"/>
  <c r="BI163" i="2"/>
  <c r="O161" i="2"/>
  <c r="N161" i="2"/>
  <c r="E162" i="2"/>
  <c r="R162" i="2" s="1"/>
  <c r="S162" i="2" s="1"/>
  <c r="AK161" i="2"/>
  <c r="AA162" i="2"/>
  <c r="AJ161" i="2"/>
  <c r="DA162" i="2"/>
  <c r="CZ162" i="2"/>
  <c r="CQ163" i="2"/>
  <c r="CJ163" i="2" l="1"/>
  <c r="CI163" i="2"/>
  <c r="BZ164" i="2"/>
  <c r="N162" i="2"/>
  <c r="E163" i="2"/>
  <c r="R163" i="2" s="1"/>
  <c r="S163" i="2" s="1"/>
  <c r="O162" i="2"/>
  <c r="AK162" i="2"/>
  <c r="AA163" i="2"/>
  <c r="AJ162" i="2"/>
  <c r="DA163" i="2"/>
  <c r="CZ163" i="2"/>
  <c r="CQ164" i="2"/>
  <c r="BS163" i="2"/>
  <c r="BR163" i="2"/>
  <c r="BI164" i="2"/>
  <c r="BA162" i="2"/>
  <c r="AR163" i="2"/>
  <c r="BB162" i="2"/>
  <c r="AK163" i="2" l="1"/>
  <c r="AJ163" i="2"/>
  <c r="AA164" i="2"/>
  <c r="BS164" i="2"/>
  <c r="BR164" i="2"/>
  <c r="BI165" i="2"/>
  <c r="DA164" i="2"/>
  <c r="CZ164" i="2"/>
  <c r="CQ165" i="2"/>
  <c r="E164" i="2"/>
  <c r="R164" i="2" s="1"/>
  <c r="S164" i="2" s="1"/>
  <c r="O163" i="2"/>
  <c r="N163" i="2"/>
  <c r="CJ164" i="2"/>
  <c r="CI164" i="2"/>
  <c r="BZ165" i="2"/>
  <c r="BA163" i="2"/>
  <c r="AR164" i="2"/>
  <c r="BB163" i="2"/>
  <c r="CJ165" i="2" l="1"/>
  <c r="CI165" i="2"/>
  <c r="BZ166" i="2"/>
  <c r="BS165" i="2"/>
  <c r="BR165" i="2"/>
  <c r="BI166" i="2"/>
  <c r="AK164" i="2"/>
  <c r="AJ164" i="2"/>
  <c r="AA165" i="2"/>
  <c r="O164" i="2"/>
  <c r="E165" i="2"/>
  <c r="R165" i="2" s="1"/>
  <c r="S165" i="2" s="1"/>
  <c r="N164" i="2"/>
  <c r="BB164" i="2"/>
  <c r="BA164" i="2"/>
  <c r="AR165" i="2"/>
  <c r="DA165" i="2"/>
  <c r="CZ165" i="2"/>
  <c r="CQ166" i="2"/>
  <c r="DA166" i="2" l="1"/>
  <c r="CZ166" i="2"/>
  <c r="CQ167" i="2"/>
  <c r="AR166" i="2"/>
  <c r="BA165" i="2"/>
  <c r="BB165" i="2"/>
  <c r="BS166" i="2"/>
  <c r="BR166" i="2"/>
  <c r="BI167" i="2"/>
  <c r="E166" i="2"/>
  <c r="R166" i="2" s="1"/>
  <c r="S166" i="2" s="1"/>
  <c r="O165" i="2"/>
  <c r="N165" i="2"/>
  <c r="CJ166" i="2"/>
  <c r="CI166" i="2"/>
  <c r="BZ167" i="2"/>
  <c r="AK165" i="2"/>
  <c r="AJ165" i="2"/>
  <c r="AA166" i="2"/>
  <c r="CJ167" i="2" l="1"/>
  <c r="CI167" i="2"/>
  <c r="BZ168" i="2"/>
  <c r="AR167" i="2"/>
  <c r="BA166" i="2"/>
  <c r="BB166" i="2"/>
  <c r="DA167" i="2"/>
  <c r="CZ167" i="2"/>
  <c r="CQ168" i="2"/>
  <c r="AK166" i="2"/>
  <c r="AJ166" i="2"/>
  <c r="AA167" i="2"/>
  <c r="O166" i="2"/>
  <c r="E167" i="2"/>
  <c r="R167" i="2" s="1"/>
  <c r="S167" i="2" s="1"/>
  <c r="N166" i="2"/>
  <c r="BS167" i="2"/>
  <c r="BR167" i="2"/>
  <c r="BI168" i="2"/>
  <c r="BS168" i="2" l="1"/>
  <c r="BR168" i="2"/>
  <c r="BI169" i="2"/>
  <c r="N167" i="2"/>
  <c r="O167" i="2"/>
  <c r="E168" i="2"/>
  <c r="R168" i="2" s="1"/>
  <c r="S168" i="2" s="1"/>
  <c r="AK167" i="2"/>
  <c r="AJ167" i="2"/>
  <c r="AA168" i="2"/>
  <c r="AR168" i="2"/>
  <c r="BA167" i="2"/>
  <c r="BB167" i="2"/>
  <c r="CJ168" i="2"/>
  <c r="CI168" i="2"/>
  <c r="BZ169" i="2"/>
  <c r="DA168" i="2"/>
  <c r="CZ168" i="2"/>
  <c r="CQ169" i="2"/>
  <c r="CJ169" i="2" l="1"/>
  <c r="CI169" i="2"/>
  <c r="BZ170" i="2"/>
  <c r="O168" i="2"/>
  <c r="N168" i="2"/>
  <c r="E169" i="2"/>
  <c r="R169" i="2" s="1"/>
  <c r="S169" i="2" s="1"/>
  <c r="BS169" i="2"/>
  <c r="BR169" i="2"/>
  <c r="BI170" i="2"/>
  <c r="DA169" i="2"/>
  <c r="CZ169" i="2"/>
  <c r="CQ170" i="2"/>
  <c r="BA168" i="2"/>
  <c r="BB168" i="2"/>
  <c r="AR169" i="2"/>
  <c r="AK168" i="2"/>
  <c r="AA169" i="2"/>
  <c r="AJ168" i="2"/>
  <c r="BA169" i="2" l="1"/>
  <c r="BB169" i="2"/>
  <c r="AR170" i="2"/>
  <c r="N169" i="2"/>
  <c r="O169" i="2"/>
  <c r="E170" i="2"/>
  <c r="R170" i="2" s="1"/>
  <c r="S170" i="2" s="1"/>
  <c r="DA170" i="2"/>
  <c r="CZ170" i="2"/>
  <c r="CQ171" i="2"/>
  <c r="CJ170" i="2"/>
  <c r="CI170" i="2"/>
  <c r="BZ171" i="2"/>
  <c r="AK169" i="2"/>
  <c r="AA170" i="2"/>
  <c r="AJ169" i="2"/>
  <c r="BS170" i="2"/>
  <c r="BR170" i="2"/>
  <c r="BI171" i="2"/>
  <c r="AK170" i="2" l="1"/>
  <c r="AJ170" i="2"/>
  <c r="AA171" i="2"/>
  <c r="N170" i="2"/>
  <c r="O170" i="2"/>
  <c r="E171" i="2"/>
  <c r="R171" i="2" s="1"/>
  <c r="S171" i="2" s="1"/>
  <c r="CJ171" i="2"/>
  <c r="BZ172" i="2"/>
  <c r="CI171" i="2"/>
  <c r="BA170" i="2"/>
  <c r="AR171" i="2"/>
  <c r="BB170" i="2"/>
  <c r="BS171" i="2"/>
  <c r="BI172" i="2"/>
  <c r="BR171" i="2"/>
  <c r="DA171" i="2"/>
  <c r="CQ172" i="2"/>
  <c r="CZ171" i="2"/>
  <c r="CJ172" i="2" l="1"/>
  <c r="CI172" i="2"/>
  <c r="BZ173" i="2"/>
  <c r="BS172" i="2"/>
  <c r="BR172" i="2"/>
  <c r="BI173" i="2"/>
  <c r="O171" i="2"/>
  <c r="E172" i="2"/>
  <c r="R172" i="2" s="1"/>
  <c r="S172" i="2" s="1"/>
  <c r="N171" i="2"/>
  <c r="BB171" i="2"/>
  <c r="BA171" i="2"/>
  <c r="AR172" i="2"/>
  <c r="AK171" i="2"/>
  <c r="AJ171" i="2"/>
  <c r="AA172" i="2"/>
  <c r="DA172" i="2"/>
  <c r="CQ173" i="2"/>
  <c r="CZ172" i="2"/>
  <c r="AK172" i="2" l="1"/>
  <c r="AJ172" i="2"/>
  <c r="AA173" i="2"/>
  <c r="BS173" i="2"/>
  <c r="BR173" i="2"/>
  <c r="BI174" i="2"/>
  <c r="E173" i="2"/>
  <c r="R173" i="2" s="1"/>
  <c r="S173" i="2" s="1"/>
  <c r="O172" i="2"/>
  <c r="N172" i="2"/>
  <c r="BA172" i="2"/>
  <c r="BB172" i="2"/>
  <c r="AR173" i="2"/>
  <c r="CJ173" i="2"/>
  <c r="BZ174" i="2"/>
  <c r="CI173" i="2"/>
  <c r="DA173" i="2"/>
  <c r="CZ173" i="2"/>
  <c r="CQ174" i="2"/>
  <c r="DA174" i="2" l="1"/>
  <c r="CQ175" i="2"/>
  <c r="CZ174" i="2"/>
  <c r="N173" i="2"/>
  <c r="O173" i="2"/>
  <c r="E174" i="2"/>
  <c r="R174" i="2" s="1"/>
  <c r="S174" i="2" s="1"/>
  <c r="CJ174" i="2"/>
  <c r="CI174" i="2"/>
  <c r="BZ175" i="2"/>
  <c r="BS174" i="2"/>
  <c r="BR174" i="2"/>
  <c r="BI175" i="2"/>
  <c r="BB173" i="2"/>
  <c r="BA173" i="2"/>
  <c r="AR174" i="2"/>
  <c r="AK173" i="2"/>
  <c r="AJ173" i="2"/>
  <c r="AA174" i="2"/>
  <c r="BA174" i="2" l="1"/>
  <c r="BB174" i="2"/>
  <c r="AR175" i="2"/>
  <c r="N174" i="2"/>
  <c r="O174" i="2"/>
  <c r="E175" i="2"/>
  <c r="R175" i="2" s="1"/>
  <c r="S175" i="2" s="1"/>
  <c r="BS175" i="2"/>
  <c r="BI176" i="2"/>
  <c r="BR175" i="2"/>
  <c r="AK174" i="2"/>
  <c r="AJ174" i="2"/>
  <c r="AA175" i="2"/>
  <c r="DA175" i="2"/>
  <c r="CZ175" i="2"/>
  <c r="CQ176" i="2"/>
  <c r="CJ175" i="2"/>
  <c r="BZ176" i="2"/>
  <c r="CI175" i="2"/>
  <c r="CJ176" i="2" l="1"/>
  <c r="BZ177" i="2"/>
  <c r="CI176" i="2"/>
  <c r="BS176" i="2"/>
  <c r="BR176" i="2"/>
  <c r="BI177" i="2"/>
  <c r="O175" i="2"/>
  <c r="N175" i="2"/>
  <c r="E176" i="2"/>
  <c r="R176" i="2" s="1"/>
  <c r="S176" i="2" s="1"/>
  <c r="DA176" i="2"/>
  <c r="CZ176" i="2"/>
  <c r="CQ177" i="2"/>
  <c r="AK175" i="2"/>
  <c r="AJ175" i="2"/>
  <c r="AA176" i="2"/>
  <c r="AR176" i="2"/>
  <c r="BA175" i="2"/>
  <c r="BB175" i="2"/>
  <c r="BB176" i="2" l="1"/>
  <c r="BA176" i="2"/>
  <c r="AR177" i="2"/>
  <c r="AK176" i="2"/>
  <c r="AJ176" i="2"/>
  <c r="AA177" i="2"/>
  <c r="BS177" i="2"/>
  <c r="BR177" i="2"/>
  <c r="BI178" i="2"/>
  <c r="DA177" i="2"/>
  <c r="CZ177" i="2"/>
  <c r="CQ178" i="2"/>
  <c r="CJ177" i="2"/>
  <c r="CI177" i="2"/>
  <c r="BZ178" i="2"/>
  <c r="O176" i="2"/>
  <c r="E177" i="2"/>
  <c r="R177" i="2" s="1"/>
  <c r="S177" i="2" s="1"/>
  <c r="N176" i="2"/>
  <c r="AK177" i="2" l="1"/>
  <c r="AA178" i="2"/>
  <c r="AJ177" i="2"/>
  <c r="N177" i="2"/>
  <c r="O177" i="2"/>
  <c r="E178" i="2"/>
  <c r="R178" i="2" s="1"/>
  <c r="S178" i="2" s="1"/>
  <c r="CJ178" i="2"/>
  <c r="CI178" i="2"/>
  <c r="BZ179" i="2"/>
  <c r="DA178" i="2"/>
  <c r="CQ179" i="2"/>
  <c r="CZ178" i="2"/>
  <c r="AR178" i="2"/>
  <c r="BA177" i="2"/>
  <c r="BB177" i="2"/>
  <c r="BS178" i="2"/>
  <c r="BI179" i="2"/>
  <c r="BR178" i="2"/>
  <c r="E179" i="2" l="1"/>
  <c r="R179" i="2" s="1"/>
  <c r="S179" i="2" s="1"/>
  <c r="N178" i="2"/>
  <c r="O178" i="2"/>
  <c r="BB178" i="2"/>
  <c r="BA178" i="2"/>
  <c r="AR179" i="2"/>
  <c r="AK178" i="2"/>
  <c r="AJ178" i="2"/>
  <c r="AA179" i="2"/>
  <c r="DA179" i="2"/>
  <c r="CZ179" i="2"/>
  <c r="CQ180" i="2"/>
  <c r="BS179" i="2"/>
  <c r="BR179" i="2"/>
  <c r="BI180" i="2"/>
  <c r="CJ179" i="2"/>
  <c r="CI179" i="2"/>
  <c r="BZ180" i="2"/>
  <c r="BA179" i="2" l="1"/>
  <c r="BB179" i="2"/>
  <c r="AR180" i="2"/>
  <c r="DA180" i="2"/>
  <c r="CQ181" i="2"/>
  <c r="CZ180" i="2"/>
  <c r="BS180" i="2"/>
  <c r="BI181" i="2"/>
  <c r="BR180" i="2"/>
  <c r="CJ180" i="2"/>
  <c r="CI180" i="2"/>
  <c r="BZ181" i="2"/>
  <c r="AK179" i="2"/>
  <c r="AJ179" i="2"/>
  <c r="AA180" i="2"/>
  <c r="N179" i="2"/>
  <c r="E180" i="2"/>
  <c r="R180" i="2" s="1"/>
  <c r="S180" i="2" s="1"/>
  <c r="O179" i="2"/>
  <c r="BS181" i="2" l="1"/>
  <c r="BI182" i="2"/>
  <c r="BR181" i="2"/>
  <c r="AK180" i="2"/>
  <c r="AJ180" i="2"/>
  <c r="AA181" i="2"/>
  <c r="E181" i="2"/>
  <c r="R181" i="2" s="1"/>
  <c r="S181" i="2" s="1"/>
  <c r="N180" i="2"/>
  <c r="O180" i="2"/>
  <c r="DA181" i="2"/>
  <c r="CZ181" i="2"/>
  <c r="CQ182" i="2"/>
  <c r="AR181" i="2"/>
  <c r="BA180" i="2"/>
  <c r="BB180" i="2"/>
  <c r="CJ181" i="2"/>
  <c r="CI181" i="2"/>
  <c r="BZ182" i="2"/>
  <c r="N181" i="2" l="1"/>
  <c r="O181" i="2"/>
  <c r="E182" i="2"/>
  <c r="R182" i="2" s="1"/>
  <c r="S182" i="2" s="1"/>
  <c r="AK181" i="2"/>
  <c r="AJ181" i="2"/>
  <c r="AA182" i="2"/>
  <c r="DA182" i="2"/>
  <c r="CZ182" i="2"/>
  <c r="CQ183" i="2"/>
  <c r="BB181" i="2"/>
  <c r="AR182" i="2"/>
  <c r="BA181" i="2"/>
  <c r="CJ182" i="2"/>
  <c r="CI182" i="2"/>
  <c r="BZ183" i="2"/>
  <c r="BS182" i="2"/>
  <c r="BR182" i="2"/>
  <c r="BI183" i="2"/>
  <c r="CJ183" i="2" l="1"/>
  <c r="BZ184" i="2"/>
  <c r="CI183" i="2"/>
  <c r="AK182" i="2"/>
  <c r="AJ182" i="2"/>
  <c r="AA183" i="2"/>
  <c r="BA182" i="2"/>
  <c r="BB182" i="2"/>
  <c r="AR183" i="2"/>
  <c r="N182" i="2"/>
  <c r="O182" i="2"/>
  <c r="E183" i="2"/>
  <c r="R183" i="2" s="1"/>
  <c r="S183" i="2" s="1"/>
  <c r="BS183" i="2"/>
  <c r="BR183" i="2"/>
  <c r="BI184" i="2"/>
  <c r="DA183" i="2"/>
  <c r="CZ183" i="2"/>
  <c r="CQ184" i="2"/>
  <c r="AK183" i="2" l="1"/>
  <c r="AJ183" i="2"/>
  <c r="AA184" i="2"/>
  <c r="DA184" i="2"/>
  <c r="CZ184" i="2"/>
  <c r="CQ185" i="2"/>
  <c r="BS184" i="2"/>
  <c r="BR184" i="2"/>
  <c r="BI185" i="2"/>
  <c r="O183" i="2"/>
  <c r="N183" i="2"/>
  <c r="E184" i="2"/>
  <c r="R184" i="2" s="1"/>
  <c r="S184" i="2" s="1"/>
  <c r="CJ184" i="2"/>
  <c r="BZ185" i="2"/>
  <c r="CI184" i="2"/>
  <c r="AR184" i="2"/>
  <c r="BA183" i="2"/>
  <c r="BB183" i="2"/>
  <c r="BA184" i="2" l="1"/>
  <c r="BB184" i="2"/>
  <c r="AR185" i="2"/>
  <c r="DA185" i="2"/>
  <c r="CZ185" i="2"/>
  <c r="CQ186" i="2"/>
  <c r="CJ185" i="2"/>
  <c r="BZ186" i="2"/>
  <c r="CI185" i="2"/>
  <c r="O184" i="2"/>
  <c r="N184" i="2"/>
  <c r="E185" i="2"/>
  <c r="R185" i="2" s="1"/>
  <c r="S185" i="2" s="1"/>
  <c r="AK184" i="2"/>
  <c r="AA185" i="2"/>
  <c r="AJ184" i="2"/>
  <c r="BS185" i="2"/>
  <c r="BI186" i="2"/>
  <c r="BR185" i="2"/>
  <c r="BS186" i="2" l="1"/>
  <c r="BR186" i="2"/>
  <c r="BI187" i="2"/>
  <c r="CJ186" i="2"/>
  <c r="BZ187" i="2"/>
  <c r="CI186" i="2"/>
  <c r="AK185" i="2"/>
  <c r="AJ185" i="2"/>
  <c r="AA186" i="2"/>
  <c r="DA186" i="2"/>
  <c r="CZ186" i="2"/>
  <c r="CQ187" i="2"/>
  <c r="N185" i="2"/>
  <c r="O185" i="2"/>
  <c r="E186" i="2"/>
  <c r="R186" i="2" s="1"/>
  <c r="S186" i="2" s="1"/>
  <c r="AR186" i="2"/>
  <c r="BA185" i="2"/>
  <c r="BB185" i="2"/>
  <c r="AK186" i="2" l="1"/>
  <c r="AJ186" i="2"/>
  <c r="AA187" i="2"/>
  <c r="AR187" i="2"/>
  <c r="BA186" i="2"/>
  <c r="BB186" i="2"/>
  <c r="E187" i="2"/>
  <c r="R187" i="2" s="1"/>
  <c r="S187" i="2" s="1"/>
  <c r="N186" i="2"/>
  <c r="O186" i="2"/>
  <c r="CJ187" i="2"/>
  <c r="BZ188" i="2"/>
  <c r="CI187" i="2"/>
  <c r="DA187" i="2"/>
  <c r="CQ188" i="2"/>
  <c r="CZ187" i="2"/>
  <c r="BS187" i="2"/>
  <c r="BR187" i="2"/>
  <c r="BI188" i="2"/>
  <c r="N187" i="2" l="1"/>
  <c r="E188" i="2"/>
  <c r="R188" i="2" s="1"/>
  <c r="S188" i="2" s="1"/>
  <c r="O187" i="2"/>
  <c r="DA188" i="2"/>
  <c r="CZ188" i="2"/>
  <c r="CQ189" i="2"/>
  <c r="AR188" i="2"/>
  <c r="BA187" i="2"/>
  <c r="BB187" i="2"/>
  <c r="CJ188" i="2"/>
  <c r="CI188" i="2"/>
  <c r="BZ189" i="2"/>
  <c r="AK187" i="2"/>
  <c r="AJ187" i="2"/>
  <c r="AA188" i="2"/>
  <c r="BS188" i="2"/>
  <c r="BR188" i="2"/>
  <c r="BI189" i="2"/>
  <c r="AR189" i="2" l="1"/>
  <c r="BB188" i="2"/>
  <c r="BA188" i="2"/>
  <c r="AK188" i="2"/>
  <c r="AA189" i="2"/>
  <c r="AJ188" i="2"/>
  <c r="CJ189" i="2"/>
  <c r="CI189" i="2"/>
  <c r="BZ190" i="2"/>
  <c r="DA189" i="2"/>
  <c r="CZ189" i="2"/>
  <c r="CQ190" i="2"/>
  <c r="BS189" i="2"/>
  <c r="BR189" i="2"/>
  <c r="BI190" i="2"/>
  <c r="E189" i="2"/>
  <c r="R189" i="2" s="1"/>
  <c r="S189" i="2" s="1"/>
  <c r="N188" i="2"/>
  <c r="O188" i="2"/>
  <c r="AK189" i="2" l="1"/>
  <c r="AJ189" i="2"/>
  <c r="AA190" i="2"/>
  <c r="DA190" i="2"/>
  <c r="CZ190" i="2"/>
  <c r="CQ191" i="2"/>
  <c r="N189" i="2"/>
  <c r="E190" i="2"/>
  <c r="R190" i="2" s="1"/>
  <c r="S190" i="2" s="1"/>
  <c r="O189" i="2"/>
  <c r="BS190" i="2"/>
  <c r="BR190" i="2"/>
  <c r="BI191" i="2"/>
  <c r="CJ190" i="2"/>
  <c r="BZ191" i="2"/>
  <c r="CI190" i="2"/>
  <c r="BA189" i="2"/>
  <c r="AR190" i="2"/>
  <c r="BB189" i="2"/>
  <c r="DA191" i="2" l="1"/>
  <c r="CZ191" i="2"/>
  <c r="CQ192" i="2"/>
  <c r="BS191" i="2"/>
  <c r="BI192" i="2"/>
  <c r="BR191" i="2"/>
  <c r="N190" i="2"/>
  <c r="O190" i="2"/>
  <c r="E191" i="2"/>
  <c r="R191" i="2" s="1"/>
  <c r="S191" i="2" s="1"/>
  <c r="CJ191" i="2"/>
  <c r="CI191" i="2"/>
  <c r="BZ192" i="2"/>
  <c r="AK190" i="2"/>
  <c r="AJ190" i="2"/>
  <c r="AA191" i="2"/>
  <c r="BB190" i="2"/>
  <c r="BA190" i="2"/>
  <c r="AR191" i="2"/>
  <c r="BS192" i="2" l="1"/>
  <c r="BI193" i="2"/>
  <c r="BR192" i="2"/>
  <c r="AK191" i="2"/>
  <c r="AA192" i="2"/>
  <c r="AJ191" i="2"/>
  <c r="CJ192" i="2"/>
  <c r="BZ193" i="2"/>
  <c r="CI192" i="2"/>
  <c r="DA192" i="2"/>
  <c r="CZ192" i="2"/>
  <c r="CQ193" i="2"/>
  <c r="AR192" i="2"/>
  <c r="BA191" i="2"/>
  <c r="BB191" i="2"/>
  <c r="O191" i="2"/>
  <c r="N191" i="2"/>
  <c r="E192" i="2"/>
  <c r="R192" i="2" s="1"/>
  <c r="S192" i="2" s="1"/>
  <c r="BA192" i="2" l="1"/>
  <c r="BB192" i="2"/>
  <c r="AR193" i="2"/>
  <c r="AK192" i="2"/>
  <c r="AJ192" i="2"/>
  <c r="AA193" i="2"/>
  <c r="DA193" i="2"/>
  <c r="CQ194" i="2"/>
  <c r="CZ193" i="2"/>
  <c r="O192" i="2"/>
  <c r="N192" i="2"/>
  <c r="E193" i="2"/>
  <c r="R193" i="2" s="1"/>
  <c r="S193" i="2" s="1"/>
  <c r="BS193" i="2"/>
  <c r="BR193" i="2"/>
  <c r="BI194" i="2"/>
  <c r="CJ193" i="2"/>
  <c r="BZ194" i="2"/>
  <c r="CI193" i="2"/>
  <c r="CJ194" i="2" l="1"/>
  <c r="CI194" i="2"/>
  <c r="BZ195" i="2"/>
  <c r="DA194" i="2"/>
  <c r="CZ194" i="2"/>
  <c r="CQ195" i="2"/>
  <c r="BS194" i="2"/>
  <c r="BR194" i="2"/>
  <c r="BI195" i="2"/>
  <c r="AK193" i="2"/>
  <c r="AJ193" i="2"/>
  <c r="AA194" i="2"/>
  <c r="O193" i="2"/>
  <c r="E194" i="2"/>
  <c r="R194" i="2" s="1"/>
  <c r="S194" i="2" s="1"/>
  <c r="N193" i="2"/>
  <c r="BA193" i="2"/>
  <c r="BB193" i="2"/>
  <c r="AR194" i="2"/>
  <c r="O194" i="2" l="1"/>
  <c r="E195" i="2"/>
  <c r="R195" i="2" s="1"/>
  <c r="S195" i="2" s="1"/>
  <c r="N194" i="2"/>
  <c r="DA195" i="2"/>
  <c r="CQ196" i="2"/>
  <c r="CZ195" i="2"/>
  <c r="AK194" i="2"/>
  <c r="AJ194" i="2"/>
  <c r="AA195" i="2"/>
  <c r="CJ195" i="2"/>
  <c r="BZ196" i="2"/>
  <c r="CI195" i="2"/>
  <c r="BA194" i="2"/>
  <c r="BB194" i="2"/>
  <c r="AR195" i="2"/>
  <c r="BS195" i="2"/>
  <c r="BR195" i="2"/>
  <c r="BI196" i="2"/>
  <c r="DA196" i="2" l="1"/>
  <c r="CZ196" i="2"/>
  <c r="CQ197" i="2"/>
  <c r="BA195" i="2"/>
  <c r="BB195" i="2"/>
  <c r="AR196" i="2"/>
  <c r="CJ196" i="2"/>
  <c r="CI196" i="2"/>
  <c r="BZ197" i="2"/>
  <c r="BS196" i="2"/>
  <c r="BR196" i="2"/>
  <c r="BI197" i="2"/>
  <c r="N195" i="2"/>
  <c r="O195" i="2"/>
  <c r="E196" i="2"/>
  <c r="R196" i="2" s="1"/>
  <c r="S196" i="2" s="1"/>
  <c r="AK195" i="2"/>
  <c r="AJ195" i="2"/>
  <c r="AA196" i="2"/>
  <c r="BA196" i="2" l="1"/>
  <c r="BB196" i="2"/>
  <c r="AR197" i="2"/>
  <c r="DA197" i="2"/>
  <c r="CQ198" i="2"/>
  <c r="CZ197" i="2"/>
  <c r="O196" i="2"/>
  <c r="N196" i="2"/>
  <c r="E197" i="2"/>
  <c r="R197" i="2" s="1"/>
  <c r="S197" i="2" s="1"/>
  <c r="BS197" i="2"/>
  <c r="BR197" i="2"/>
  <c r="BI198" i="2"/>
  <c r="AK196" i="2"/>
  <c r="AJ196" i="2"/>
  <c r="AA197" i="2"/>
  <c r="CJ197" i="2"/>
  <c r="CI197" i="2"/>
  <c r="BZ198" i="2"/>
  <c r="DA198" i="2" l="1"/>
  <c r="CQ199" i="2"/>
  <c r="CZ198" i="2"/>
  <c r="BS198" i="2"/>
  <c r="BR198" i="2"/>
  <c r="BI199" i="2"/>
  <c r="BA197" i="2"/>
  <c r="BB197" i="2"/>
  <c r="AR198" i="2"/>
  <c r="AK197" i="2"/>
  <c r="AJ197" i="2"/>
  <c r="AA198" i="2"/>
  <c r="CJ198" i="2"/>
  <c r="CI198" i="2"/>
  <c r="BZ199" i="2"/>
  <c r="O197" i="2"/>
  <c r="N197" i="2"/>
  <c r="E198" i="2"/>
  <c r="R198" i="2" s="1"/>
  <c r="S198" i="2" s="1"/>
  <c r="BS199" i="2" l="1"/>
  <c r="BR199" i="2"/>
  <c r="BI200" i="2"/>
  <c r="CJ199" i="2"/>
  <c r="CI199" i="2"/>
  <c r="BZ200" i="2"/>
  <c r="AK198" i="2"/>
  <c r="AJ198" i="2"/>
  <c r="AA199" i="2"/>
  <c r="O198" i="2"/>
  <c r="N198" i="2"/>
  <c r="E199" i="2"/>
  <c r="R199" i="2" s="1"/>
  <c r="S199" i="2" s="1"/>
  <c r="DA199" i="2"/>
  <c r="CZ199" i="2"/>
  <c r="CQ200" i="2"/>
  <c r="BA198" i="2"/>
  <c r="AR199" i="2"/>
  <c r="BB198" i="2"/>
  <c r="DA200" i="2" l="1"/>
  <c r="CQ201" i="2"/>
  <c r="CZ200" i="2"/>
  <c r="CJ200" i="2"/>
  <c r="BZ201" i="2"/>
  <c r="CI200" i="2"/>
  <c r="O199" i="2"/>
  <c r="E200" i="2"/>
  <c r="R200" i="2" s="1"/>
  <c r="S200" i="2" s="1"/>
  <c r="N199" i="2"/>
  <c r="BS200" i="2"/>
  <c r="BR200" i="2"/>
  <c r="BI201" i="2"/>
  <c r="BA199" i="2"/>
  <c r="BB199" i="2"/>
  <c r="AR200" i="2"/>
  <c r="AK199" i="2"/>
  <c r="AJ199" i="2"/>
  <c r="AA200" i="2"/>
  <c r="N200" i="2" l="1"/>
  <c r="O200" i="2"/>
  <c r="E201" i="2"/>
  <c r="R201" i="2" s="1"/>
  <c r="S201" i="2" s="1"/>
  <c r="BB200" i="2"/>
  <c r="BA200" i="2"/>
  <c r="AR201" i="2"/>
  <c r="CJ201" i="2"/>
  <c r="CI201" i="2"/>
  <c r="BZ202" i="2"/>
  <c r="BS201" i="2"/>
  <c r="BI202" i="2"/>
  <c r="BR201" i="2"/>
  <c r="BR20" i="2" s="1"/>
  <c r="AK200" i="2"/>
  <c r="AJ200" i="2"/>
  <c r="AA201" i="2"/>
  <c r="DA201" i="2"/>
  <c r="CQ202" i="2"/>
  <c r="CZ201" i="2"/>
  <c r="AK201" i="2" l="1"/>
  <c r="AA202" i="2"/>
  <c r="AJ202" i="2" s="1"/>
  <c r="AJ201" i="2"/>
  <c r="BA201" i="2"/>
  <c r="BA20" i="2" s="1"/>
  <c r="AR202" i="2"/>
  <c r="BB201" i="2"/>
  <c r="BS202" i="2"/>
  <c r="BI203" i="2"/>
  <c r="O201" i="2"/>
  <c r="N201" i="2"/>
  <c r="E202" i="2"/>
  <c r="DA202" i="2"/>
  <c r="CQ203" i="2"/>
  <c r="CZ202" i="2"/>
  <c r="CJ202" i="2"/>
  <c r="BZ203" i="2"/>
  <c r="CI202" i="2"/>
  <c r="N202" i="2" l="1"/>
  <c r="R202" i="2"/>
  <c r="S202" i="2" s="1"/>
  <c r="CJ203" i="2"/>
  <c r="CI203" i="2"/>
  <c r="BZ204" i="2"/>
  <c r="O202" i="2"/>
  <c r="E203" i="2"/>
  <c r="BS203" i="2"/>
  <c r="BI204" i="2"/>
  <c r="DA203" i="2"/>
  <c r="CZ203" i="2"/>
  <c r="CQ204" i="2"/>
  <c r="BB202" i="2"/>
  <c r="AR203" i="2"/>
  <c r="AK202" i="2"/>
  <c r="AA203" i="2"/>
  <c r="AJ203" i="2" s="1"/>
  <c r="N203" i="2" l="1"/>
  <c r="R203" i="2"/>
  <c r="S203" i="2" s="1"/>
  <c r="DA204" i="2"/>
  <c r="CQ205" i="2"/>
  <c r="CZ204" i="2"/>
  <c r="BS204" i="2"/>
  <c r="BI205" i="2"/>
  <c r="E204" i="2"/>
  <c r="O203" i="2"/>
  <c r="AR204" i="2"/>
  <c r="BB203" i="2"/>
  <c r="CJ204" i="2"/>
  <c r="CI204" i="2"/>
  <c r="BZ205" i="2"/>
  <c r="AK203" i="2"/>
  <c r="AA204" i="2"/>
  <c r="AJ204" i="2" s="1"/>
  <c r="N204" i="2" l="1"/>
  <c r="R204" i="2"/>
  <c r="S204" i="2" s="1"/>
  <c r="AK204" i="2"/>
  <c r="AA205" i="2"/>
  <c r="AJ205" i="2" s="1"/>
  <c r="BB204" i="2"/>
  <c r="AR205" i="2"/>
  <c r="BS205" i="2"/>
  <c r="BI206" i="2"/>
  <c r="CJ205" i="2"/>
  <c r="CI205" i="2"/>
  <c r="BZ206" i="2"/>
  <c r="DA205" i="2"/>
  <c r="CQ206" i="2"/>
  <c r="CZ205" i="2"/>
  <c r="E205" i="2"/>
  <c r="O204" i="2"/>
  <c r="N205" i="2" l="1"/>
  <c r="R205" i="2"/>
  <c r="S205" i="2" s="1"/>
  <c r="BS206" i="2"/>
  <c r="BI207" i="2"/>
  <c r="AR206" i="2"/>
  <c r="BB205" i="2"/>
  <c r="E206" i="2"/>
  <c r="O205" i="2"/>
  <c r="DA206" i="2"/>
  <c r="CZ206" i="2"/>
  <c r="CQ207" i="2"/>
  <c r="AK205" i="2"/>
  <c r="AA206" i="2"/>
  <c r="AJ206" i="2" s="1"/>
  <c r="CJ206" i="2"/>
  <c r="CI206" i="2"/>
  <c r="BZ207" i="2"/>
  <c r="N206" i="2" l="1"/>
  <c r="R206" i="2"/>
  <c r="S206" i="2" s="1"/>
  <c r="O206" i="2"/>
  <c r="E207" i="2"/>
  <c r="AR207" i="2"/>
  <c r="BB206" i="2"/>
  <c r="BS207" i="2"/>
  <c r="BI208" i="2"/>
  <c r="CJ207" i="2"/>
  <c r="CI207" i="2"/>
  <c r="BZ208" i="2"/>
  <c r="AK206" i="2"/>
  <c r="AA207" i="2"/>
  <c r="AJ207" i="2" s="1"/>
  <c r="DA207" i="2"/>
  <c r="CQ208" i="2"/>
  <c r="CZ207" i="2"/>
  <c r="N207" i="2" l="1"/>
  <c r="R207" i="2"/>
  <c r="S207" i="2" s="1"/>
  <c r="BS208" i="2"/>
  <c r="BI209" i="2"/>
  <c r="DA208" i="2"/>
  <c r="CZ208" i="2"/>
  <c r="CQ209" i="2"/>
  <c r="AK207" i="2"/>
  <c r="AA208" i="2"/>
  <c r="AJ208" i="2" s="1"/>
  <c r="AR208" i="2"/>
  <c r="BB207" i="2"/>
  <c r="O207" i="2"/>
  <c r="E208" i="2"/>
  <c r="CJ208" i="2"/>
  <c r="BZ209" i="2"/>
  <c r="CI208" i="2"/>
  <c r="N208" i="2" l="1"/>
  <c r="R208" i="2"/>
  <c r="S208" i="2" s="1"/>
  <c r="AK208" i="2"/>
  <c r="AA209" i="2"/>
  <c r="AJ209" i="2" s="1"/>
  <c r="AR209" i="2"/>
  <c r="BB208" i="2"/>
  <c r="CJ209" i="2"/>
  <c r="CI209" i="2"/>
  <c r="BZ210" i="2"/>
  <c r="DA209" i="2"/>
  <c r="CZ209" i="2"/>
  <c r="CQ210" i="2"/>
  <c r="O208" i="2"/>
  <c r="E209" i="2"/>
  <c r="BS209" i="2"/>
  <c r="BI210" i="2"/>
  <c r="N209" i="2" l="1"/>
  <c r="R209" i="2"/>
  <c r="S209" i="2" s="1"/>
  <c r="AR210" i="2"/>
  <c r="BB209" i="2"/>
  <c r="CJ210" i="2"/>
  <c r="CI210" i="2"/>
  <c r="BZ211" i="2"/>
  <c r="BS210" i="2"/>
  <c r="BI211" i="2"/>
  <c r="E210" i="2"/>
  <c r="O209" i="2"/>
  <c r="DA210" i="2"/>
  <c r="CQ211" i="2"/>
  <c r="CZ210" i="2"/>
  <c r="AK209" i="2"/>
  <c r="AA210" i="2"/>
  <c r="AJ210" i="2" s="1"/>
  <c r="N210" i="2" l="1"/>
  <c r="R210" i="2"/>
  <c r="S210" i="2" s="1"/>
  <c r="E211" i="2"/>
  <c r="O210" i="2"/>
  <c r="BS211" i="2"/>
  <c r="BI212" i="2"/>
  <c r="AK210" i="2"/>
  <c r="AA211" i="2"/>
  <c r="AJ211" i="2" s="1"/>
  <c r="CJ211" i="2"/>
  <c r="CI211" i="2"/>
  <c r="BZ212" i="2"/>
  <c r="DA211" i="2"/>
  <c r="CZ211" i="2"/>
  <c r="CQ212" i="2"/>
  <c r="AR211" i="2"/>
  <c r="BB210" i="2"/>
  <c r="N211" i="2" l="1"/>
  <c r="R211" i="2"/>
  <c r="S211" i="2" s="1"/>
  <c r="AK211" i="2"/>
  <c r="AA212" i="2"/>
  <c r="AJ212" i="2" s="1"/>
  <c r="AR212" i="2"/>
  <c r="BB211" i="2"/>
  <c r="DA212" i="2"/>
  <c r="CZ212" i="2"/>
  <c r="CQ213" i="2"/>
  <c r="BS212" i="2"/>
  <c r="BI213" i="2"/>
  <c r="CJ212" i="2"/>
  <c r="CI212" i="2"/>
  <c r="BZ213" i="2"/>
  <c r="O211" i="2"/>
  <c r="E212" i="2"/>
  <c r="N212" i="2" l="1"/>
  <c r="R212" i="2"/>
  <c r="S212" i="2" s="1"/>
  <c r="DA213" i="2"/>
  <c r="CZ213" i="2"/>
  <c r="CQ214" i="2"/>
  <c r="O212" i="2"/>
  <c r="E213" i="2"/>
  <c r="CJ213" i="2"/>
  <c r="BZ214" i="2"/>
  <c r="CI213" i="2"/>
  <c r="BB212" i="2"/>
  <c r="AR213" i="2"/>
  <c r="AK212" i="2"/>
  <c r="AA213" i="2"/>
  <c r="AJ213" i="2" s="1"/>
  <c r="BS213" i="2"/>
  <c r="BI214" i="2"/>
  <c r="N213" i="2" l="1"/>
  <c r="R213" i="2"/>
  <c r="S213" i="2" s="1"/>
  <c r="CJ214" i="2"/>
  <c r="CI214" i="2"/>
  <c r="BZ215" i="2"/>
  <c r="O213" i="2"/>
  <c r="E214" i="2"/>
  <c r="AK213" i="2"/>
  <c r="AA214" i="2"/>
  <c r="AJ214" i="2" s="1"/>
  <c r="BS214" i="2"/>
  <c r="BI215" i="2"/>
  <c r="DA214" i="2"/>
  <c r="CQ215" i="2"/>
  <c r="CZ214" i="2"/>
  <c r="AR214" i="2"/>
  <c r="BB213" i="2"/>
  <c r="N214" i="2" l="1"/>
  <c r="R214" i="2"/>
  <c r="S214" i="2" s="1"/>
  <c r="AK214" i="2"/>
  <c r="AA215" i="2"/>
  <c r="AJ215" i="2" s="1"/>
  <c r="O214" i="2"/>
  <c r="E215" i="2"/>
  <c r="AR215" i="2"/>
  <c r="BB214" i="2"/>
  <c r="DA215" i="2"/>
  <c r="CZ215" i="2"/>
  <c r="CQ216" i="2"/>
  <c r="CJ215" i="2"/>
  <c r="CI215" i="2"/>
  <c r="BZ216" i="2"/>
  <c r="BS215" i="2"/>
  <c r="BI216" i="2"/>
  <c r="N215" i="2" l="1"/>
  <c r="R215" i="2"/>
  <c r="S215" i="2" s="1"/>
  <c r="AR216" i="2"/>
  <c r="BB215" i="2"/>
  <c r="E216" i="2"/>
  <c r="O215" i="2"/>
  <c r="CJ216" i="2"/>
  <c r="CI216" i="2"/>
  <c r="BZ217" i="2"/>
  <c r="AK215" i="2"/>
  <c r="AA216" i="2"/>
  <c r="AJ216" i="2" s="1"/>
  <c r="BS216" i="2"/>
  <c r="BI217" i="2"/>
  <c r="DA216" i="2"/>
  <c r="CZ216" i="2"/>
  <c r="CQ217" i="2"/>
  <c r="N216" i="2" l="1"/>
  <c r="R216" i="2"/>
  <c r="S216" i="2" s="1"/>
  <c r="DA217" i="2"/>
  <c r="CQ218" i="2"/>
  <c r="CZ217" i="2"/>
  <c r="O216" i="2"/>
  <c r="E217" i="2"/>
  <c r="CJ217" i="2"/>
  <c r="CI217" i="2"/>
  <c r="BZ218" i="2"/>
  <c r="BS217" i="2"/>
  <c r="BI218" i="2"/>
  <c r="AK216" i="2"/>
  <c r="AA217" i="2"/>
  <c r="AJ217" i="2" s="1"/>
  <c r="BB216" i="2"/>
  <c r="AR217" i="2"/>
  <c r="N217" i="2" l="1"/>
  <c r="R217" i="2"/>
  <c r="S217" i="2" s="1"/>
  <c r="O217" i="2"/>
  <c r="E218" i="2"/>
  <c r="AR218" i="2"/>
  <c r="BB217" i="2"/>
  <c r="AK217" i="2"/>
  <c r="AA218" i="2"/>
  <c r="AJ218" i="2" s="1"/>
  <c r="CJ218" i="2"/>
  <c r="BZ219" i="2"/>
  <c r="CI218" i="2"/>
  <c r="BS218" i="2"/>
  <c r="BI219" i="2"/>
  <c r="DA218" i="2"/>
  <c r="CZ218" i="2"/>
  <c r="CQ219" i="2"/>
  <c r="N218" i="2" l="1"/>
  <c r="R218" i="2"/>
  <c r="S218" i="2" s="1"/>
  <c r="DA219" i="2"/>
  <c r="CQ220" i="2"/>
  <c r="CZ219" i="2"/>
  <c r="CJ219" i="2"/>
  <c r="BZ220" i="2"/>
  <c r="CI219" i="2"/>
  <c r="AK218" i="2"/>
  <c r="AA219" i="2"/>
  <c r="AJ219" i="2" s="1"/>
  <c r="BS219" i="2"/>
  <c r="BI220" i="2"/>
  <c r="AR219" i="2"/>
  <c r="BB218" i="2"/>
  <c r="E219" i="2"/>
  <c r="O218" i="2"/>
  <c r="N219" i="2" l="1"/>
  <c r="R219" i="2"/>
  <c r="S219" i="2" s="1"/>
  <c r="AK219" i="2"/>
  <c r="AA220" i="2"/>
  <c r="AJ220" i="2" s="1"/>
  <c r="E220" i="2"/>
  <c r="O219" i="2"/>
  <c r="CJ220" i="2"/>
  <c r="CI220" i="2"/>
  <c r="BZ221" i="2"/>
  <c r="AR220" i="2"/>
  <c r="BB219" i="2"/>
  <c r="BS220" i="2"/>
  <c r="BI221" i="2"/>
  <c r="DA220" i="2"/>
  <c r="CZ220" i="2"/>
  <c r="CQ221" i="2"/>
  <c r="N220" i="2" l="1"/>
  <c r="R220" i="2"/>
  <c r="S220" i="2" s="1"/>
  <c r="BB220" i="2"/>
  <c r="AR221" i="2"/>
  <c r="CJ221" i="2"/>
  <c r="CI221" i="2"/>
  <c r="BZ222" i="2"/>
  <c r="DA221" i="2"/>
  <c r="CQ222" i="2"/>
  <c r="CZ221" i="2"/>
  <c r="BS221" i="2"/>
  <c r="BI222" i="2"/>
  <c r="E221" i="2"/>
  <c r="O220" i="2"/>
  <c r="AK220" i="2"/>
  <c r="AA221" i="2"/>
  <c r="AJ221" i="2" s="1"/>
  <c r="N221" i="2" l="1"/>
  <c r="R221" i="2"/>
  <c r="S221" i="2" s="1"/>
  <c r="DA222" i="2"/>
  <c r="CZ222" i="2"/>
  <c r="CQ223" i="2"/>
  <c r="AK221" i="2"/>
  <c r="AA222" i="2"/>
  <c r="AJ222" i="2" s="1"/>
  <c r="CJ222" i="2"/>
  <c r="CI222" i="2"/>
  <c r="BZ223" i="2"/>
  <c r="E222" i="2"/>
  <c r="O221" i="2"/>
  <c r="BS222" i="2"/>
  <c r="BI223" i="2"/>
  <c r="BB221" i="2"/>
  <c r="AR222" i="2"/>
  <c r="N222" i="2" l="1"/>
  <c r="R222" i="2"/>
  <c r="S222" i="2" s="1"/>
  <c r="E223" i="2"/>
  <c r="O222" i="2"/>
  <c r="CJ223" i="2"/>
  <c r="CI223" i="2"/>
  <c r="BZ224" i="2"/>
  <c r="AR223" i="2"/>
  <c r="BB222" i="2"/>
  <c r="AK222" i="2"/>
  <c r="AA223" i="2"/>
  <c r="AJ223" i="2" s="1"/>
  <c r="BS223" i="2"/>
  <c r="BI224" i="2"/>
  <c r="DA223" i="2"/>
  <c r="CZ223" i="2"/>
  <c r="CQ224" i="2"/>
  <c r="N223" i="2" l="1"/>
  <c r="R223" i="2"/>
  <c r="S223" i="2" s="1"/>
  <c r="DA224" i="2"/>
  <c r="CZ224" i="2"/>
  <c r="CQ225" i="2"/>
  <c r="AR224" i="2"/>
  <c r="BB223" i="2"/>
  <c r="CJ224" i="2"/>
  <c r="CI224" i="2"/>
  <c r="BZ225" i="2"/>
  <c r="BS224" i="2"/>
  <c r="BI225" i="2"/>
  <c r="AK223" i="2"/>
  <c r="AA224" i="2"/>
  <c r="AJ224" i="2" s="1"/>
  <c r="E224" i="2"/>
  <c r="O223" i="2"/>
  <c r="N224" i="2" l="1"/>
  <c r="R224" i="2"/>
  <c r="S224" i="2" s="1"/>
  <c r="E225" i="2"/>
  <c r="O224" i="2"/>
  <c r="AK224" i="2"/>
  <c r="AA225" i="2"/>
  <c r="AJ225" i="2" s="1"/>
  <c r="AR225" i="2"/>
  <c r="BB224" i="2"/>
  <c r="DA225" i="2"/>
  <c r="CZ225" i="2"/>
  <c r="CQ226" i="2"/>
  <c r="CJ225" i="2"/>
  <c r="CI225" i="2"/>
  <c r="BZ226" i="2"/>
  <c r="BS225" i="2"/>
  <c r="BI226" i="2"/>
  <c r="N225" i="2" l="1"/>
  <c r="R225" i="2"/>
  <c r="S225" i="2" s="1"/>
  <c r="AR226" i="2"/>
  <c r="BB225" i="2"/>
  <c r="AK225" i="2"/>
  <c r="AA226" i="2"/>
  <c r="AJ226" i="2" s="1"/>
  <c r="BS226" i="2"/>
  <c r="BI227" i="2"/>
  <c r="CJ226" i="2"/>
  <c r="CI226" i="2"/>
  <c r="BZ227" i="2"/>
  <c r="DA226" i="2"/>
  <c r="CZ226" i="2"/>
  <c r="CQ227" i="2"/>
  <c r="E226" i="2"/>
  <c r="O225" i="2"/>
  <c r="N226" i="2" l="1"/>
  <c r="R226" i="2"/>
  <c r="S226" i="2" s="1"/>
  <c r="BS227" i="2"/>
  <c r="BI228" i="2"/>
  <c r="O226" i="2"/>
  <c r="E227" i="2"/>
  <c r="DA227" i="2"/>
  <c r="CZ227" i="2"/>
  <c r="CQ228" i="2"/>
  <c r="AK226" i="2"/>
  <c r="AA227" i="2"/>
  <c r="AJ227" i="2" s="1"/>
  <c r="CJ227" i="2"/>
  <c r="CI227" i="2"/>
  <c r="BZ228" i="2"/>
  <c r="AR227" i="2"/>
  <c r="BB226" i="2"/>
  <c r="N227" i="2" l="1"/>
  <c r="R227" i="2"/>
  <c r="S227" i="2" s="1"/>
  <c r="DA228" i="2"/>
  <c r="CZ228" i="2"/>
  <c r="CQ229" i="2"/>
  <c r="BB227" i="2"/>
  <c r="AR228" i="2"/>
  <c r="CJ228" i="2"/>
  <c r="CI228" i="2"/>
  <c r="BZ229" i="2"/>
  <c r="E228" i="2"/>
  <c r="O227" i="2"/>
  <c r="BS228" i="2"/>
  <c r="BI229" i="2"/>
  <c r="AK227" i="2"/>
  <c r="AA228" i="2"/>
  <c r="AJ228" i="2" s="1"/>
  <c r="N228" i="2" l="1"/>
  <c r="R228" i="2"/>
  <c r="S228" i="2" s="1"/>
  <c r="CJ229" i="2"/>
  <c r="BZ230" i="2"/>
  <c r="CI229" i="2"/>
  <c r="AK228" i="2"/>
  <c r="AA229" i="2"/>
  <c r="AJ229" i="2" s="1"/>
  <c r="AR229" i="2"/>
  <c r="BB228" i="2"/>
  <c r="DA229" i="2"/>
  <c r="CZ229" i="2"/>
  <c r="CQ230" i="2"/>
  <c r="BS229" i="2"/>
  <c r="BI230" i="2"/>
  <c r="O228" i="2"/>
  <c r="E229" i="2"/>
  <c r="N229" i="2" l="1"/>
  <c r="R229" i="2"/>
  <c r="S229" i="2" s="1"/>
  <c r="O229" i="2"/>
  <c r="E230" i="2"/>
  <c r="BB229" i="2"/>
  <c r="AR230" i="2"/>
  <c r="AK229" i="2"/>
  <c r="AA230" i="2"/>
  <c r="AJ230" i="2" s="1"/>
  <c r="BS230" i="2"/>
  <c r="BI231" i="2"/>
  <c r="DA230" i="2"/>
  <c r="CZ230" i="2"/>
  <c r="CQ231" i="2"/>
  <c r="CJ230" i="2"/>
  <c r="CI230" i="2"/>
  <c r="BZ231" i="2"/>
  <c r="N230" i="2" l="1"/>
  <c r="R230" i="2"/>
  <c r="S230" i="2" s="1"/>
  <c r="CJ231" i="2"/>
  <c r="CI231" i="2"/>
  <c r="BZ232" i="2"/>
  <c r="AK230" i="2"/>
  <c r="AA231" i="2"/>
  <c r="AJ231" i="2" s="1"/>
  <c r="BS231" i="2"/>
  <c r="BI232" i="2"/>
  <c r="BB230" i="2"/>
  <c r="AR231" i="2"/>
  <c r="DA231" i="2"/>
  <c r="CQ232" i="2"/>
  <c r="CZ231" i="2"/>
  <c r="O230" i="2"/>
  <c r="E231" i="2"/>
  <c r="N231" i="2" l="1"/>
  <c r="R231" i="2"/>
  <c r="S231" i="2" s="1"/>
  <c r="BS232" i="2"/>
  <c r="BI233" i="2"/>
  <c r="AK231" i="2"/>
  <c r="AA232" i="2"/>
  <c r="AJ232" i="2" s="1"/>
  <c r="DA232" i="2"/>
  <c r="CZ232" i="2"/>
  <c r="CQ233" i="2"/>
  <c r="CJ232" i="2"/>
  <c r="CI232" i="2"/>
  <c r="BZ233" i="2"/>
  <c r="E232" i="2"/>
  <c r="O231" i="2"/>
  <c r="AR232" i="2"/>
  <c r="BB231" i="2"/>
  <c r="N232" i="2" l="1"/>
  <c r="R232" i="2"/>
  <c r="S232" i="2" s="1"/>
  <c r="DA233" i="2"/>
  <c r="CQ234" i="2"/>
  <c r="CZ233" i="2"/>
  <c r="BB232" i="2"/>
  <c r="AR233" i="2"/>
  <c r="AK232" i="2"/>
  <c r="AA233" i="2"/>
  <c r="AJ233" i="2" s="1"/>
  <c r="E233" i="2"/>
  <c r="O232" i="2"/>
  <c r="CJ233" i="2"/>
  <c r="CI233" i="2"/>
  <c r="BZ234" i="2"/>
  <c r="BS233" i="2"/>
  <c r="BI234" i="2"/>
  <c r="N233" i="2" l="1"/>
  <c r="R233" i="2"/>
  <c r="S233" i="2" s="1"/>
  <c r="E234" i="2"/>
  <c r="O233" i="2"/>
  <c r="AK233" i="2"/>
  <c r="AA234" i="2"/>
  <c r="AJ234" i="2" s="1"/>
  <c r="AR234" i="2"/>
  <c r="BB233" i="2"/>
  <c r="CJ234" i="2"/>
  <c r="CI234" i="2"/>
  <c r="BZ235" i="2"/>
  <c r="DA234" i="2"/>
  <c r="CQ235" i="2"/>
  <c r="CZ234" i="2"/>
  <c r="BS234" i="2"/>
  <c r="BI235" i="2"/>
  <c r="N234" i="2" l="1"/>
  <c r="R234" i="2"/>
  <c r="S234" i="2" s="1"/>
  <c r="AR235" i="2"/>
  <c r="BB234" i="2"/>
  <c r="AK234" i="2"/>
  <c r="AA235" i="2"/>
  <c r="AJ235" i="2" s="1"/>
  <c r="BS235" i="2"/>
  <c r="BI236" i="2"/>
  <c r="DA235" i="2"/>
  <c r="CZ235" i="2"/>
  <c r="CQ236" i="2"/>
  <c r="CJ235" i="2"/>
  <c r="BZ236" i="2"/>
  <c r="CI235" i="2"/>
  <c r="O234" i="2"/>
  <c r="E235" i="2"/>
  <c r="N235" i="2" l="1"/>
  <c r="R235" i="2"/>
  <c r="S235" i="2" s="1"/>
  <c r="BS236" i="2"/>
  <c r="BI237" i="2"/>
  <c r="O235" i="2"/>
  <c r="E236" i="2"/>
  <c r="AK235" i="2"/>
  <c r="AA236" i="2"/>
  <c r="AJ236" i="2" s="1"/>
  <c r="CJ236" i="2"/>
  <c r="BZ237" i="2"/>
  <c r="CI236" i="2"/>
  <c r="DA236" i="2"/>
  <c r="CZ236" i="2"/>
  <c r="CQ237" i="2"/>
  <c r="AR236" i="2"/>
  <c r="BB235" i="2"/>
  <c r="N236" i="2" l="1"/>
  <c r="R236" i="2"/>
  <c r="S236" i="2" s="1"/>
  <c r="AK236" i="2"/>
  <c r="AA237" i="2"/>
  <c r="AJ237" i="2" s="1"/>
  <c r="CJ237" i="2"/>
  <c r="BZ238" i="2"/>
  <c r="CI237" i="2"/>
  <c r="E237" i="2"/>
  <c r="O236" i="2"/>
  <c r="DA237" i="2"/>
  <c r="CZ237" i="2"/>
  <c r="CQ238" i="2"/>
  <c r="BS237" i="2"/>
  <c r="BI238" i="2"/>
  <c r="AR237" i="2"/>
  <c r="BB236" i="2"/>
  <c r="N237" i="2" l="1"/>
  <c r="R237" i="2"/>
  <c r="S237" i="2" s="1"/>
  <c r="O237" i="2"/>
  <c r="E238" i="2"/>
  <c r="AR238" i="2"/>
  <c r="BB237" i="2"/>
  <c r="BS238" i="2"/>
  <c r="BI239" i="2"/>
  <c r="CJ238" i="2"/>
  <c r="CI238" i="2"/>
  <c r="BZ239" i="2"/>
  <c r="DA238" i="2"/>
  <c r="CQ239" i="2"/>
  <c r="CZ238" i="2"/>
  <c r="AK237" i="2"/>
  <c r="AA238" i="2"/>
  <c r="AJ238" i="2" s="1"/>
  <c r="N238" i="2" l="1"/>
  <c r="R238" i="2"/>
  <c r="S238" i="2" s="1"/>
  <c r="BS239" i="2"/>
  <c r="BI240" i="2"/>
  <c r="DA239" i="2"/>
  <c r="CQ240" i="2"/>
  <c r="CZ239" i="2"/>
  <c r="AR239" i="2"/>
  <c r="BB238" i="2"/>
  <c r="AK238" i="2"/>
  <c r="AA239" i="2"/>
  <c r="AJ239" i="2" s="1"/>
  <c r="O238" i="2"/>
  <c r="E239" i="2"/>
  <c r="CJ239" i="2"/>
  <c r="CI239" i="2"/>
  <c r="BZ240" i="2"/>
  <c r="N239" i="2" l="1"/>
  <c r="R239" i="2"/>
  <c r="S239" i="2" s="1"/>
  <c r="BB239" i="2"/>
  <c r="AR240" i="2"/>
  <c r="DA240" i="2"/>
  <c r="CZ240" i="2"/>
  <c r="CQ241" i="2"/>
  <c r="CJ240" i="2"/>
  <c r="CI240" i="2"/>
  <c r="BZ241" i="2"/>
  <c r="E240" i="2"/>
  <c r="O239" i="2"/>
  <c r="BS240" i="2"/>
  <c r="BI241" i="2"/>
  <c r="AK239" i="2"/>
  <c r="AA240" i="2"/>
  <c r="AJ240" i="2" s="1"/>
  <c r="N240" i="2" l="1"/>
  <c r="R240" i="2"/>
  <c r="S240" i="2" s="1"/>
  <c r="CJ241" i="2"/>
  <c r="BZ242" i="2"/>
  <c r="CI241" i="2"/>
  <c r="AK240" i="2"/>
  <c r="AA241" i="2"/>
  <c r="AJ241" i="2" s="1"/>
  <c r="DA241" i="2"/>
  <c r="CZ241" i="2"/>
  <c r="CQ242" i="2"/>
  <c r="BS241" i="2"/>
  <c r="BI242" i="2"/>
  <c r="AR241" i="2"/>
  <c r="BB240" i="2"/>
  <c r="O240" i="2"/>
  <c r="E241" i="2"/>
  <c r="N241" i="2" l="1"/>
  <c r="R241" i="2"/>
  <c r="S241" i="2" s="1"/>
  <c r="DA242" i="2"/>
  <c r="CQ243" i="2"/>
  <c r="CZ242" i="2"/>
  <c r="AK241" i="2"/>
  <c r="AA242" i="2"/>
  <c r="AJ242" i="2" s="1"/>
  <c r="BB241" i="2"/>
  <c r="AR242" i="2"/>
  <c r="BS242" i="2"/>
  <c r="BI243" i="2"/>
  <c r="CJ242" i="2"/>
  <c r="CI242" i="2"/>
  <c r="BZ243" i="2"/>
  <c r="E242" i="2"/>
  <c r="O241" i="2"/>
  <c r="N242" i="2" l="1"/>
  <c r="R242" i="2"/>
  <c r="S242" i="2" s="1"/>
  <c r="AR243" i="2"/>
  <c r="BB242" i="2"/>
  <c r="AK242" i="2"/>
  <c r="AA243" i="2"/>
  <c r="AJ243" i="2" s="1"/>
  <c r="CJ243" i="2"/>
  <c r="CI243" i="2"/>
  <c r="BZ244" i="2"/>
  <c r="DA243" i="2"/>
  <c r="CQ244" i="2"/>
  <c r="CZ243" i="2"/>
  <c r="E243" i="2"/>
  <c r="O242" i="2"/>
  <c r="BS243" i="2"/>
  <c r="BI244" i="2"/>
  <c r="N243" i="2" l="1"/>
  <c r="R243" i="2"/>
  <c r="S243" i="2" s="1"/>
  <c r="CJ244" i="2"/>
  <c r="CI244" i="2"/>
  <c r="BZ245" i="2"/>
  <c r="BS244" i="2"/>
  <c r="BI245" i="2"/>
  <c r="AK243" i="2"/>
  <c r="AA244" i="2"/>
  <c r="AJ244" i="2" s="1"/>
  <c r="O243" i="2"/>
  <c r="E244" i="2"/>
  <c r="DA244" i="2"/>
  <c r="CQ245" i="2"/>
  <c r="CZ244" i="2"/>
  <c r="AR244" i="2"/>
  <c r="BB243" i="2"/>
  <c r="N244" i="2" l="1"/>
  <c r="R244" i="2"/>
  <c r="S244" i="2" s="1"/>
  <c r="AK244" i="2"/>
  <c r="AA245" i="2"/>
  <c r="AJ245" i="2" s="1"/>
  <c r="BS245" i="2"/>
  <c r="BI246" i="2"/>
  <c r="DA245" i="2"/>
  <c r="CZ245" i="2"/>
  <c r="CQ246" i="2"/>
  <c r="CJ245" i="2"/>
  <c r="CI245" i="2"/>
  <c r="BZ246" i="2"/>
  <c r="AR245" i="2"/>
  <c r="BB244" i="2"/>
  <c r="O244" i="2"/>
  <c r="E245" i="2"/>
  <c r="N245" i="2" l="1"/>
  <c r="R245" i="2"/>
  <c r="S245" i="2" s="1"/>
  <c r="DA246" i="2"/>
  <c r="CQ247" i="2"/>
  <c r="CZ246" i="2"/>
  <c r="BS246" i="2"/>
  <c r="BI247" i="2"/>
  <c r="AR246" i="2"/>
  <c r="BB245" i="2"/>
  <c r="O245" i="2"/>
  <c r="E246" i="2"/>
  <c r="CJ246" i="2"/>
  <c r="BZ247" i="2"/>
  <c r="CI246" i="2"/>
  <c r="AK245" i="2"/>
  <c r="AA246" i="2"/>
  <c r="AJ246" i="2" s="1"/>
  <c r="N246" i="2" l="1"/>
  <c r="R246" i="2"/>
  <c r="S246" i="2" s="1"/>
  <c r="AR247" i="2"/>
  <c r="BB246" i="2"/>
  <c r="BS247" i="2"/>
  <c r="BI248" i="2"/>
  <c r="AK246" i="2"/>
  <c r="AA247" i="2"/>
  <c r="AJ247" i="2" s="1"/>
  <c r="CJ247" i="2"/>
  <c r="BZ248" i="2"/>
  <c r="CI247" i="2"/>
  <c r="DA247" i="2"/>
  <c r="CQ248" i="2"/>
  <c r="CZ247" i="2"/>
  <c r="E247" i="2"/>
  <c r="O246" i="2"/>
  <c r="N247" i="2" l="1"/>
  <c r="R247" i="2"/>
  <c r="S247" i="2" s="1"/>
  <c r="CJ248" i="2"/>
  <c r="CI248" i="2"/>
  <c r="BZ249" i="2"/>
  <c r="AK247" i="2"/>
  <c r="AA248" i="2"/>
  <c r="AJ248" i="2" s="1"/>
  <c r="BS248" i="2"/>
  <c r="BI249" i="2"/>
  <c r="DA248" i="2"/>
  <c r="CZ248" i="2"/>
  <c r="CQ249" i="2"/>
  <c r="O247" i="2"/>
  <c r="E248" i="2"/>
  <c r="AR248" i="2"/>
  <c r="BB247" i="2"/>
  <c r="N248" i="2" l="1"/>
  <c r="R248" i="2"/>
  <c r="S248" i="2" s="1"/>
  <c r="BS249" i="2"/>
  <c r="BI250" i="2"/>
  <c r="AK248" i="2"/>
  <c r="AA249" i="2"/>
  <c r="AJ249" i="2" s="1"/>
  <c r="O248" i="2"/>
  <c r="E249" i="2"/>
  <c r="CJ249" i="2"/>
  <c r="CI249" i="2"/>
  <c r="BZ250" i="2"/>
  <c r="AR249" i="2"/>
  <c r="BB248" i="2"/>
  <c r="DA249" i="2"/>
  <c r="CZ249" i="2"/>
  <c r="CQ250" i="2"/>
  <c r="N249" i="2" l="1"/>
  <c r="R249" i="2"/>
  <c r="S249" i="2" s="1"/>
  <c r="O249" i="2"/>
  <c r="E250" i="2"/>
  <c r="AK249" i="2"/>
  <c r="AA250" i="2"/>
  <c r="AJ250" i="2" s="1"/>
  <c r="DA250" i="2"/>
  <c r="CZ250" i="2"/>
  <c r="CQ251" i="2"/>
  <c r="AR250" i="2"/>
  <c r="BB249" i="2"/>
  <c r="BS250" i="2"/>
  <c r="BI251" i="2"/>
  <c r="CJ250" i="2"/>
  <c r="CI250" i="2"/>
  <c r="BZ251" i="2"/>
  <c r="N250" i="2" l="1"/>
  <c r="R250" i="2"/>
  <c r="S250" i="2" s="1"/>
  <c r="CJ251" i="2"/>
  <c r="BZ252" i="2"/>
  <c r="CI251" i="2"/>
  <c r="AK250" i="2"/>
  <c r="AA251" i="2"/>
  <c r="AJ251" i="2" s="1"/>
  <c r="DA251" i="2"/>
  <c r="CZ251" i="2"/>
  <c r="CQ252" i="2"/>
  <c r="BS251" i="2"/>
  <c r="BI252" i="2"/>
  <c r="O250" i="2"/>
  <c r="E251" i="2"/>
  <c r="AR251" i="2"/>
  <c r="BB250" i="2"/>
  <c r="N251" i="2" l="1"/>
  <c r="R251" i="2"/>
  <c r="S251" i="2" s="1"/>
  <c r="DA252" i="2"/>
  <c r="CZ252" i="2"/>
  <c r="CQ253" i="2"/>
  <c r="AK251" i="2"/>
  <c r="AA252" i="2"/>
  <c r="AJ252" i="2" s="1"/>
  <c r="BB251" i="2"/>
  <c r="AR252" i="2"/>
  <c r="BS252" i="2"/>
  <c r="BI253" i="2"/>
  <c r="CJ252" i="2"/>
  <c r="CI252" i="2"/>
  <c r="BZ253" i="2"/>
  <c r="E252" i="2"/>
  <c r="O251" i="2"/>
  <c r="N252" i="2" l="1"/>
  <c r="R252" i="2"/>
  <c r="S252" i="2" s="1"/>
  <c r="BB252" i="2"/>
  <c r="AR253" i="2"/>
  <c r="AK252" i="2"/>
  <c r="AA253" i="2"/>
  <c r="AJ253" i="2" s="1"/>
  <c r="CJ253" i="2"/>
  <c r="CI253" i="2"/>
  <c r="BZ254" i="2"/>
  <c r="DA253" i="2"/>
  <c r="CZ253" i="2"/>
  <c r="CQ254" i="2"/>
  <c r="E253" i="2"/>
  <c r="O252" i="2"/>
  <c r="BS253" i="2"/>
  <c r="BI254" i="2"/>
  <c r="N253" i="2" l="1"/>
  <c r="R253" i="2"/>
  <c r="S253" i="2" s="1"/>
  <c r="BS254" i="2"/>
  <c r="BI255" i="2"/>
  <c r="AK253" i="2"/>
  <c r="AA254" i="2"/>
  <c r="AJ254" i="2" s="1"/>
  <c r="CJ254" i="2"/>
  <c r="BZ255" i="2"/>
  <c r="CI254" i="2"/>
  <c r="E254" i="2"/>
  <c r="O253" i="2"/>
  <c r="DA254" i="2"/>
  <c r="CZ254" i="2"/>
  <c r="CQ255" i="2"/>
  <c r="AR254" i="2"/>
  <c r="BB253" i="2"/>
  <c r="N254" i="2" l="1"/>
  <c r="R254" i="2"/>
  <c r="S254" i="2" s="1"/>
  <c r="CJ255" i="2"/>
  <c r="BZ256" i="2"/>
  <c r="CI255" i="2"/>
  <c r="E255" i="2"/>
  <c r="O254" i="2"/>
  <c r="BB254" i="2"/>
  <c r="AR255" i="2"/>
  <c r="DA255" i="2"/>
  <c r="CQ256" i="2"/>
  <c r="CZ255" i="2"/>
  <c r="AK254" i="2"/>
  <c r="AA255" i="2"/>
  <c r="AJ255" i="2" s="1"/>
  <c r="BS255" i="2"/>
  <c r="BI256" i="2"/>
  <c r="N255" i="2" l="1"/>
  <c r="R255" i="2"/>
  <c r="S255" i="2" s="1"/>
  <c r="AR256" i="2"/>
  <c r="BB255" i="2"/>
  <c r="O255" i="2"/>
  <c r="E256" i="2"/>
  <c r="AK255" i="2"/>
  <c r="AA256" i="2"/>
  <c r="AJ256" i="2" s="1"/>
  <c r="CJ256" i="2"/>
  <c r="CI256" i="2"/>
  <c r="BZ257" i="2"/>
  <c r="BS256" i="2"/>
  <c r="BI257" i="2"/>
  <c r="DA256" i="2"/>
  <c r="CZ256" i="2"/>
  <c r="CQ257" i="2"/>
  <c r="N256" i="2" l="1"/>
  <c r="R256" i="2"/>
  <c r="S256" i="2" s="1"/>
  <c r="DA257" i="2"/>
  <c r="CZ257" i="2"/>
  <c r="CQ258" i="2"/>
  <c r="AK256" i="2"/>
  <c r="AA257" i="2"/>
  <c r="AJ257" i="2" s="1"/>
  <c r="E257" i="2"/>
  <c r="O256" i="2"/>
  <c r="BS257" i="2"/>
  <c r="BI258" i="2"/>
  <c r="CJ257" i="2"/>
  <c r="BZ258" i="2"/>
  <c r="CI257" i="2"/>
  <c r="AR257" i="2"/>
  <c r="BB256" i="2"/>
  <c r="N257" i="2" l="1"/>
  <c r="R257" i="2"/>
  <c r="S257" i="2" s="1"/>
  <c r="E258" i="2"/>
  <c r="O257" i="2"/>
  <c r="AK257" i="2"/>
  <c r="AA258" i="2"/>
  <c r="AJ258" i="2" s="1"/>
  <c r="CJ258" i="2"/>
  <c r="BZ259" i="2"/>
  <c r="CI258" i="2"/>
  <c r="DA258" i="2"/>
  <c r="CZ258" i="2"/>
  <c r="CQ259" i="2"/>
  <c r="AR258" i="2"/>
  <c r="BB257" i="2"/>
  <c r="BS258" i="2"/>
  <c r="BI259" i="2"/>
  <c r="N258" i="2" l="1"/>
  <c r="R258" i="2"/>
  <c r="S258" i="2" s="1"/>
  <c r="BS259" i="2"/>
  <c r="BI260" i="2"/>
  <c r="CJ259" i="2"/>
  <c r="BZ260" i="2"/>
  <c r="CI259" i="2"/>
  <c r="AK258" i="2"/>
  <c r="AA259" i="2"/>
  <c r="AJ259" i="2" s="1"/>
  <c r="AR259" i="2"/>
  <c r="BB258" i="2"/>
  <c r="DA259" i="2"/>
  <c r="CZ259" i="2"/>
  <c r="CQ260" i="2"/>
  <c r="E259" i="2"/>
  <c r="O258" i="2"/>
  <c r="N259" i="2" l="1"/>
  <c r="R259" i="2"/>
  <c r="S259" i="2" s="1"/>
  <c r="O259" i="2"/>
  <c r="E260" i="2"/>
  <c r="DA260" i="2"/>
  <c r="CQ261" i="2"/>
  <c r="CZ260" i="2"/>
  <c r="CJ260" i="2"/>
  <c r="BZ261" i="2"/>
  <c r="CI260" i="2"/>
  <c r="AR260" i="2"/>
  <c r="BB259" i="2"/>
  <c r="BS260" i="2"/>
  <c r="BI261" i="2"/>
  <c r="AK259" i="2"/>
  <c r="AA260" i="2"/>
  <c r="AJ260" i="2" s="1"/>
  <c r="N260" i="2" l="1"/>
  <c r="R260" i="2"/>
  <c r="S260" i="2" s="1"/>
  <c r="CJ261" i="2"/>
  <c r="BZ262" i="2"/>
  <c r="CI261" i="2"/>
  <c r="CI20" i="2" s="1"/>
  <c r="AK260" i="2"/>
  <c r="AA261" i="2"/>
  <c r="AJ261" i="2" s="1"/>
  <c r="BS261" i="2"/>
  <c r="BI262" i="2"/>
  <c r="DA261" i="2"/>
  <c r="CQ262" i="2"/>
  <c r="CZ261" i="2"/>
  <c r="CZ20" i="2" s="1"/>
  <c r="E261" i="2"/>
  <c r="O260" i="2"/>
  <c r="BB260" i="2"/>
  <c r="AR261" i="2"/>
  <c r="N261" i="2" l="1"/>
  <c r="R261" i="2"/>
  <c r="S261" i="2" s="1"/>
  <c r="AR262" i="2"/>
  <c r="BB261" i="2"/>
  <c r="AK261" i="2"/>
  <c r="AA262" i="2"/>
  <c r="AJ262" i="2" s="1"/>
  <c r="BS262" i="2"/>
  <c r="BI263" i="2"/>
  <c r="CJ262" i="2"/>
  <c r="BZ263" i="2"/>
  <c r="O261" i="2"/>
  <c r="E262" i="2"/>
  <c r="DA262" i="2"/>
  <c r="CQ263" i="2"/>
  <c r="N262" i="2" l="1"/>
  <c r="R262" i="2"/>
  <c r="S262" i="2" s="1"/>
  <c r="BS263" i="2"/>
  <c r="BI264" i="2"/>
  <c r="DA263" i="2"/>
  <c r="CQ264" i="2"/>
  <c r="AK262" i="2"/>
  <c r="AA263" i="2"/>
  <c r="AJ263" i="2" s="1"/>
  <c r="CJ263" i="2"/>
  <c r="BZ264" i="2"/>
  <c r="E263" i="2"/>
  <c r="O262" i="2"/>
  <c r="AR263" i="2"/>
  <c r="BB262" i="2"/>
  <c r="N263" i="2" l="1"/>
  <c r="R263" i="2"/>
  <c r="S263" i="2" s="1"/>
  <c r="AK263" i="2"/>
  <c r="AA264" i="2"/>
  <c r="AJ264" i="2" s="1"/>
  <c r="DA264" i="2"/>
  <c r="CQ265" i="2"/>
  <c r="AR264" i="2"/>
  <c r="BB263" i="2"/>
  <c r="CJ264" i="2"/>
  <c r="BZ265" i="2"/>
  <c r="BS264" i="2"/>
  <c r="BI265" i="2"/>
  <c r="E264" i="2"/>
  <c r="O263" i="2"/>
  <c r="N264" i="2" l="1"/>
  <c r="R264" i="2"/>
  <c r="S264" i="2" s="1"/>
  <c r="BB264" i="2"/>
  <c r="AR265" i="2"/>
  <c r="DA265" i="2"/>
  <c r="CQ266" i="2"/>
  <c r="CJ265" i="2"/>
  <c r="BZ266" i="2"/>
  <c r="O264" i="2"/>
  <c r="E265" i="2"/>
  <c r="BS265" i="2"/>
  <c r="BI266" i="2"/>
  <c r="AK264" i="2"/>
  <c r="AA265" i="2"/>
  <c r="AJ265" i="2" s="1"/>
  <c r="N265" i="2" l="1"/>
  <c r="R265" i="2"/>
  <c r="S265" i="2" s="1"/>
  <c r="CJ266" i="2"/>
  <c r="BZ267" i="2"/>
  <c r="AK265" i="2"/>
  <c r="AA266" i="2"/>
  <c r="AJ266" i="2" s="1"/>
  <c r="DA266" i="2"/>
  <c r="CQ267" i="2"/>
  <c r="E266" i="2"/>
  <c r="O265" i="2"/>
  <c r="BS266" i="2"/>
  <c r="BI267" i="2"/>
  <c r="AR266" i="2"/>
  <c r="BB265" i="2"/>
  <c r="N266" i="2" l="1"/>
  <c r="R266" i="2"/>
  <c r="S266" i="2" s="1"/>
  <c r="DA267" i="2"/>
  <c r="CQ268" i="2"/>
  <c r="AK266" i="2"/>
  <c r="AA267" i="2"/>
  <c r="AJ267" i="2" s="1"/>
  <c r="BB266" i="2"/>
  <c r="AR267" i="2"/>
  <c r="O266" i="2"/>
  <c r="E267" i="2"/>
  <c r="BS267" i="2"/>
  <c r="BI268" i="2"/>
  <c r="CJ267" i="2"/>
  <c r="BZ268" i="2"/>
  <c r="N267" i="2" l="1"/>
  <c r="R267" i="2"/>
  <c r="S267" i="2" s="1"/>
  <c r="AR268" i="2"/>
  <c r="BB267" i="2"/>
  <c r="CJ268" i="2"/>
  <c r="BZ269" i="2"/>
  <c r="AK267" i="2"/>
  <c r="AA268" i="2"/>
  <c r="AJ268" i="2" s="1"/>
  <c r="O267" i="2"/>
  <c r="E268" i="2"/>
  <c r="BS268" i="2"/>
  <c r="BI269" i="2"/>
  <c r="DA268" i="2"/>
  <c r="CQ269" i="2"/>
  <c r="N268" i="2" l="1"/>
  <c r="R268" i="2"/>
  <c r="S268" i="2" s="1"/>
  <c r="AK268" i="2"/>
  <c r="AA269" i="2"/>
  <c r="AJ269" i="2" s="1"/>
  <c r="DA269" i="2"/>
  <c r="CQ270" i="2"/>
  <c r="CJ269" i="2"/>
  <c r="BZ270" i="2"/>
  <c r="O268" i="2"/>
  <c r="E269" i="2"/>
  <c r="BS269" i="2"/>
  <c r="BI270" i="2"/>
  <c r="BB268" i="2"/>
  <c r="AR269" i="2"/>
  <c r="N269" i="2" l="1"/>
  <c r="R269" i="2"/>
  <c r="S269" i="2" s="1"/>
  <c r="CJ270" i="2"/>
  <c r="BZ271" i="2"/>
  <c r="DA270" i="2"/>
  <c r="CQ271" i="2"/>
  <c r="O269" i="2"/>
  <c r="E270" i="2"/>
  <c r="BS270" i="2"/>
  <c r="BI271" i="2"/>
  <c r="AK269" i="2"/>
  <c r="AA270" i="2"/>
  <c r="AJ270" i="2" s="1"/>
  <c r="AR270" i="2"/>
  <c r="BB269" i="2"/>
  <c r="N270" i="2" l="1"/>
  <c r="R270" i="2"/>
  <c r="S270" i="2" s="1"/>
  <c r="E271" i="2"/>
  <c r="O270" i="2"/>
  <c r="DA271" i="2"/>
  <c r="CQ272" i="2"/>
  <c r="AR271" i="2"/>
  <c r="BB270" i="2"/>
  <c r="BS271" i="2"/>
  <c r="BI272" i="2"/>
  <c r="AK270" i="2"/>
  <c r="AA271" i="2"/>
  <c r="AJ271" i="2" s="1"/>
  <c r="CJ271" i="2"/>
  <c r="BZ272" i="2"/>
  <c r="N271" i="2" l="1"/>
  <c r="R271" i="2"/>
  <c r="S271" i="2" s="1"/>
  <c r="BB271" i="2"/>
  <c r="AR272" i="2"/>
  <c r="CJ272" i="2"/>
  <c r="BZ273" i="2"/>
  <c r="DA272" i="2"/>
  <c r="CQ273" i="2"/>
  <c r="AK271" i="2"/>
  <c r="AA272" i="2"/>
  <c r="AJ272" i="2" s="1"/>
  <c r="BS272" i="2"/>
  <c r="BI273" i="2"/>
  <c r="E272" i="2"/>
  <c r="O271" i="2"/>
  <c r="N272" i="2" l="1"/>
  <c r="R272" i="2"/>
  <c r="S272" i="2" s="1"/>
  <c r="DA273" i="2"/>
  <c r="CQ274" i="2"/>
  <c r="CJ273" i="2"/>
  <c r="BZ274" i="2"/>
  <c r="AK272" i="2"/>
  <c r="AA273" i="2"/>
  <c r="AJ273" i="2" s="1"/>
  <c r="E273" i="2"/>
  <c r="O272" i="2"/>
  <c r="BS273" i="2"/>
  <c r="BI274" i="2"/>
  <c r="AR273" i="2"/>
  <c r="BB272" i="2"/>
  <c r="N273" i="2" l="1"/>
  <c r="R273" i="2"/>
  <c r="S273" i="2" s="1"/>
  <c r="AK273" i="2"/>
  <c r="AA274" i="2"/>
  <c r="AJ274" i="2" s="1"/>
  <c r="CJ274" i="2"/>
  <c r="BZ275" i="2"/>
  <c r="AR274" i="2"/>
  <c r="BB273" i="2"/>
  <c r="O273" i="2"/>
  <c r="E274" i="2"/>
  <c r="BS274" i="2"/>
  <c r="BI275" i="2"/>
  <c r="DA274" i="2"/>
  <c r="CQ275" i="2"/>
  <c r="N274" i="2" l="1"/>
  <c r="R274" i="2"/>
  <c r="S274" i="2" s="1"/>
  <c r="AR275" i="2"/>
  <c r="BB274" i="2"/>
  <c r="DA275" i="2"/>
  <c r="CQ276" i="2"/>
  <c r="CJ275" i="2"/>
  <c r="BZ276" i="2"/>
  <c r="E275" i="2"/>
  <c r="O274" i="2"/>
  <c r="BS275" i="2"/>
  <c r="BI276" i="2"/>
  <c r="AK274" i="2"/>
  <c r="AA275" i="2"/>
  <c r="AJ275" i="2" s="1"/>
  <c r="N275" i="2" l="1"/>
  <c r="R275" i="2"/>
  <c r="S275" i="2" s="1"/>
  <c r="CJ276" i="2"/>
  <c r="BZ277" i="2"/>
  <c r="AK275" i="2"/>
  <c r="AA276" i="2"/>
  <c r="AJ276" i="2" s="1"/>
  <c r="DA276" i="2"/>
  <c r="CQ277" i="2"/>
  <c r="BS276" i="2"/>
  <c r="BI277" i="2"/>
  <c r="E276" i="2"/>
  <c r="O275" i="2"/>
  <c r="BB275" i="2"/>
  <c r="AR276" i="2"/>
  <c r="N276" i="2" l="1"/>
  <c r="R276" i="2"/>
  <c r="S276" i="2" s="1"/>
  <c r="DA277" i="2"/>
  <c r="CQ278" i="2"/>
  <c r="AR277" i="2"/>
  <c r="BB276" i="2"/>
  <c r="AK276" i="2"/>
  <c r="AA277" i="2"/>
  <c r="AJ277" i="2" s="1"/>
  <c r="BS277" i="2"/>
  <c r="BI278" i="2"/>
  <c r="CJ277" i="2"/>
  <c r="BZ278" i="2"/>
  <c r="E277" i="2"/>
  <c r="O276" i="2"/>
  <c r="N277" i="2" l="1"/>
  <c r="R277" i="2"/>
  <c r="S277" i="2" s="1"/>
  <c r="AK277" i="2"/>
  <c r="AA278" i="2"/>
  <c r="AJ278" i="2" s="1"/>
  <c r="BS278" i="2"/>
  <c r="BI279" i="2"/>
  <c r="E278" i="2"/>
  <c r="O277" i="2"/>
  <c r="BB277" i="2"/>
  <c r="AR278" i="2"/>
  <c r="CJ278" i="2"/>
  <c r="BZ279" i="2"/>
  <c r="DA278" i="2"/>
  <c r="CQ279" i="2"/>
  <c r="N278" i="2" l="1"/>
  <c r="R278" i="2"/>
  <c r="S278" i="2" s="1"/>
  <c r="O278" i="2"/>
  <c r="E279" i="2"/>
  <c r="DA279" i="2"/>
  <c r="CQ280" i="2"/>
  <c r="BS279" i="2"/>
  <c r="BI280" i="2"/>
  <c r="AR279" i="2"/>
  <c r="BB278" i="2"/>
  <c r="CJ279" i="2"/>
  <c r="BZ280" i="2"/>
  <c r="AK278" i="2"/>
  <c r="AA279" i="2"/>
  <c r="AJ279" i="2" s="1"/>
  <c r="N279" i="2" l="1"/>
  <c r="R279" i="2"/>
  <c r="S279" i="2" s="1"/>
  <c r="AR280" i="2"/>
  <c r="BB279" i="2"/>
  <c r="BS280" i="2"/>
  <c r="BI281" i="2"/>
  <c r="AK279" i="2"/>
  <c r="AA280" i="2"/>
  <c r="AJ280" i="2" s="1"/>
  <c r="DA280" i="2"/>
  <c r="CQ281" i="2"/>
  <c r="CJ280" i="2"/>
  <c r="BZ281" i="2"/>
  <c r="E280" i="2"/>
  <c r="O279" i="2"/>
  <c r="N280" i="2" l="1"/>
  <c r="R280" i="2"/>
  <c r="S280" i="2" s="1"/>
  <c r="AK280" i="2"/>
  <c r="AA281" i="2"/>
  <c r="AJ281" i="2" s="1"/>
  <c r="BS281" i="2"/>
  <c r="BI282" i="2"/>
  <c r="E281" i="2"/>
  <c r="O280" i="2"/>
  <c r="DA281" i="2"/>
  <c r="CQ282" i="2"/>
  <c r="CJ281" i="2"/>
  <c r="BZ282" i="2"/>
  <c r="AR281" i="2"/>
  <c r="BB280" i="2"/>
  <c r="N281" i="2" l="1"/>
  <c r="R281" i="2"/>
  <c r="S281" i="2" s="1"/>
  <c r="O281" i="2"/>
  <c r="E282" i="2"/>
  <c r="BS282" i="2"/>
  <c r="BI283" i="2"/>
  <c r="BB281" i="2"/>
  <c r="AR282" i="2"/>
  <c r="DA282" i="2"/>
  <c r="CQ283" i="2"/>
  <c r="CJ282" i="2"/>
  <c r="BZ283" i="2"/>
  <c r="AK281" i="2"/>
  <c r="AA282" i="2"/>
  <c r="AJ282" i="2" s="1"/>
  <c r="N282" i="2" l="1"/>
  <c r="R282" i="2"/>
  <c r="S282" i="2" s="1"/>
  <c r="AR283" i="2"/>
  <c r="BB282" i="2"/>
  <c r="AK282" i="2"/>
  <c r="AA283" i="2"/>
  <c r="AJ283" i="2" s="1"/>
  <c r="BS283" i="2"/>
  <c r="BI284" i="2"/>
  <c r="DA283" i="2"/>
  <c r="CQ284" i="2"/>
  <c r="CJ283" i="2"/>
  <c r="BZ284" i="2"/>
  <c r="O282" i="2"/>
  <c r="E283" i="2"/>
  <c r="N283" i="2" l="1"/>
  <c r="R283" i="2"/>
  <c r="S283" i="2" s="1"/>
  <c r="BS284" i="2"/>
  <c r="BI285" i="2"/>
  <c r="O283" i="2"/>
  <c r="E284" i="2"/>
  <c r="AK283" i="2"/>
  <c r="AA284" i="2"/>
  <c r="AJ284" i="2" s="1"/>
  <c r="DA284" i="2"/>
  <c r="CQ285" i="2"/>
  <c r="CJ284" i="2"/>
  <c r="BZ285" i="2"/>
  <c r="AR284" i="2"/>
  <c r="BB283" i="2"/>
  <c r="N284" i="2" l="1"/>
  <c r="R284" i="2"/>
  <c r="S284" i="2" s="1"/>
  <c r="AK284" i="2"/>
  <c r="AA285" i="2"/>
  <c r="AJ285" i="2" s="1"/>
  <c r="E285" i="2"/>
  <c r="O284" i="2"/>
  <c r="AR285" i="2"/>
  <c r="BB284" i="2"/>
  <c r="DA285" i="2"/>
  <c r="CQ286" i="2"/>
  <c r="CJ285" i="2"/>
  <c r="BZ286" i="2"/>
  <c r="BS285" i="2"/>
  <c r="BI286" i="2"/>
  <c r="N285" i="2" l="1"/>
  <c r="R285" i="2"/>
  <c r="S285" i="2" s="1"/>
  <c r="AR286" i="2"/>
  <c r="BB285" i="2"/>
  <c r="BS286" i="2"/>
  <c r="BI287" i="2"/>
  <c r="O285" i="2"/>
  <c r="E286" i="2"/>
  <c r="DA286" i="2"/>
  <c r="CQ287" i="2"/>
  <c r="CJ286" i="2"/>
  <c r="BZ287" i="2"/>
  <c r="AK285" i="2"/>
  <c r="AA286" i="2"/>
  <c r="AJ286" i="2" s="1"/>
  <c r="N286" i="2" l="1"/>
  <c r="R286" i="2"/>
  <c r="S286" i="2" s="1"/>
  <c r="O286" i="2"/>
  <c r="E287" i="2"/>
  <c r="BS287" i="2"/>
  <c r="BI288" i="2"/>
  <c r="AK286" i="2"/>
  <c r="AA287" i="2"/>
  <c r="AJ287" i="2" s="1"/>
  <c r="CJ287" i="2"/>
  <c r="BZ288" i="2"/>
  <c r="DA287" i="2"/>
  <c r="CQ288" i="2"/>
  <c r="AR287" i="2"/>
  <c r="BB286" i="2"/>
  <c r="N287" i="2" l="1"/>
  <c r="R287" i="2"/>
  <c r="S287" i="2" s="1"/>
  <c r="AK287" i="2"/>
  <c r="AA288" i="2"/>
  <c r="AJ288" i="2" s="1"/>
  <c r="BS288" i="2"/>
  <c r="BI289" i="2"/>
  <c r="CJ288" i="2"/>
  <c r="BZ289" i="2"/>
  <c r="AR288" i="2"/>
  <c r="BB287" i="2"/>
  <c r="DA288" i="2"/>
  <c r="CQ289" i="2"/>
  <c r="E288" i="2"/>
  <c r="O287" i="2"/>
  <c r="N288" i="2" l="1"/>
  <c r="R288" i="2"/>
  <c r="S288" i="2" s="1"/>
  <c r="AR289" i="2"/>
  <c r="BB288" i="2"/>
  <c r="CJ289" i="2"/>
  <c r="BZ290" i="2"/>
  <c r="BS289" i="2"/>
  <c r="BI290" i="2"/>
  <c r="O288" i="2"/>
  <c r="E289" i="2"/>
  <c r="DA289" i="2"/>
  <c r="CQ290" i="2"/>
  <c r="AK288" i="2"/>
  <c r="AA289" i="2"/>
  <c r="AJ289" i="2" s="1"/>
  <c r="N289" i="2" l="1"/>
  <c r="R289" i="2"/>
  <c r="S289" i="2" s="1"/>
  <c r="BS290" i="2"/>
  <c r="BI291" i="2"/>
  <c r="AK289" i="2"/>
  <c r="AA290" i="2"/>
  <c r="AJ290" i="2" s="1"/>
  <c r="CJ290" i="2"/>
  <c r="BZ291" i="2"/>
  <c r="E290" i="2"/>
  <c r="O289" i="2"/>
  <c r="DA290" i="2"/>
  <c r="CQ291" i="2"/>
  <c r="BB289" i="2"/>
  <c r="AR290" i="2"/>
  <c r="N290" i="2" l="1"/>
  <c r="R290" i="2"/>
  <c r="S290" i="2" s="1"/>
  <c r="O290" i="2"/>
  <c r="E291" i="2"/>
  <c r="CJ291" i="2"/>
  <c r="BZ292" i="2"/>
  <c r="AR291" i="2"/>
  <c r="BB290" i="2"/>
  <c r="AK290" i="2"/>
  <c r="AA291" i="2"/>
  <c r="AJ291" i="2" s="1"/>
  <c r="DA291" i="2"/>
  <c r="CQ292" i="2"/>
  <c r="BS291" i="2"/>
  <c r="BI292" i="2"/>
  <c r="N291" i="2" l="1"/>
  <c r="R291" i="2"/>
  <c r="S291" i="2" s="1"/>
  <c r="AR292" i="2"/>
  <c r="BB291" i="2"/>
  <c r="CJ292" i="2"/>
  <c r="BZ293" i="2"/>
  <c r="AK291" i="2"/>
  <c r="AA292" i="2"/>
  <c r="AJ292" i="2" s="1"/>
  <c r="DA292" i="2"/>
  <c r="CQ293" i="2"/>
  <c r="E292" i="2"/>
  <c r="O291" i="2"/>
  <c r="BS292" i="2"/>
  <c r="BI293" i="2"/>
  <c r="N292" i="2" l="1"/>
  <c r="R292" i="2"/>
  <c r="S292" i="2" s="1"/>
  <c r="AK292" i="2"/>
  <c r="AA293" i="2"/>
  <c r="AJ293" i="2" s="1"/>
  <c r="BS293" i="2"/>
  <c r="BI294" i="2"/>
  <c r="CJ293" i="2"/>
  <c r="BZ294" i="2"/>
  <c r="DA293" i="2"/>
  <c r="CQ294" i="2"/>
  <c r="E293" i="2"/>
  <c r="O292" i="2"/>
  <c r="AR293" i="2"/>
  <c r="BB292" i="2"/>
  <c r="N293" i="2" l="1"/>
  <c r="R293" i="2"/>
  <c r="S293" i="2" s="1"/>
  <c r="CJ294" i="2"/>
  <c r="BZ295" i="2"/>
  <c r="BS294" i="2"/>
  <c r="BI295" i="2"/>
  <c r="BB293" i="2"/>
  <c r="AR294" i="2"/>
  <c r="DA294" i="2"/>
  <c r="CQ295" i="2"/>
  <c r="AK293" i="2"/>
  <c r="AA294" i="2"/>
  <c r="AJ294" i="2" s="1"/>
  <c r="O293" i="2"/>
  <c r="E294" i="2"/>
  <c r="N294" i="2" l="1"/>
  <c r="R294" i="2"/>
  <c r="S294" i="2" s="1"/>
  <c r="BB294" i="2"/>
  <c r="AR295" i="2"/>
  <c r="O294" i="2"/>
  <c r="E295" i="2"/>
  <c r="BS295" i="2"/>
  <c r="BI296" i="2"/>
  <c r="DA295" i="2"/>
  <c r="CQ296" i="2"/>
  <c r="AK294" i="2"/>
  <c r="AA295" i="2"/>
  <c r="AJ295" i="2" s="1"/>
  <c r="CJ295" i="2"/>
  <c r="BZ296" i="2"/>
  <c r="N295" i="2" l="1"/>
  <c r="R295" i="2"/>
  <c r="S295" i="2" s="1"/>
  <c r="DA296" i="2"/>
  <c r="CQ297" i="2"/>
  <c r="O295" i="2"/>
  <c r="E296" i="2"/>
  <c r="CJ296" i="2"/>
  <c r="BZ297" i="2"/>
  <c r="AK295" i="2"/>
  <c r="AA296" i="2"/>
  <c r="AJ296" i="2" s="1"/>
  <c r="AR296" i="2"/>
  <c r="BB295" i="2"/>
  <c r="BS296" i="2"/>
  <c r="BI297" i="2"/>
  <c r="N296" i="2" l="1"/>
  <c r="R296" i="2"/>
  <c r="S296" i="2" s="1"/>
  <c r="CJ297" i="2"/>
  <c r="BZ298" i="2"/>
  <c r="BS297" i="2"/>
  <c r="BI298" i="2"/>
  <c r="O296" i="2"/>
  <c r="E297" i="2"/>
  <c r="AK296" i="2"/>
  <c r="AA297" i="2"/>
  <c r="AJ297" i="2" s="1"/>
  <c r="DA297" i="2"/>
  <c r="CQ298" i="2"/>
  <c r="AR297" i="2"/>
  <c r="BB296" i="2"/>
  <c r="N297" i="2" l="1"/>
  <c r="R297" i="2"/>
  <c r="S297" i="2" s="1"/>
  <c r="E298" i="2"/>
  <c r="O297" i="2"/>
  <c r="BS298" i="2"/>
  <c r="BI299" i="2"/>
  <c r="AR298" i="2"/>
  <c r="BB297" i="2"/>
  <c r="DA298" i="2"/>
  <c r="CQ299" i="2"/>
  <c r="CJ298" i="2"/>
  <c r="BZ299" i="2"/>
  <c r="AK297" i="2"/>
  <c r="AA298" i="2"/>
  <c r="AJ298" i="2" s="1"/>
  <c r="N298" i="2" l="1"/>
  <c r="R298" i="2"/>
  <c r="S298" i="2" s="1"/>
  <c r="AR299" i="2"/>
  <c r="BB298" i="2"/>
  <c r="BS299" i="2"/>
  <c r="BI300" i="2"/>
  <c r="DA299" i="2"/>
  <c r="CQ300" i="2"/>
  <c r="CJ299" i="2"/>
  <c r="BZ300" i="2"/>
  <c r="AK298" i="2"/>
  <c r="AA299" i="2"/>
  <c r="AJ299" i="2" s="1"/>
  <c r="E299" i="2"/>
  <c r="O298" i="2"/>
  <c r="N299" i="2" l="1"/>
  <c r="R299" i="2"/>
  <c r="S299" i="2" s="1"/>
  <c r="DA300" i="2"/>
  <c r="CQ301" i="2"/>
  <c r="BS300" i="2"/>
  <c r="BI301" i="2"/>
  <c r="CJ300" i="2"/>
  <c r="BZ301" i="2"/>
  <c r="E300" i="2"/>
  <c r="O299" i="2"/>
  <c r="AK299" i="2"/>
  <c r="AA300" i="2"/>
  <c r="AJ300" i="2" s="1"/>
  <c r="AR300" i="2"/>
  <c r="BB299" i="2"/>
  <c r="N300" i="2" l="1"/>
  <c r="R300" i="2"/>
  <c r="S300" i="2" s="1"/>
  <c r="E301" i="2"/>
  <c r="O300" i="2"/>
  <c r="CJ301" i="2"/>
  <c r="BZ302" i="2"/>
  <c r="BS301" i="2"/>
  <c r="BI302" i="2"/>
  <c r="BB300" i="2"/>
  <c r="AR301" i="2"/>
  <c r="AK300" i="2"/>
  <c r="AA301" i="2"/>
  <c r="AJ301" i="2" s="1"/>
  <c r="DA301" i="2"/>
  <c r="CQ302" i="2"/>
  <c r="N301" i="2" l="1"/>
  <c r="R301" i="2"/>
  <c r="S301" i="2" s="1"/>
  <c r="BS302" i="2"/>
  <c r="BI303" i="2"/>
  <c r="BB301" i="2"/>
  <c r="AR302" i="2"/>
  <c r="CJ302" i="2"/>
  <c r="BZ303" i="2"/>
  <c r="DA302" i="2"/>
  <c r="CQ303" i="2"/>
  <c r="AK301" i="2"/>
  <c r="AA302" i="2"/>
  <c r="AJ302" i="2" s="1"/>
  <c r="E302" i="2"/>
  <c r="O301" i="2"/>
  <c r="N302" i="2" l="1"/>
  <c r="R302" i="2"/>
  <c r="S302" i="2" s="1"/>
  <c r="CJ303" i="2"/>
  <c r="BZ304" i="2"/>
  <c r="DA303" i="2"/>
  <c r="CQ304" i="2"/>
  <c r="BB302" i="2"/>
  <c r="AR303" i="2"/>
  <c r="AK302" i="2"/>
  <c r="AA303" i="2"/>
  <c r="AJ303" i="2" s="1"/>
  <c r="O302" i="2"/>
  <c r="E303" i="2"/>
  <c r="BS303" i="2"/>
  <c r="BI304" i="2"/>
  <c r="N303" i="2" l="1"/>
  <c r="R303" i="2"/>
  <c r="S303" i="2" s="1"/>
  <c r="AR304" i="2"/>
  <c r="BB303" i="2"/>
  <c r="DA304" i="2"/>
  <c r="CQ305" i="2"/>
  <c r="BS304" i="2"/>
  <c r="BI305" i="2"/>
  <c r="E304" i="2"/>
  <c r="O303" i="2"/>
  <c r="CJ304" i="2"/>
  <c r="BZ305" i="2"/>
  <c r="AK303" i="2"/>
  <c r="AA304" i="2"/>
  <c r="AJ304" i="2" s="1"/>
  <c r="N304" i="2" l="1"/>
  <c r="R304" i="2"/>
  <c r="S304" i="2" s="1"/>
  <c r="BS305" i="2"/>
  <c r="BI306" i="2"/>
  <c r="DA305" i="2"/>
  <c r="CQ306" i="2"/>
  <c r="O304" i="2"/>
  <c r="E305" i="2"/>
  <c r="AK304" i="2"/>
  <c r="AA305" i="2"/>
  <c r="AJ305" i="2" s="1"/>
  <c r="CJ305" i="2"/>
  <c r="BZ306" i="2"/>
  <c r="AR305" i="2"/>
  <c r="BB304" i="2"/>
  <c r="N305" i="2" l="1"/>
  <c r="R305" i="2"/>
  <c r="S305" i="2" s="1"/>
  <c r="E306" i="2"/>
  <c r="O305" i="2"/>
  <c r="DA306" i="2"/>
  <c r="CQ307" i="2"/>
  <c r="AR306" i="2"/>
  <c r="BB305" i="2"/>
  <c r="CJ306" i="2"/>
  <c r="BZ307" i="2"/>
  <c r="BS306" i="2"/>
  <c r="BI307" i="2"/>
  <c r="AK305" i="2"/>
  <c r="AA306" i="2"/>
  <c r="AJ306" i="2" s="1"/>
  <c r="N306" i="2" l="1"/>
  <c r="R306" i="2"/>
  <c r="S306" i="2" s="1"/>
  <c r="AR307" i="2"/>
  <c r="BB306" i="2"/>
  <c r="AK306" i="2"/>
  <c r="AA307" i="2"/>
  <c r="AJ307" i="2" s="1"/>
  <c r="DA307" i="2"/>
  <c r="CQ308" i="2"/>
  <c r="CJ307" i="2"/>
  <c r="BZ308" i="2"/>
  <c r="BS307" i="2"/>
  <c r="BI308" i="2"/>
  <c r="O306" i="2"/>
  <c r="E307" i="2"/>
  <c r="N307" i="2" l="1"/>
  <c r="R307" i="2"/>
  <c r="S307" i="2" s="1"/>
  <c r="DA308" i="2"/>
  <c r="CQ309" i="2"/>
  <c r="E308" i="2"/>
  <c r="O307" i="2"/>
  <c r="AK307" i="2"/>
  <c r="AA308" i="2"/>
  <c r="AJ308" i="2" s="1"/>
  <c r="CJ308" i="2"/>
  <c r="BZ309" i="2"/>
  <c r="BS308" i="2"/>
  <c r="BI309" i="2"/>
  <c r="AR308" i="2"/>
  <c r="BB307" i="2"/>
  <c r="N308" i="2" l="1"/>
  <c r="R308" i="2"/>
  <c r="S308" i="2" s="1"/>
  <c r="AK308" i="2"/>
  <c r="AA309" i="2"/>
  <c r="AJ309" i="2" s="1"/>
  <c r="AR309" i="2"/>
  <c r="BB308" i="2"/>
  <c r="O308" i="2"/>
  <c r="E309" i="2"/>
  <c r="CJ309" i="2"/>
  <c r="BZ310" i="2"/>
  <c r="BS309" i="2"/>
  <c r="BI310" i="2"/>
  <c r="DA309" i="2"/>
  <c r="CQ310" i="2"/>
  <c r="N309" i="2" l="1"/>
  <c r="R309" i="2"/>
  <c r="S309" i="2" s="1"/>
  <c r="O309" i="2"/>
  <c r="E310" i="2"/>
  <c r="DA310" i="2"/>
  <c r="CQ311" i="2"/>
  <c r="AR310" i="2"/>
  <c r="BB309" i="2"/>
  <c r="CJ310" i="2"/>
  <c r="BZ311" i="2"/>
  <c r="BS310" i="2"/>
  <c r="BI311" i="2"/>
  <c r="AK309" i="2"/>
  <c r="AA310" i="2"/>
  <c r="AJ310" i="2" s="1"/>
  <c r="N310" i="2" l="1"/>
  <c r="R310" i="2"/>
  <c r="S310" i="2" s="1"/>
  <c r="AR311" i="2"/>
  <c r="BB310" i="2"/>
  <c r="AK310" i="2"/>
  <c r="AA311" i="2"/>
  <c r="AJ311" i="2" s="1"/>
  <c r="DA311" i="2"/>
  <c r="CQ312" i="2"/>
  <c r="BS311" i="2"/>
  <c r="BI312" i="2"/>
  <c r="E311" i="2"/>
  <c r="O310" i="2"/>
  <c r="CJ311" i="2"/>
  <c r="BZ312" i="2"/>
  <c r="N311" i="2" l="1"/>
  <c r="R311" i="2"/>
  <c r="S311" i="2" s="1"/>
  <c r="DA312" i="2"/>
  <c r="CQ313" i="2"/>
  <c r="CJ312" i="2"/>
  <c r="BZ313" i="2"/>
  <c r="AK311" i="2"/>
  <c r="AA312" i="2"/>
  <c r="AJ312" i="2" s="1"/>
  <c r="BS312" i="2"/>
  <c r="BI313" i="2"/>
  <c r="E312" i="2"/>
  <c r="O311" i="2"/>
  <c r="AR312" i="2"/>
  <c r="BB311" i="2"/>
  <c r="N312" i="2" l="1"/>
  <c r="R312" i="2"/>
  <c r="S312" i="2" s="1"/>
  <c r="AK312" i="2"/>
  <c r="AA313" i="2"/>
  <c r="AJ313" i="2" s="1"/>
  <c r="BS313" i="2"/>
  <c r="BI314" i="2"/>
  <c r="CJ313" i="2"/>
  <c r="BZ314" i="2"/>
  <c r="AR313" i="2"/>
  <c r="BB312" i="2"/>
  <c r="DA313" i="2"/>
  <c r="CQ314" i="2"/>
  <c r="O312" i="2"/>
  <c r="E313" i="2"/>
  <c r="N313" i="2" l="1"/>
  <c r="R313" i="2"/>
  <c r="S313" i="2" s="1"/>
  <c r="AR314" i="2"/>
  <c r="BB313" i="2"/>
  <c r="CJ314" i="2"/>
  <c r="BZ315" i="2"/>
  <c r="E314" i="2"/>
  <c r="O313" i="2"/>
  <c r="BS314" i="2"/>
  <c r="BI315" i="2"/>
  <c r="DA314" i="2"/>
  <c r="CQ315" i="2"/>
  <c r="AK313" i="2"/>
  <c r="AA314" i="2"/>
  <c r="AJ314" i="2" s="1"/>
  <c r="N314" i="2" l="1"/>
  <c r="R314" i="2"/>
  <c r="S314" i="2" s="1"/>
  <c r="BS315" i="2"/>
  <c r="BI316" i="2"/>
  <c r="O314" i="2"/>
  <c r="E315" i="2"/>
  <c r="AK314" i="2"/>
  <c r="AA315" i="2"/>
  <c r="AJ315" i="2" s="1"/>
  <c r="CJ315" i="2"/>
  <c r="BZ316" i="2"/>
  <c r="DA315" i="2"/>
  <c r="CQ316" i="2"/>
  <c r="AR315" i="2"/>
  <c r="BB314" i="2"/>
  <c r="N315" i="2" l="1"/>
  <c r="R315" i="2"/>
  <c r="S315" i="2" s="1"/>
  <c r="AK315" i="2"/>
  <c r="AA316" i="2"/>
  <c r="AJ316" i="2" s="1"/>
  <c r="CJ316" i="2"/>
  <c r="BZ317" i="2"/>
  <c r="E316" i="2"/>
  <c r="O315" i="2"/>
  <c r="BB315" i="2"/>
  <c r="AR316" i="2"/>
  <c r="DA316" i="2"/>
  <c r="CQ317" i="2"/>
  <c r="BS316" i="2"/>
  <c r="BI317" i="2"/>
  <c r="N316" i="2" l="1"/>
  <c r="R316" i="2"/>
  <c r="S316" i="2" s="1"/>
  <c r="AR317" i="2"/>
  <c r="BB316" i="2"/>
  <c r="E317" i="2"/>
  <c r="O316" i="2"/>
  <c r="BS317" i="2"/>
  <c r="BI318" i="2"/>
  <c r="CJ317" i="2"/>
  <c r="BZ318" i="2"/>
  <c r="AK316" i="2"/>
  <c r="AA317" i="2"/>
  <c r="AJ317" i="2" s="1"/>
  <c r="DA317" i="2"/>
  <c r="CQ318" i="2"/>
  <c r="N317" i="2" l="1"/>
  <c r="R317" i="2"/>
  <c r="S317" i="2" s="1"/>
  <c r="CJ318" i="2"/>
  <c r="BZ319" i="2"/>
  <c r="DA318" i="2"/>
  <c r="CQ319" i="2"/>
  <c r="E318" i="2"/>
  <c r="O317" i="2"/>
  <c r="BS318" i="2"/>
  <c r="BI319" i="2"/>
  <c r="AK317" i="2"/>
  <c r="AA318" i="2"/>
  <c r="AJ318" i="2" s="1"/>
  <c r="AR318" i="2"/>
  <c r="BB317" i="2"/>
  <c r="N318" i="2" l="1"/>
  <c r="R318" i="2"/>
  <c r="S318" i="2" s="1"/>
  <c r="BS319" i="2"/>
  <c r="BI320" i="2"/>
  <c r="E319" i="2"/>
  <c r="O318" i="2"/>
  <c r="DA319" i="2"/>
  <c r="CQ320" i="2"/>
  <c r="AK318" i="2"/>
  <c r="AA319" i="2"/>
  <c r="AJ319" i="2" s="1"/>
  <c r="CJ319" i="2"/>
  <c r="BZ320" i="2"/>
  <c r="BB318" i="2"/>
  <c r="AR319" i="2"/>
  <c r="N319" i="2" l="1"/>
  <c r="R319" i="2"/>
  <c r="S319" i="2" s="1"/>
  <c r="AK319" i="2"/>
  <c r="AA320" i="2"/>
  <c r="AJ320" i="2" s="1"/>
  <c r="AR320" i="2"/>
  <c r="BB319" i="2"/>
  <c r="O319" i="2"/>
  <c r="E320" i="2"/>
  <c r="CJ320" i="2"/>
  <c r="BZ321" i="2"/>
  <c r="BS320" i="2"/>
  <c r="BI321" i="2"/>
  <c r="DA320" i="2"/>
  <c r="CQ321" i="2"/>
  <c r="N320" i="2" l="1"/>
  <c r="R320" i="2"/>
  <c r="S320" i="2" s="1"/>
  <c r="E321" i="2"/>
  <c r="O320" i="2"/>
  <c r="DA321" i="2"/>
  <c r="CQ322" i="2"/>
  <c r="AR321" i="2"/>
  <c r="BB320" i="2"/>
  <c r="BS321" i="2"/>
  <c r="BI322" i="2"/>
  <c r="AK320" i="2"/>
  <c r="AA321" i="2"/>
  <c r="AJ321" i="2" s="1"/>
  <c r="CJ321" i="2"/>
  <c r="BZ322" i="2"/>
  <c r="N321" i="2" l="1"/>
  <c r="R321" i="2"/>
  <c r="S321" i="2" s="1"/>
  <c r="BB321" i="2"/>
  <c r="AR322" i="2"/>
  <c r="CJ322" i="2"/>
  <c r="BZ323" i="2"/>
  <c r="DA322" i="2"/>
  <c r="CQ323" i="2"/>
  <c r="BS322" i="2"/>
  <c r="BI323" i="2"/>
  <c r="AK321" i="2"/>
  <c r="AA322" i="2"/>
  <c r="AJ322" i="2" s="1"/>
  <c r="E322" i="2"/>
  <c r="O321" i="2"/>
  <c r="N322" i="2" l="1"/>
  <c r="R322" i="2"/>
  <c r="S322" i="2" s="1"/>
  <c r="DA323" i="2"/>
  <c r="CQ324" i="2"/>
  <c r="BS323" i="2"/>
  <c r="BI324" i="2"/>
  <c r="CJ323" i="2"/>
  <c r="BZ324" i="2"/>
  <c r="E323" i="2"/>
  <c r="O322" i="2"/>
  <c r="AK322" i="2"/>
  <c r="AA323" i="2"/>
  <c r="AJ323" i="2" s="1"/>
  <c r="AR323" i="2"/>
  <c r="BB322" i="2"/>
  <c r="N323" i="2" l="1"/>
  <c r="R323" i="2"/>
  <c r="S323" i="2" s="1"/>
  <c r="E324" i="2"/>
  <c r="O323" i="2"/>
  <c r="CJ324" i="2"/>
  <c r="BZ325" i="2"/>
  <c r="BS324" i="2"/>
  <c r="BI325" i="2"/>
  <c r="AR324" i="2"/>
  <c r="BB323" i="2"/>
  <c r="AK323" i="2"/>
  <c r="AA324" i="2"/>
  <c r="AJ324" i="2" s="1"/>
  <c r="DA324" i="2"/>
  <c r="CQ325" i="2"/>
  <c r="N324" i="2" l="1"/>
  <c r="R324" i="2"/>
  <c r="S324" i="2" s="1"/>
  <c r="BB324" i="2"/>
  <c r="AR325" i="2"/>
  <c r="BS325" i="2"/>
  <c r="BI326" i="2"/>
  <c r="DA325" i="2"/>
  <c r="CQ326" i="2"/>
  <c r="CJ325" i="2"/>
  <c r="BZ326" i="2"/>
  <c r="AK324" i="2"/>
  <c r="AA325" i="2"/>
  <c r="AJ325" i="2" s="1"/>
  <c r="O324" i="2"/>
  <c r="E325" i="2"/>
  <c r="N325" i="2" l="1"/>
  <c r="R325" i="2"/>
  <c r="S325" i="2" s="1"/>
  <c r="DA326" i="2"/>
  <c r="CQ327" i="2"/>
  <c r="E326" i="2"/>
  <c r="O325" i="2"/>
  <c r="BS326" i="2"/>
  <c r="BI327" i="2"/>
  <c r="CJ326" i="2"/>
  <c r="BZ327" i="2"/>
  <c r="AK325" i="2"/>
  <c r="AA326" i="2"/>
  <c r="AJ326" i="2" s="1"/>
  <c r="AR326" i="2"/>
  <c r="BB325" i="2"/>
  <c r="N326" i="2" l="1"/>
  <c r="R326" i="2"/>
  <c r="S326" i="2" s="1"/>
  <c r="BS327" i="2"/>
  <c r="BI328" i="2"/>
  <c r="BB326" i="2"/>
  <c r="AR327" i="2"/>
  <c r="O326" i="2"/>
  <c r="E327" i="2"/>
  <c r="CJ327" i="2"/>
  <c r="BZ328" i="2"/>
  <c r="AK326" i="2"/>
  <c r="AA327" i="2"/>
  <c r="AJ327" i="2" s="1"/>
  <c r="DA327" i="2"/>
  <c r="CQ328" i="2"/>
  <c r="N327" i="2" l="1"/>
  <c r="R327" i="2"/>
  <c r="S327" i="2" s="1"/>
  <c r="O327" i="2"/>
  <c r="E328" i="2"/>
  <c r="DA328" i="2"/>
  <c r="CQ329" i="2"/>
  <c r="AR328" i="2"/>
  <c r="BB327" i="2"/>
  <c r="AK327" i="2"/>
  <c r="AA328" i="2"/>
  <c r="AJ328" i="2" s="1"/>
  <c r="BS328" i="2"/>
  <c r="BI329" i="2"/>
  <c r="CJ328" i="2"/>
  <c r="BZ329" i="2"/>
  <c r="N328" i="2" l="1"/>
  <c r="R328" i="2"/>
  <c r="S328" i="2" s="1"/>
  <c r="BB328" i="2"/>
  <c r="AR329" i="2"/>
  <c r="CJ329" i="2"/>
  <c r="BZ330" i="2"/>
  <c r="DA329" i="2"/>
  <c r="CQ330" i="2"/>
  <c r="AK328" i="2"/>
  <c r="AA329" i="2"/>
  <c r="AJ329" i="2" s="1"/>
  <c r="BS329" i="2"/>
  <c r="BI330" i="2"/>
  <c r="E329" i="2"/>
  <c r="O328" i="2"/>
  <c r="N329" i="2" l="1"/>
  <c r="R329" i="2"/>
  <c r="S329" i="2" s="1"/>
  <c r="DA330" i="2"/>
  <c r="CQ331" i="2"/>
  <c r="CJ330" i="2"/>
  <c r="BZ331" i="2"/>
  <c r="E330" i="2"/>
  <c r="O329" i="2"/>
  <c r="AK329" i="2"/>
  <c r="AA330" i="2"/>
  <c r="AJ330" i="2" s="1"/>
  <c r="BS330" i="2"/>
  <c r="BI331" i="2"/>
  <c r="BB329" i="2"/>
  <c r="AR330" i="2"/>
  <c r="N330" i="2" l="1"/>
  <c r="R330" i="2"/>
  <c r="S330" i="2" s="1"/>
  <c r="AK330" i="2"/>
  <c r="AA331" i="2"/>
  <c r="AJ331" i="2" s="1"/>
  <c r="O330" i="2"/>
  <c r="E331" i="2"/>
  <c r="AR331" i="2"/>
  <c r="BB330" i="2"/>
  <c r="CJ331" i="2"/>
  <c r="BZ332" i="2"/>
  <c r="BS331" i="2"/>
  <c r="BI332" i="2"/>
  <c r="DA331" i="2"/>
  <c r="CQ332" i="2"/>
  <c r="N331" i="2" l="1"/>
  <c r="R331" i="2"/>
  <c r="S331" i="2" s="1"/>
  <c r="AR332" i="2"/>
  <c r="BB331" i="2"/>
  <c r="DA332" i="2"/>
  <c r="CQ333" i="2"/>
  <c r="O331" i="2"/>
  <c r="E332" i="2"/>
  <c r="BS332" i="2"/>
  <c r="BI333" i="2"/>
  <c r="AK331" i="2"/>
  <c r="AA332" i="2"/>
  <c r="AJ332" i="2" s="1"/>
  <c r="CJ332" i="2"/>
  <c r="BZ333" i="2"/>
  <c r="N332" i="2" l="1"/>
  <c r="R332" i="2"/>
  <c r="S332" i="2" s="1"/>
  <c r="BS333" i="2"/>
  <c r="BI334" i="2"/>
  <c r="CJ333" i="2"/>
  <c r="BZ334" i="2"/>
  <c r="DA333" i="2"/>
  <c r="CQ334" i="2"/>
  <c r="AK332" i="2"/>
  <c r="AA333" i="2"/>
  <c r="AJ333" i="2" s="1"/>
  <c r="O332" i="2"/>
  <c r="E333" i="2"/>
  <c r="AR333" i="2"/>
  <c r="BB332" i="2"/>
  <c r="N333" i="2" l="1"/>
  <c r="R333" i="2"/>
  <c r="S333" i="2" s="1"/>
  <c r="DA334" i="2"/>
  <c r="CQ335" i="2"/>
  <c r="CJ334" i="2"/>
  <c r="BZ335" i="2"/>
  <c r="AR334" i="2"/>
  <c r="BB333" i="2"/>
  <c r="AK333" i="2"/>
  <c r="AA334" i="2"/>
  <c r="AJ334" i="2" s="1"/>
  <c r="E334" i="2"/>
  <c r="O333" i="2"/>
  <c r="BS334" i="2"/>
  <c r="BI335" i="2"/>
  <c r="N334" i="2" l="1"/>
  <c r="R334" i="2"/>
  <c r="S334" i="2" s="1"/>
  <c r="AR335" i="2"/>
  <c r="BB334" i="2"/>
  <c r="BS335" i="2"/>
  <c r="BI336" i="2"/>
  <c r="CJ335" i="2"/>
  <c r="BZ336" i="2"/>
  <c r="AK334" i="2"/>
  <c r="AA335" i="2"/>
  <c r="AJ335" i="2" s="1"/>
  <c r="DA335" i="2"/>
  <c r="CQ336" i="2"/>
  <c r="O334" i="2"/>
  <c r="E335" i="2"/>
  <c r="N335" i="2" l="1"/>
  <c r="R335" i="2"/>
  <c r="S335" i="2" s="1"/>
  <c r="CJ336" i="2"/>
  <c r="BZ337" i="2"/>
  <c r="O335" i="2"/>
  <c r="E336" i="2"/>
  <c r="BS336" i="2"/>
  <c r="BI337" i="2"/>
  <c r="AK335" i="2"/>
  <c r="AA336" i="2"/>
  <c r="AJ336" i="2" s="1"/>
  <c r="DA336" i="2"/>
  <c r="CQ337" i="2"/>
  <c r="AR336" i="2"/>
  <c r="BB335" i="2"/>
  <c r="N336" i="2" l="1"/>
  <c r="R336" i="2"/>
  <c r="S336" i="2" s="1"/>
  <c r="BS337" i="2"/>
  <c r="BI338" i="2"/>
  <c r="O336" i="2"/>
  <c r="E337" i="2"/>
  <c r="AR337" i="2"/>
  <c r="BB336" i="2"/>
  <c r="DA337" i="2"/>
  <c r="CQ338" i="2"/>
  <c r="CJ337" i="2"/>
  <c r="BZ338" i="2"/>
  <c r="AK336" i="2"/>
  <c r="AA337" i="2"/>
  <c r="AJ337" i="2" s="1"/>
  <c r="N337" i="2" l="1"/>
  <c r="R337" i="2"/>
  <c r="S337" i="2" s="1"/>
  <c r="DA338" i="2"/>
  <c r="CQ339" i="2"/>
  <c r="AR338" i="2"/>
  <c r="BB337" i="2"/>
  <c r="AK337" i="2"/>
  <c r="AA338" i="2"/>
  <c r="AJ338" i="2" s="1"/>
  <c r="E338" i="2"/>
  <c r="O337" i="2"/>
  <c r="CJ338" i="2"/>
  <c r="BZ339" i="2"/>
  <c r="BS338" i="2"/>
  <c r="BI339" i="2"/>
  <c r="N338" i="2" l="1"/>
  <c r="R338" i="2"/>
  <c r="S338" i="2" s="1"/>
  <c r="O338" i="2"/>
  <c r="E339" i="2"/>
  <c r="AK338" i="2"/>
  <c r="AA339" i="2"/>
  <c r="AJ339" i="2" s="1"/>
  <c r="BS339" i="2"/>
  <c r="BI340" i="2"/>
  <c r="AR339" i="2"/>
  <c r="BB338" i="2"/>
  <c r="CJ339" i="2"/>
  <c r="BZ340" i="2"/>
  <c r="DA339" i="2"/>
  <c r="CQ340" i="2"/>
  <c r="N339" i="2" l="1"/>
  <c r="R339" i="2"/>
  <c r="S339" i="2" s="1"/>
  <c r="BB339" i="2"/>
  <c r="AR340" i="2"/>
  <c r="BS340" i="2"/>
  <c r="BI341" i="2"/>
  <c r="DA340" i="2"/>
  <c r="CQ341" i="2"/>
  <c r="AK339" i="2"/>
  <c r="AA340" i="2"/>
  <c r="AJ340" i="2" s="1"/>
  <c r="CJ340" i="2"/>
  <c r="BZ341" i="2"/>
  <c r="E340" i="2"/>
  <c r="O339" i="2"/>
  <c r="N340" i="2" l="1"/>
  <c r="R340" i="2"/>
  <c r="S340" i="2" s="1"/>
  <c r="DA341" i="2"/>
  <c r="CQ342" i="2"/>
  <c r="BS341" i="2"/>
  <c r="BI342" i="2"/>
  <c r="O340" i="2"/>
  <c r="E341" i="2"/>
  <c r="CJ341" i="2"/>
  <c r="BZ342" i="2"/>
  <c r="AR341" i="2"/>
  <c r="BB340" i="2"/>
  <c r="AK340" i="2"/>
  <c r="AA341" i="2"/>
  <c r="AJ341" i="2" s="1"/>
  <c r="N341" i="2" l="1"/>
  <c r="R341" i="2"/>
  <c r="S341" i="2" s="1"/>
  <c r="E342" i="2"/>
  <c r="O341" i="2"/>
  <c r="AK341" i="2"/>
  <c r="AA342" i="2"/>
  <c r="AJ342" i="2" s="1"/>
  <c r="BS342" i="2"/>
  <c r="BI343" i="2"/>
  <c r="CJ342" i="2"/>
  <c r="BZ343" i="2"/>
  <c r="DA342" i="2"/>
  <c r="CQ343" i="2"/>
  <c r="AR342" i="2"/>
  <c r="BB341" i="2"/>
  <c r="N342" i="2" l="1"/>
  <c r="R342" i="2"/>
  <c r="S342" i="2" s="1"/>
  <c r="BS343" i="2"/>
  <c r="BI344" i="2"/>
  <c r="AK342" i="2"/>
  <c r="AA343" i="2"/>
  <c r="AJ343" i="2" s="1"/>
  <c r="CJ343" i="2"/>
  <c r="BZ344" i="2"/>
  <c r="AR343" i="2"/>
  <c r="BB342" i="2"/>
  <c r="DA343" i="2"/>
  <c r="CQ344" i="2"/>
  <c r="E343" i="2"/>
  <c r="O342" i="2"/>
  <c r="N343" i="2" l="1"/>
  <c r="R343" i="2"/>
  <c r="S343" i="2" s="1"/>
  <c r="CJ344" i="2"/>
  <c r="BZ345" i="2"/>
  <c r="AK343" i="2"/>
  <c r="AA344" i="2"/>
  <c r="AJ344" i="2" s="1"/>
  <c r="AR344" i="2"/>
  <c r="BB343" i="2"/>
  <c r="DA344" i="2"/>
  <c r="CQ345" i="2"/>
  <c r="BS344" i="2"/>
  <c r="BI345" i="2"/>
  <c r="O343" i="2"/>
  <c r="E344" i="2"/>
  <c r="N344" i="2" l="1"/>
  <c r="R344" i="2"/>
  <c r="S344" i="2" s="1"/>
  <c r="BB344" i="2"/>
  <c r="AR345" i="2"/>
  <c r="E345" i="2"/>
  <c r="O344" i="2"/>
  <c r="AK344" i="2"/>
  <c r="AA345" i="2"/>
  <c r="AJ345" i="2" s="1"/>
  <c r="DA345" i="2"/>
  <c r="CQ346" i="2"/>
  <c r="BS345" i="2"/>
  <c r="BI346" i="2"/>
  <c r="CJ345" i="2"/>
  <c r="BZ346" i="2"/>
  <c r="N345" i="2" l="1"/>
  <c r="R345" i="2"/>
  <c r="S345" i="2" s="1"/>
  <c r="AK345" i="2"/>
  <c r="AA346" i="2"/>
  <c r="AJ346" i="2" s="1"/>
  <c r="DA346" i="2"/>
  <c r="CQ347" i="2"/>
  <c r="O345" i="2"/>
  <c r="E346" i="2"/>
  <c r="BS346" i="2"/>
  <c r="BI347" i="2"/>
  <c r="BB345" i="2"/>
  <c r="AR346" i="2"/>
  <c r="CJ346" i="2"/>
  <c r="BZ347" i="2"/>
  <c r="N346" i="2" l="1"/>
  <c r="R346" i="2"/>
  <c r="S346" i="2" s="1"/>
  <c r="BS347" i="2"/>
  <c r="BI348" i="2"/>
  <c r="CJ347" i="2"/>
  <c r="BZ348" i="2"/>
  <c r="DA347" i="2"/>
  <c r="CQ348" i="2"/>
  <c r="E347" i="2"/>
  <c r="O346" i="2"/>
  <c r="BB346" i="2"/>
  <c r="AR347" i="2"/>
  <c r="AK346" i="2"/>
  <c r="AA347" i="2"/>
  <c r="AJ347" i="2" s="1"/>
  <c r="N347" i="2" l="1"/>
  <c r="R347" i="2"/>
  <c r="S347" i="2" s="1"/>
  <c r="E348" i="2"/>
  <c r="O347" i="2"/>
  <c r="AK347" i="2"/>
  <c r="AA348" i="2"/>
  <c r="AJ348" i="2" s="1"/>
  <c r="CJ348" i="2"/>
  <c r="BZ349" i="2"/>
  <c r="DA348" i="2"/>
  <c r="CQ349" i="2"/>
  <c r="BB347" i="2"/>
  <c r="AR348" i="2"/>
  <c r="BS348" i="2"/>
  <c r="BI349" i="2"/>
  <c r="N348" i="2" l="1"/>
  <c r="R348" i="2"/>
  <c r="S348" i="2" s="1"/>
  <c r="CJ349" i="2"/>
  <c r="BZ350" i="2"/>
  <c r="DA349" i="2"/>
  <c r="CQ350" i="2"/>
  <c r="BS349" i="2"/>
  <c r="BI350" i="2"/>
  <c r="AK348" i="2"/>
  <c r="AA349" i="2"/>
  <c r="AJ349" i="2" s="1"/>
  <c r="AR349" i="2"/>
  <c r="BB348" i="2"/>
  <c r="E349" i="2"/>
  <c r="O348" i="2"/>
  <c r="N349" i="2" l="1"/>
  <c r="R349" i="2"/>
  <c r="S349" i="2" s="1"/>
  <c r="BS350" i="2"/>
  <c r="BI351" i="2"/>
  <c r="DA350" i="2"/>
  <c r="CQ351" i="2"/>
  <c r="E350" i="2"/>
  <c r="O349" i="2"/>
  <c r="AK349" i="2"/>
  <c r="AA350" i="2"/>
  <c r="AJ350" i="2" s="1"/>
  <c r="CJ350" i="2"/>
  <c r="BZ351" i="2"/>
  <c r="AR350" i="2"/>
  <c r="BB349" i="2"/>
  <c r="N350" i="2" l="1"/>
  <c r="R350" i="2"/>
  <c r="S350" i="2" s="1"/>
  <c r="O350" i="2"/>
  <c r="E351" i="2"/>
  <c r="DA351" i="2"/>
  <c r="CQ352" i="2"/>
  <c r="AK350" i="2"/>
  <c r="AA351" i="2"/>
  <c r="AJ351" i="2" s="1"/>
  <c r="AR351" i="2"/>
  <c r="BB350" i="2"/>
  <c r="CJ351" i="2"/>
  <c r="BZ352" i="2"/>
  <c r="BS351" i="2"/>
  <c r="BI352" i="2"/>
  <c r="N351" i="2" l="1"/>
  <c r="R351" i="2"/>
  <c r="S351" i="2" s="1"/>
  <c r="AR352" i="2"/>
  <c r="BB351" i="2"/>
  <c r="AK351" i="2"/>
  <c r="AA352" i="2"/>
  <c r="AJ352" i="2" s="1"/>
  <c r="DA352" i="2"/>
  <c r="CQ353" i="2"/>
  <c r="BS352" i="2"/>
  <c r="BI353" i="2"/>
  <c r="CJ352" i="2"/>
  <c r="BZ353" i="2"/>
  <c r="O351" i="2"/>
  <c r="E352" i="2"/>
  <c r="N352" i="2" l="1"/>
  <c r="R352" i="2"/>
  <c r="S352" i="2" s="1"/>
  <c r="DA353" i="2"/>
  <c r="CQ354" i="2"/>
  <c r="BS353" i="2"/>
  <c r="BI354" i="2"/>
  <c r="AK352" i="2"/>
  <c r="AA353" i="2"/>
  <c r="AJ353" i="2" s="1"/>
  <c r="CJ353" i="2"/>
  <c r="BZ354" i="2"/>
  <c r="O352" i="2"/>
  <c r="E353" i="2"/>
  <c r="AR353" i="2"/>
  <c r="BB352" i="2"/>
  <c r="N353" i="2" l="1"/>
  <c r="R353" i="2"/>
  <c r="S353" i="2" s="1"/>
  <c r="AK353" i="2"/>
  <c r="AA354" i="2"/>
  <c r="AJ354" i="2" s="1"/>
  <c r="BS354" i="2"/>
  <c r="BI355" i="2"/>
  <c r="AR354" i="2"/>
  <c r="BB353" i="2"/>
  <c r="CJ354" i="2"/>
  <c r="BZ355" i="2"/>
  <c r="O353" i="2"/>
  <c r="E354" i="2"/>
  <c r="DA354" i="2"/>
  <c r="CQ355" i="2"/>
  <c r="N354" i="2" l="1"/>
  <c r="R354" i="2"/>
  <c r="S354" i="2" s="1"/>
  <c r="AR355" i="2"/>
  <c r="BB354" i="2"/>
  <c r="CJ355" i="2"/>
  <c r="BZ356" i="2"/>
  <c r="DA355" i="2"/>
  <c r="CQ356" i="2"/>
  <c r="BS355" i="2"/>
  <c r="BI356" i="2"/>
  <c r="E355" i="2"/>
  <c r="O354" i="2"/>
  <c r="AK354" i="2"/>
  <c r="AA355" i="2"/>
  <c r="AJ355" i="2" s="1"/>
  <c r="N355" i="2" l="1"/>
  <c r="R355" i="2"/>
  <c r="S355" i="2" s="1"/>
  <c r="BS356" i="2"/>
  <c r="BI357" i="2"/>
  <c r="DA356" i="2"/>
  <c r="CQ357" i="2"/>
  <c r="CJ356" i="2"/>
  <c r="BZ357" i="2"/>
  <c r="AK355" i="2"/>
  <c r="AA356" i="2"/>
  <c r="AJ356" i="2" s="1"/>
  <c r="E356" i="2"/>
  <c r="O355" i="2"/>
  <c r="BB355" i="2"/>
  <c r="AR356" i="2"/>
  <c r="N356" i="2" l="1"/>
  <c r="R356" i="2"/>
  <c r="S356" i="2" s="1"/>
  <c r="CJ357" i="2"/>
  <c r="BZ358" i="2"/>
  <c r="AR357" i="2"/>
  <c r="BB356" i="2"/>
  <c r="DA357" i="2"/>
  <c r="CQ358" i="2"/>
  <c r="AK356" i="2"/>
  <c r="AA357" i="2"/>
  <c r="AJ357" i="2" s="1"/>
  <c r="BS357" i="2"/>
  <c r="BI358" i="2"/>
  <c r="O356" i="2"/>
  <c r="E357" i="2"/>
  <c r="N357" i="2" l="1"/>
  <c r="R357" i="2"/>
  <c r="S357" i="2" s="1"/>
  <c r="AK357" i="2"/>
  <c r="AA358" i="2"/>
  <c r="AJ358" i="2" s="1"/>
  <c r="DA358" i="2"/>
  <c r="CQ359" i="2"/>
  <c r="E358" i="2"/>
  <c r="O357" i="2"/>
  <c r="AR358" i="2"/>
  <c r="BB357" i="2"/>
  <c r="BS358" i="2"/>
  <c r="BI359" i="2"/>
  <c r="CJ358" i="2"/>
  <c r="BZ359" i="2"/>
  <c r="N358" i="2" l="1"/>
  <c r="R358" i="2"/>
  <c r="S358" i="2" s="1"/>
  <c r="BB358" i="2"/>
  <c r="AR359" i="2"/>
  <c r="E359" i="2"/>
  <c r="O358" i="2"/>
  <c r="CJ359" i="2"/>
  <c r="BZ360" i="2"/>
  <c r="DA359" i="2"/>
  <c r="CQ360" i="2"/>
  <c r="BS359" i="2"/>
  <c r="BI360" i="2"/>
  <c r="AK358" i="2"/>
  <c r="AA359" i="2"/>
  <c r="AJ359" i="2" s="1"/>
  <c r="N359" i="2" l="1"/>
  <c r="R359" i="2"/>
  <c r="S359" i="2" s="1"/>
  <c r="DA360" i="2"/>
  <c r="CQ361" i="2"/>
  <c r="CJ360" i="2"/>
  <c r="BZ361" i="2"/>
  <c r="E360" i="2"/>
  <c r="O359" i="2"/>
  <c r="AK359" i="2"/>
  <c r="AA360" i="2"/>
  <c r="AJ360" i="2" s="1"/>
  <c r="BS360" i="2"/>
  <c r="BI361" i="2"/>
  <c r="AR360" i="2"/>
  <c r="BB359" i="2"/>
  <c r="N360" i="2" l="1"/>
  <c r="R360" i="2"/>
  <c r="S360" i="2" s="1"/>
  <c r="E361" i="2"/>
  <c r="O360" i="2"/>
  <c r="CJ361" i="2"/>
  <c r="BZ362" i="2"/>
  <c r="AK360" i="2"/>
  <c r="AA361" i="2"/>
  <c r="AJ361" i="2" s="1"/>
  <c r="AR361" i="2"/>
  <c r="BB360" i="2"/>
  <c r="BS361" i="2"/>
  <c r="BI362" i="2"/>
  <c r="DA361" i="2"/>
  <c r="CQ362" i="2"/>
  <c r="N361" i="2" l="1"/>
  <c r="R361" i="2"/>
  <c r="S361" i="2" s="1"/>
  <c r="AR362" i="2"/>
  <c r="BB361" i="2"/>
  <c r="AK361" i="2"/>
  <c r="AA362" i="2"/>
  <c r="AJ362" i="2" s="1"/>
  <c r="CJ362" i="2"/>
  <c r="BZ363" i="2"/>
  <c r="DA362" i="2"/>
  <c r="CQ363" i="2"/>
  <c r="BS362" i="2"/>
  <c r="BI363" i="2"/>
  <c r="O361" i="2"/>
  <c r="E362" i="2"/>
  <c r="N362" i="2" l="1"/>
  <c r="R362" i="2"/>
  <c r="S362" i="2" s="1"/>
  <c r="CJ363" i="2"/>
  <c r="BZ364" i="2"/>
  <c r="DA363" i="2"/>
  <c r="CQ364" i="2"/>
  <c r="AK362" i="2"/>
  <c r="AA363" i="2"/>
  <c r="AJ363" i="2" s="1"/>
  <c r="E363" i="2"/>
  <c r="O362" i="2"/>
  <c r="BS363" i="2"/>
  <c r="BI364" i="2"/>
  <c r="AR363" i="2"/>
  <c r="BB362" i="2"/>
  <c r="N363" i="2" l="1"/>
  <c r="R363" i="2"/>
  <c r="S363" i="2" s="1"/>
  <c r="O363" i="2"/>
  <c r="E364" i="2"/>
  <c r="AK363" i="2"/>
  <c r="AA364" i="2"/>
  <c r="AJ364" i="2" s="1"/>
  <c r="DA364" i="2"/>
  <c r="CQ365" i="2"/>
  <c r="AR364" i="2"/>
  <c r="BB363" i="2"/>
  <c r="BS364" i="2"/>
  <c r="BI365" i="2"/>
  <c r="CJ364" i="2"/>
  <c r="BZ365" i="2"/>
  <c r="N364" i="2" l="1"/>
  <c r="R364" i="2"/>
  <c r="S364" i="2" s="1"/>
  <c r="AR365" i="2"/>
  <c r="BB364" i="2"/>
  <c r="DA365" i="2"/>
  <c r="CQ366" i="2"/>
  <c r="CJ365" i="2"/>
  <c r="BZ366" i="2"/>
  <c r="AK364" i="2"/>
  <c r="AA365" i="2"/>
  <c r="AJ365" i="2" s="1"/>
  <c r="BS365" i="2"/>
  <c r="BI366" i="2"/>
  <c r="E365" i="2"/>
  <c r="O364" i="2"/>
  <c r="N365" i="2" l="1"/>
  <c r="R365" i="2"/>
  <c r="S365" i="2" s="1"/>
  <c r="CJ366" i="2"/>
  <c r="BZ367" i="2"/>
  <c r="AK365" i="2"/>
  <c r="AA366" i="2"/>
  <c r="AJ366" i="2" s="1"/>
  <c r="DA366" i="2"/>
  <c r="CQ367" i="2"/>
  <c r="O365" i="2"/>
  <c r="E366" i="2"/>
  <c r="BS366" i="2"/>
  <c r="BI367" i="2"/>
  <c r="BB365" i="2"/>
  <c r="AR366" i="2"/>
  <c r="N366" i="2" l="1"/>
  <c r="R366" i="2"/>
  <c r="S366" i="2" s="1"/>
  <c r="DA367" i="2"/>
  <c r="CQ368" i="2"/>
  <c r="O366" i="2"/>
  <c r="E367" i="2"/>
  <c r="AK366" i="2"/>
  <c r="AA367" i="2"/>
  <c r="AJ367" i="2" s="1"/>
  <c r="BS367" i="2"/>
  <c r="BI368" i="2"/>
  <c r="CJ367" i="2"/>
  <c r="BZ368" i="2"/>
  <c r="BB366" i="2"/>
  <c r="AR367" i="2"/>
  <c r="N367" i="2" l="1"/>
  <c r="R367" i="2"/>
  <c r="S367" i="2" s="1"/>
  <c r="AK367" i="2"/>
  <c r="AA368" i="2"/>
  <c r="AJ368" i="2" s="1"/>
  <c r="O367" i="2"/>
  <c r="E368" i="2"/>
  <c r="BS368" i="2"/>
  <c r="BI369" i="2"/>
  <c r="CJ368" i="2"/>
  <c r="BZ369" i="2"/>
  <c r="DA368" i="2"/>
  <c r="CQ369" i="2"/>
  <c r="AR368" i="2"/>
  <c r="BB367" i="2"/>
  <c r="N368" i="2" l="1"/>
  <c r="R368" i="2"/>
  <c r="S368" i="2" s="1"/>
  <c r="BS369" i="2"/>
  <c r="BI370" i="2"/>
  <c r="O368" i="2"/>
  <c r="E369" i="2"/>
  <c r="BB368" i="2"/>
  <c r="AR369" i="2"/>
  <c r="CJ369" i="2"/>
  <c r="BZ370" i="2"/>
  <c r="DA369" i="2"/>
  <c r="CQ370" i="2"/>
  <c r="AK368" i="2"/>
  <c r="AA369" i="2"/>
  <c r="AJ369" i="2" s="1"/>
  <c r="N369" i="2" l="1"/>
  <c r="R369" i="2"/>
  <c r="S369" i="2" s="1"/>
  <c r="AR370" i="2"/>
  <c r="BB369" i="2"/>
  <c r="CJ370" i="2"/>
  <c r="BZ371" i="2"/>
  <c r="E370" i="2"/>
  <c r="O369" i="2"/>
  <c r="DA370" i="2"/>
  <c r="CQ371" i="2"/>
  <c r="BS370" i="2"/>
  <c r="BI371" i="2"/>
  <c r="AK369" i="2"/>
  <c r="AA370" i="2"/>
  <c r="AJ370" i="2" s="1"/>
  <c r="N370" i="2" l="1"/>
  <c r="R370" i="2"/>
  <c r="S370" i="2" s="1"/>
  <c r="DA371" i="2"/>
  <c r="CQ372" i="2"/>
  <c r="O370" i="2"/>
  <c r="E371" i="2"/>
  <c r="AK370" i="2"/>
  <c r="AA371" i="2"/>
  <c r="AJ371" i="2" s="1"/>
  <c r="CJ371" i="2"/>
  <c r="BZ372" i="2"/>
  <c r="BS371" i="2"/>
  <c r="BI372" i="2"/>
  <c r="AR371" i="2"/>
  <c r="BB370" i="2"/>
  <c r="N371" i="2" l="1"/>
  <c r="R371" i="2"/>
  <c r="S371" i="2" s="1"/>
  <c r="AK371" i="2"/>
  <c r="AA372" i="2"/>
  <c r="AJ372" i="2" s="1"/>
  <c r="E372" i="2"/>
  <c r="O371" i="2"/>
  <c r="AR372" i="2"/>
  <c r="BB371" i="2"/>
  <c r="CJ372" i="2"/>
  <c r="BZ373" i="2"/>
  <c r="BS372" i="2"/>
  <c r="BI373" i="2"/>
  <c r="DA372" i="2"/>
  <c r="CQ373" i="2"/>
  <c r="N372" i="2" l="1"/>
  <c r="R372" i="2"/>
  <c r="S372" i="2" s="1"/>
  <c r="AR373" i="2"/>
  <c r="BB372" i="2"/>
  <c r="DA373" i="2"/>
  <c r="CQ374" i="2"/>
  <c r="E373" i="2"/>
  <c r="O372" i="2"/>
  <c r="BS373" i="2"/>
  <c r="BI374" i="2"/>
  <c r="AK372" i="2"/>
  <c r="AA373" i="2"/>
  <c r="AJ373" i="2" s="1"/>
  <c r="CJ373" i="2"/>
  <c r="BZ374" i="2"/>
  <c r="N373" i="2" l="1"/>
  <c r="R373" i="2"/>
  <c r="S373" i="2" s="1"/>
  <c r="E374" i="2"/>
  <c r="O373" i="2"/>
  <c r="CJ374" i="2"/>
  <c r="BZ375" i="2"/>
  <c r="DA374" i="2"/>
  <c r="CQ375" i="2"/>
  <c r="BS374" i="2"/>
  <c r="BI375" i="2"/>
  <c r="AK373" i="2"/>
  <c r="AA374" i="2"/>
  <c r="AJ374" i="2" s="1"/>
  <c r="AR374" i="2"/>
  <c r="BB373" i="2"/>
  <c r="N374" i="2" l="1"/>
  <c r="R374" i="2"/>
  <c r="S374" i="2" s="1"/>
  <c r="DA375" i="2"/>
  <c r="CQ376" i="2"/>
  <c r="CJ375" i="2"/>
  <c r="BZ376" i="2"/>
  <c r="BB374" i="2"/>
  <c r="AR375" i="2"/>
  <c r="AK374" i="2"/>
  <c r="AA375" i="2"/>
  <c r="AJ375" i="2" s="1"/>
  <c r="BS375" i="2"/>
  <c r="BI376" i="2"/>
  <c r="E375" i="2"/>
  <c r="O374" i="2"/>
  <c r="N375" i="2" l="1"/>
  <c r="R375" i="2"/>
  <c r="S375" i="2" s="1"/>
  <c r="AR376" i="2"/>
  <c r="BB375" i="2"/>
  <c r="CJ376" i="2"/>
  <c r="BZ377" i="2"/>
  <c r="AK375" i="2"/>
  <c r="AA376" i="2"/>
  <c r="AJ376" i="2" s="1"/>
  <c r="BS376" i="2"/>
  <c r="BI377" i="2"/>
  <c r="DA376" i="2"/>
  <c r="CQ377" i="2"/>
  <c r="E376" i="2"/>
  <c r="O375" i="2"/>
  <c r="N376" i="2" l="1"/>
  <c r="R376" i="2"/>
  <c r="S376" i="2" s="1"/>
  <c r="AK376" i="2"/>
  <c r="AA377" i="2"/>
  <c r="AJ377" i="2" s="1"/>
  <c r="CJ377" i="2"/>
  <c r="BZ378" i="2"/>
  <c r="O376" i="2"/>
  <c r="E377" i="2"/>
  <c r="BS377" i="2"/>
  <c r="BI378" i="2"/>
  <c r="DA377" i="2"/>
  <c r="CQ378" i="2"/>
  <c r="BB376" i="2"/>
  <c r="AR377" i="2"/>
  <c r="N377" i="2" l="1"/>
  <c r="R377" i="2"/>
  <c r="S377" i="2" s="1"/>
  <c r="E378" i="2"/>
  <c r="O377" i="2"/>
  <c r="AR378" i="2"/>
  <c r="BB377" i="2"/>
  <c r="CJ378" i="2"/>
  <c r="BZ379" i="2"/>
  <c r="BS378" i="2"/>
  <c r="BI379" i="2"/>
  <c r="DA378" i="2"/>
  <c r="CQ379" i="2"/>
  <c r="AK377" i="2"/>
  <c r="AA378" i="2"/>
  <c r="AJ378" i="2" s="1"/>
  <c r="N378" i="2" l="1"/>
  <c r="R378" i="2"/>
  <c r="S378" i="2" s="1"/>
  <c r="CJ379" i="2"/>
  <c r="BZ380" i="2"/>
  <c r="AK378" i="2"/>
  <c r="AA379" i="2"/>
  <c r="AJ379" i="2" s="1"/>
  <c r="BB378" i="2"/>
  <c r="AR379" i="2"/>
  <c r="BS379" i="2"/>
  <c r="BI380" i="2"/>
  <c r="DA379" i="2"/>
  <c r="CQ380" i="2"/>
  <c r="E379" i="2"/>
  <c r="O378" i="2"/>
  <c r="N379" i="2" l="1"/>
  <c r="R379" i="2"/>
  <c r="S379" i="2" s="1"/>
  <c r="AR380" i="2"/>
  <c r="BB379" i="2"/>
  <c r="AK379" i="2"/>
  <c r="AA380" i="2"/>
  <c r="AJ380" i="2" s="1"/>
  <c r="BS380" i="2"/>
  <c r="BI381" i="2"/>
  <c r="BS381" i="2" s="1"/>
  <c r="BS20" i="2" s="1"/>
  <c r="BG17" i="2" s="1"/>
  <c r="E380" i="2"/>
  <c r="O379" i="2"/>
  <c r="DA380" i="2"/>
  <c r="CQ381" i="2"/>
  <c r="DA381" i="2" s="1"/>
  <c r="DA20" i="2" s="1"/>
  <c r="CO17" i="2" s="1"/>
  <c r="CX22" i="2" s="1"/>
  <c r="CJ380" i="2"/>
  <c r="BZ381" i="2"/>
  <c r="CJ381" i="2" s="1"/>
  <c r="N380" i="2" l="1"/>
  <c r="R380" i="2"/>
  <c r="S380" i="2" s="1"/>
  <c r="CJ20" i="2"/>
  <c r="BX17" i="2" s="1"/>
  <c r="E33" i="3" s="1"/>
  <c r="F32" i="3"/>
  <c r="F33" i="3"/>
  <c r="O380" i="2"/>
  <c r="E381" i="2"/>
  <c r="R381" i="2" s="1"/>
  <c r="S381" i="2" s="1"/>
  <c r="BP23" i="2"/>
  <c r="BP28" i="2"/>
  <c r="BP187" i="2"/>
  <c r="BP181" i="2"/>
  <c r="BP135" i="2"/>
  <c r="BP118" i="2"/>
  <c r="BP151" i="2"/>
  <c r="BP127" i="2"/>
  <c r="BP122" i="2"/>
  <c r="BP101" i="2"/>
  <c r="BP29" i="2"/>
  <c r="BP188" i="2"/>
  <c r="BP132" i="2"/>
  <c r="BP147" i="2"/>
  <c r="BP76" i="2"/>
  <c r="BP59" i="2"/>
  <c r="BP40" i="2"/>
  <c r="BP77" i="2"/>
  <c r="BP180" i="2"/>
  <c r="BP156" i="2"/>
  <c r="BP190" i="2"/>
  <c r="BP199" i="2"/>
  <c r="BP175" i="2"/>
  <c r="BP138" i="2"/>
  <c r="BP88" i="2"/>
  <c r="BP143" i="2"/>
  <c r="BP111" i="2"/>
  <c r="BP105" i="2"/>
  <c r="BP81" i="2"/>
  <c r="BP45" i="2"/>
  <c r="BP37" i="2"/>
  <c r="BP193" i="2"/>
  <c r="BP182" i="2"/>
  <c r="BP163" i="2"/>
  <c r="BP160" i="2"/>
  <c r="BP146" i="2"/>
  <c r="BP126" i="2"/>
  <c r="BP108" i="2"/>
  <c r="BP117" i="2"/>
  <c r="BP133" i="2"/>
  <c r="BP98" i="2"/>
  <c r="BP67" i="2"/>
  <c r="BP62" i="2"/>
  <c r="BP165" i="2"/>
  <c r="BP153" i="2"/>
  <c r="BP192" i="2"/>
  <c r="BP198" i="2"/>
  <c r="BP120" i="2"/>
  <c r="BP96" i="2"/>
  <c r="BP91" i="2"/>
  <c r="BP30" i="2"/>
  <c r="BP170" i="2"/>
  <c r="BP113" i="2"/>
  <c r="BP107" i="2"/>
  <c r="BP22" i="2"/>
  <c r="BK22" i="2" s="1"/>
  <c r="BQ22" i="2" s="1"/>
  <c r="BJ23" i="2" s="1"/>
  <c r="BP200" i="2"/>
  <c r="BP159" i="2"/>
  <c r="BP154" i="2"/>
  <c r="BP144" i="2"/>
  <c r="BP103" i="2"/>
  <c r="BP87" i="2"/>
  <c r="BP63" i="2"/>
  <c r="BP64" i="2"/>
  <c r="BP142" i="2"/>
  <c r="BP130" i="2"/>
  <c r="BP24" i="2"/>
  <c r="BP71" i="2"/>
  <c r="BP58" i="2"/>
  <c r="BP128" i="2"/>
  <c r="BP162" i="2"/>
  <c r="BP121" i="2"/>
  <c r="BP75" i="2"/>
  <c r="BP32" i="2"/>
  <c r="BP66" i="2"/>
  <c r="BP26" i="2"/>
  <c r="BP194" i="2"/>
  <c r="BP145" i="2"/>
  <c r="BP124" i="2"/>
  <c r="BP139" i="2"/>
  <c r="BP57" i="2"/>
  <c r="BP34" i="2"/>
  <c r="BP35" i="2"/>
  <c r="BP49" i="2"/>
  <c r="BP41" i="2"/>
  <c r="BP48" i="2"/>
  <c r="BP110" i="2"/>
  <c r="BP93" i="2"/>
  <c r="BP94" i="2"/>
  <c r="BP92" i="2"/>
  <c r="BP173" i="2"/>
  <c r="BP123" i="2"/>
  <c r="BP46" i="2"/>
  <c r="BP189" i="2"/>
  <c r="BP52" i="2"/>
  <c r="BP73" i="2"/>
  <c r="BP129" i="2"/>
  <c r="BP176" i="2"/>
  <c r="BP179" i="2"/>
  <c r="BP69" i="2"/>
  <c r="BP55" i="2"/>
  <c r="BP102" i="2"/>
  <c r="BP44" i="2"/>
  <c r="BP168" i="2"/>
  <c r="BP70" i="2"/>
  <c r="BP166" i="2"/>
  <c r="BP56" i="2"/>
  <c r="BP134" i="2"/>
  <c r="BP82" i="2"/>
  <c r="BP115" i="2"/>
  <c r="BP104" i="2"/>
  <c r="BP167" i="2"/>
  <c r="BP155" i="2"/>
  <c r="BP47" i="2"/>
  <c r="BP149" i="2"/>
  <c r="BP112" i="2"/>
  <c r="BP78" i="2"/>
  <c r="BP141" i="2"/>
  <c r="BP80" i="2"/>
  <c r="BP140" i="2"/>
  <c r="BP60" i="2"/>
  <c r="BP136" i="2"/>
  <c r="BP195" i="2"/>
  <c r="BP186" i="2"/>
  <c r="BP99" i="2"/>
  <c r="BP53" i="2"/>
  <c r="BP116" i="2"/>
  <c r="BP89" i="2"/>
  <c r="BP50" i="2"/>
  <c r="BP161" i="2"/>
  <c r="BP54" i="2"/>
  <c r="BP38" i="2"/>
  <c r="BP114" i="2"/>
  <c r="BP157" i="2"/>
  <c r="BP83" i="2"/>
  <c r="BP125" i="2"/>
  <c r="BP150" i="2"/>
  <c r="BP31" i="2"/>
  <c r="BP25" i="2"/>
  <c r="BP68" i="2"/>
  <c r="BP90" i="2"/>
  <c r="BP119" i="2"/>
  <c r="BP183" i="2"/>
  <c r="BP43" i="2"/>
  <c r="BP84" i="2"/>
  <c r="BP174" i="2"/>
  <c r="BP42" i="2"/>
  <c r="BP148" i="2"/>
  <c r="BP172" i="2"/>
  <c r="BP196" i="2"/>
  <c r="BP164" i="2"/>
  <c r="BP171" i="2"/>
  <c r="BP158" i="2"/>
  <c r="BP95" i="2"/>
  <c r="BP184" i="2"/>
  <c r="BP131" i="2"/>
  <c r="BP36" i="2"/>
  <c r="BP61" i="2"/>
  <c r="BP185" i="2"/>
  <c r="BP79" i="2"/>
  <c r="BP100" i="2"/>
  <c r="BP72" i="2"/>
  <c r="BP51" i="2"/>
  <c r="BP152" i="2"/>
  <c r="BP33" i="2"/>
  <c r="BP74" i="2"/>
  <c r="BP39" i="2"/>
  <c r="BP137" i="2"/>
  <c r="BP85" i="2"/>
  <c r="BP106" i="2"/>
  <c r="BP197" i="2"/>
  <c r="BP65" i="2"/>
  <c r="BP109" i="2"/>
  <c r="BP178" i="2"/>
  <c r="BP86" i="2"/>
  <c r="BP169" i="2"/>
  <c r="BP177" i="2"/>
  <c r="BP97" i="2"/>
  <c r="BP191" i="2"/>
  <c r="BP27" i="2"/>
  <c r="AK380" i="2"/>
  <c r="AA381" i="2"/>
  <c r="CX253" i="2"/>
  <c r="CX225" i="2"/>
  <c r="CX214" i="2"/>
  <c r="CX216" i="2"/>
  <c r="CX224" i="2"/>
  <c r="CX192" i="2"/>
  <c r="CX201" i="2"/>
  <c r="CX164" i="2"/>
  <c r="CX167" i="2"/>
  <c r="CX140" i="2"/>
  <c r="CX130" i="2"/>
  <c r="CX119" i="2"/>
  <c r="CX87" i="2"/>
  <c r="CX86" i="2"/>
  <c r="CX80" i="2"/>
  <c r="CX67" i="2"/>
  <c r="CX260" i="2"/>
  <c r="CX236" i="2"/>
  <c r="CX176" i="2"/>
  <c r="CX161" i="2"/>
  <c r="CX97" i="2"/>
  <c r="CX104" i="2"/>
  <c r="CX52" i="2"/>
  <c r="CX41" i="2"/>
  <c r="CX47" i="2"/>
  <c r="CX244" i="2"/>
  <c r="CX239" i="2"/>
  <c r="CX220" i="2"/>
  <c r="CX210" i="2"/>
  <c r="CX202" i="2"/>
  <c r="CX111" i="2"/>
  <c r="CX53" i="2"/>
  <c r="CX59" i="2"/>
  <c r="CX257" i="2"/>
  <c r="CX256" i="2"/>
  <c r="CX247" i="2"/>
  <c r="CX243" i="2"/>
  <c r="CX233" i="2"/>
  <c r="CX238" i="2"/>
  <c r="CX230" i="2"/>
  <c r="CX240" i="2"/>
  <c r="CX215" i="2"/>
  <c r="CX184" i="2"/>
  <c r="CX168" i="2"/>
  <c r="CX127" i="2"/>
  <c r="CX121" i="2"/>
  <c r="CX89" i="2"/>
  <c r="CX123" i="2"/>
  <c r="CX92" i="2"/>
  <c r="CX110" i="2"/>
  <c r="CX65" i="2"/>
  <c r="CX142" i="2"/>
  <c r="CX108" i="2"/>
  <c r="CX51" i="2"/>
  <c r="CX255" i="2"/>
  <c r="CX235" i="2"/>
  <c r="CX211" i="2"/>
  <c r="CX206" i="2"/>
  <c r="CX212" i="2"/>
  <c r="CX199" i="2"/>
  <c r="CX188" i="2"/>
  <c r="CX155" i="2"/>
  <c r="CX115" i="2"/>
  <c r="CX57" i="2"/>
  <c r="CX63" i="2"/>
  <c r="CX258" i="2"/>
  <c r="CX250" i="2"/>
  <c r="CX241" i="2"/>
  <c r="CX218" i="2"/>
  <c r="CX217" i="2"/>
  <c r="CX219" i="2"/>
  <c r="CX209" i="2"/>
  <c r="CX198" i="2"/>
  <c r="CX154" i="2"/>
  <c r="CX191" i="2"/>
  <c r="CX197" i="2"/>
  <c r="CX187" i="2"/>
  <c r="CX172" i="2"/>
  <c r="CX175" i="2"/>
  <c r="CX159" i="2"/>
  <c r="CX137" i="2"/>
  <c r="CX171" i="2"/>
  <c r="CX181" i="2"/>
  <c r="CX131" i="2"/>
  <c r="CX93" i="2"/>
  <c r="CX128" i="2"/>
  <c r="CX95" i="2"/>
  <c r="CX203" i="2"/>
  <c r="CX100" i="2"/>
  <c r="CX55" i="2"/>
  <c r="CX54" i="2"/>
  <c r="CX43" i="2"/>
  <c r="CX74" i="2"/>
  <c r="CX84" i="2"/>
  <c r="CX50" i="2"/>
  <c r="CX76" i="2"/>
  <c r="CX58" i="2"/>
  <c r="CX32" i="2"/>
  <c r="CX26" i="2"/>
  <c r="CS22" i="2"/>
  <c r="CY22" i="2" s="1"/>
  <c r="CR23" i="2" s="1"/>
  <c r="CT23" i="2" s="1"/>
  <c r="CX38" i="2"/>
  <c r="CX46" i="2"/>
  <c r="CX36" i="2"/>
  <c r="CX25" i="2"/>
  <c r="CX42" i="2"/>
  <c r="CX48" i="2"/>
  <c r="CX124" i="2"/>
  <c r="CX72" i="2"/>
  <c r="CX83" i="2"/>
  <c r="CX185" i="2"/>
  <c r="CX174" i="2"/>
  <c r="CX73" i="2"/>
  <c r="CX151" i="2"/>
  <c r="CX107" i="2"/>
  <c r="CX132" i="2"/>
  <c r="CX134" i="2"/>
  <c r="CX160" i="2"/>
  <c r="CX204" i="2"/>
  <c r="CX196" i="2"/>
  <c r="CX102" i="2"/>
  <c r="CX153" i="2"/>
  <c r="CX56" i="2"/>
  <c r="CX60" i="2"/>
  <c r="CX120" i="2"/>
  <c r="CX228" i="2"/>
  <c r="CX221" i="2"/>
  <c r="CX135" i="2"/>
  <c r="CX178" i="2"/>
  <c r="CX61" i="2"/>
  <c r="CX157" i="2"/>
  <c r="CX195" i="2"/>
  <c r="CX149" i="2"/>
  <c r="CX169" i="2"/>
  <c r="CX139" i="2"/>
  <c r="CX186" i="2"/>
  <c r="CX222" i="2"/>
  <c r="CX125" i="2"/>
  <c r="CX242" i="2"/>
  <c r="CX24" i="2"/>
  <c r="CX44" i="2"/>
  <c r="CX98" i="2"/>
  <c r="CX31" i="2"/>
  <c r="CX69" i="2"/>
  <c r="CX249" i="2"/>
  <c r="CX165" i="2"/>
  <c r="CX114" i="2"/>
  <c r="CX78" i="2"/>
  <c r="CX77" i="2"/>
  <c r="CX90" i="2"/>
  <c r="CX109" i="2"/>
  <c r="CX259" i="2"/>
  <c r="CX91" i="2"/>
  <c r="CX81" i="2"/>
  <c r="CX162" i="2"/>
  <c r="CX207" i="2"/>
  <c r="CX118" i="2"/>
  <c r="CX85" i="2"/>
  <c r="CX190" i="2"/>
  <c r="CX79" i="2"/>
  <c r="CX99" i="2"/>
  <c r="CX213" i="2"/>
  <c r="CX29" i="2"/>
  <c r="CX144" i="2"/>
  <c r="CX158" i="2"/>
  <c r="CX254" i="2"/>
  <c r="CX96" i="2"/>
  <c r="CX122" i="2"/>
  <c r="CX180" i="2"/>
  <c r="CX245" i="2"/>
  <c r="CX82" i="2"/>
  <c r="CX145" i="2"/>
  <c r="CX234" i="2"/>
  <c r="CX143" i="2"/>
  <c r="CX33" i="2"/>
  <c r="CX103" i="2"/>
  <c r="CX113" i="2"/>
  <c r="CX183" i="2"/>
  <c r="CX105" i="2"/>
  <c r="CX237" i="2"/>
  <c r="CX106" i="2"/>
  <c r="CX200" i="2"/>
  <c r="CX229" i="2"/>
  <c r="CX163" i="2"/>
  <c r="CX227" i="2"/>
  <c r="CX173" i="2"/>
  <c r="CX232" i="2"/>
  <c r="CX148" i="2"/>
  <c r="CX66" i="2"/>
  <c r="CX170" i="2"/>
  <c r="CX68" i="2"/>
  <c r="CX194" i="2"/>
  <c r="CX147" i="2"/>
  <c r="CX189" i="2"/>
  <c r="CX141" i="2"/>
  <c r="CX117" i="2"/>
  <c r="CX252" i="2"/>
  <c r="CX223" i="2"/>
  <c r="CX248" i="2"/>
  <c r="CX133" i="2"/>
  <c r="CX251" i="2"/>
  <c r="CX146" i="2"/>
  <c r="CX226" i="2"/>
  <c r="CX34" i="2"/>
  <c r="CX35" i="2"/>
  <c r="CX28" i="2"/>
  <c r="CX37" i="2"/>
  <c r="CX64" i="2"/>
  <c r="CX62" i="2"/>
  <c r="CX49" i="2"/>
  <c r="CX166" i="2"/>
  <c r="CX150" i="2"/>
  <c r="CX179" i="2"/>
  <c r="CX94" i="2"/>
  <c r="CX126" i="2"/>
  <c r="CX129" i="2"/>
  <c r="CX138" i="2"/>
  <c r="CX231" i="2"/>
  <c r="CX30" i="2"/>
  <c r="CX27" i="2"/>
  <c r="CX101" i="2"/>
  <c r="CX112" i="2"/>
  <c r="CX208" i="2"/>
  <c r="CX182" i="2"/>
  <c r="CX70" i="2"/>
  <c r="CX156" i="2"/>
  <c r="CX75" i="2"/>
  <c r="CX205" i="2"/>
  <c r="CX71" i="2"/>
  <c r="CX39" i="2"/>
  <c r="CX40" i="2"/>
  <c r="CX177" i="2"/>
  <c r="CX152" i="2"/>
  <c r="CX136" i="2"/>
  <c r="CX45" i="2"/>
  <c r="CX116" i="2"/>
  <c r="CX193" i="2"/>
  <c r="CX23" i="2"/>
  <c r="CX246" i="2"/>
  <c r="CX88" i="2"/>
  <c r="CG247" i="2"/>
  <c r="CG195" i="2"/>
  <c r="CG180" i="2"/>
  <c r="CG22" i="2"/>
  <c r="CB22" i="2" s="1"/>
  <c r="CH22" i="2" s="1"/>
  <c r="CA23" i="2" s="1"/>
  <c r="CG218" i="2"/>
  <c r="CG243" i="2"/>
  <c r="CG242" i="2"/>
  <c r="CG27" i="2"/>
  <c r="CG238" i="2"/>
  <c r="CG208" i="2"/>
  <c r="CG204" i="2"/>
  <c r="CG128" i="2"/>
  <c r="CG142" i="2"/>
  <c r="CG235" i="2"/>
  <c r="CG228" i="2"/>
  <c r="CG205" i="2"/>
  <c r="CG198" i="2"/>
  <c r="CG143" i="2"/>
  <c r="CG186" i="2"/>
  <c r="CG236" i="2"/>
  <c r="CG226" i="2"/>
  <c r="CG231" i="2"/>
  <c r="CG146" i="2"/>
  <c r="CG47" i="2"/>
  <c r="CG105" i="2"/>
  <c r="CG54" i="2"/>
  <c r="CG43" i="2"/>
  <c r="CG52" i="2"/>
  <c r="CG86" i="2"/>
  <c r="CG165" i="2"/>
  <c r="CG104" i="2"/>
  <c r="CG87" i="2"/>
  <c r="CG59" i="2"/>
  <c r="CG60" i="2"/>
  <c r="CG68" i="2"/>
  <c r="CG131" i="2"/>
  <c r="CG74" i="2"/>
  <c r="CG63" i="2"/>
  <c r="CG73" i="2"/>
  <c r="CG157" i="2"/>
  <c r="CG55" i="2"/>
  <c r="CG127" i="2"/>
  <c r="CG145" i="2"/>
  <c r="CG38" i="2"/>
  <c r="CG189" i="2"/>
  <c r="CG30" i="2"/>
  <c r="CG134" i="2"/>
  <c r="CG71" i="2"/>
  <c r="CG106" i="2"/>
  <c r="CG256" i="2"/>
  <c r="CG65" i="2"/>
  <c r="CG162" i="2"/>
  <c r="CG178" i="2"/>
  <c r="CG164" i="2"/>
  <c r="CG169" i="2"/>
  <c r="CG217" i="2"/>
  <c r="CG163" i="2"/>
  <c r="CG35" i="2"/>
  <c r="CG83" i="2"/>
  <c r="CG220" i="2"/>
  <c r="CG209" i="2"/>
  <c r="CG29" i="2"/>
  <c r="CG124" i="2"/>
  <c r="CG207" i="2"/>
  <c r="CG44" i="2"/>
  <c r="CG117" i="2"/>
  <c r="CG28" i="2"/>
  <c r="CG57" i="2"/>
  <c r="CG258" i="2"/>
  <c r="CG90" i="2"/>
  <c r="CG82" i="2"/>
  <c r="CG108" i="2"/>
  <c r="CG179" i="2"/>
  <c r="CG211" i="2"/>
  <c r="CG171" i="2"/>
  <c r="CG200" i="2"/>
  <c r="CG227" i="2"/>
  <c r="CG215" i="2"/>
  <c r="CG149" i="2"/>
  <c r="CG257" i="2"/>
  <c r="CG102" i="2"/>
  <c r="CG250" i="2"/>
  <c r="CG259" i="2"/>
  <c r="AR381" i="2"/>
  <c r="BB381" i="2" s="1"/>
  <c r="BB380" i="2"/>
  <c r="CG246" i="2" l="1"/>
  <c r="CG72" i="2"/>
  <c r="CG48" i="2"/>
  <c r="CG202" i="2"/>
  <c r="CG89" i="2"/>
  <c r="CG170" i="2"/>
  <c r="CG49" i="2"/>
  <c r="CG144" i="2"/>
  <c r="CG147" i="2"/>
  <c r="CG251" i="2"/>
  <c r="CG81" i="2"/>
  <c r="CG239" i="2"/>
  <c r="CG194" i="2"/>
  <c r="CG183" i="2"/>
  <c r="CG196" i="2"/>
  <c r="CG32" i="2"/>
  <c r="CG252" i="2"/>
  <c r="CG253" i="2"/>
  <c r="CG199" i="2"/>
  <c r="CG25" i="2"/>
  <c r="CG132" i="2"/>
  <c r="CG41" i="2"/>
  <c r="CG161" i="2"/>
  <c r="CG155" i="2"/>
  <c r="CG168" i="2"/>
  <c r="CG98" i="2"/>
  <c r="CG34" i="2"/>
  <c r="CG119" i="2"/>
  <c r="CG103" i="2"/>
  <c r="CG136" i="2"/>
  <c r="CG216" i="2"/>
  <c r="CG156" i="2"/>
  <c r="CG212" i="2"/>
  <c r="CG67" i="2"/>
  <c r="CG31" i="2"/>
  <c r="CG93" i="2"/>
  <c r="CG225" i="2"/>
  <c r="CG66" i="2"/>
  <c r="CG130" i="2"/>
  <c r="CG94" i="2"/>
  <c r="CG206" i="2"/>
  <c r="CG151" i="2"/>
  <c r="CG230" i="2"/>
  <c r="CG101" i="2"/>
  <c r="CG24" i="2"/>
  <c r="CG33" i="2"/>
  <c r="CG137" i="2"/>
  <c r="CG88" i="2"/>
  <c r="CG191" i="2"/>
  <c r="CG141" i="2"/>
  <c r="CG234" i="2"/>
  <c r="CG173" i="2"/>
  <c r="CG78" i="2"/>
  <c r="CG172" i="2"/>
  <c r="CG254" i="2"/>
  <c r="CG23" i="2"/>
  <c r="CG233" i="2"/>
  <c r="CG97" i="2"/>
  <c r="CG109" i="2"/>
  <c r="CG40" i="2"/>
  <c r="CG62" i="2"/>
  <c r="CG260" i="2"/>
  <c r="CG213" i="2"/>
  <c r="CG174" i="2"/>
  <c r="CG56" i="2"/>
  <c r="CG221" i="2"/>
  <c r="CG39" i="2"/>
  <c r="CG85" i="2"/>
  <c r="CG175" i="2"/>
  <c r="CG232" i="2"/>
  <c r="CG112" i="2"/>
  <c r="CG125" i="2"/>
  <c r="CG255" i="2"/>
  <c r="CG46" i="2"/>
  <c r="CG138" i="2"/>
  <c r="CG214" i="2"/>
  <c r="CG111" i="2"/>
  <c r="CG110" i="2"/>
  <c r="CG120" i="2"/>
  <c r="CG188" i="2"/>
  <c r="CG45" i="2"/>
  <c r="CG84" i="2"/>
  <c r="CG96" i="2"/>
  <c r="CG237" i="2"/>
  <c r="CG115" i="2"/>
  <c r="CG53" i="2"/>
  <c r="CG192" i="2"/>
  <c r="CG36" i="2"/>
  <c r="CG184" i="2"/>
  <c r="CG129" i="2"/>
  <c r="CG197" i="2"/>
  <c r="CG181" i="2"/>
  <c r="CG107" i="2"/>
  <c r="CG92" i="2"/>
  <c r="CG139" i="2"/>
  <c r="CG159" i="2"/>
  <c r="CG150" i="2"/>
  <c r="CG176" i="2"/>
  <c r="CG121" i="2"/>
  <c r="CG222" i="2"/>
  <c r="CG241" i="2"/>
  <c r="CG99" i="2"/>
  <c r="CG123" i="2"/>
  <c r="CG114" i="2"/>
  <c r="CG154" i="2"/>
  <c r="CG126" i="2"/>
  <c r="CG177" i="2"/>
  <c r="CG160" i="2"/>
  <c r="CG219" i="2"/>
  <c r="CG193" i="2"/>
  <c r="CG133" i="2"/>
  <c r="CG249" i="2"/>
  <c r="CG152" i="2"/>
  <c r="CG77" i="2"/>
  <c r="CG26" i="2"/>
  <c r="CG42" i="2"/>
  <c r="CG58" i="2"/>
  <c r="CG61" i="2"/>
  <c r="CG148" i="2"/>
  <c r="CG79" i="2"/>
  <c r="CG122" i="2"/>
  <c r="CG118" i="2"/>
  <c r="CG190" i="2"/>
  <c r="CG224" i="2"/>
  <c r="CG182" i="2"/>
  <c r="CG248" i="2"/>
  <c r="CG76" i="2"/>
  <c r="CG50" i="2"/>
  <c r="CG69" i="2"/>
  <c r="CG210" i="2"/>
  <c r="CG135" i="2"/>
  <c r="CG100" i="2"/>
  <c r="CG37" i="2"/>
  <c r="CG80" i="2"/>
  <c r="CG70" i="2"/>
  <c r="CG153" i="2"/>
  <c r="CG229" i="2"/>
  <c r="CG244" i="2"/>
  <c r="CG223" i="2"/>
  <c r="CG187" i="2"/>
  <c r="CG185" i="2"/>
  <c r="CG166" i="2"/>
  <c r="CG95" i="2"/>
  <c r="CG140" i="2"/>
  <c r="CG158" i="2"/>
  <c r="CG64" i="2"/>
  <c r="CG113" i="2"/>
  <c r="CG75" i="2"/>
  <c r="CG91" i="2"/>
  <c r="CG116" i="2"/>
  <c r="CG51" i="2"/>
  <c r="CG167" i="2"/>
  <c r="CG240" i="2"/>
  <c r="CG245" i="2"/>
  <c r="CG203" i="2"/>
  <c r="AK381" i="2"/>
  <c r="AK20" i="2" s="1"/>
  <c r="AJ381" i="2"/>
  <c r="AJ20" i="2" s="1"/>
  <c r="O381" i="2"/>
  <c r="O20" i="2" s="1"/>
  <c r="N381" i="2"/>
  <c r="N20" i="2" s="1"/>
  <c r="BB20" i="2"/>
  <c r="AP17" i="2" s="1"/>
  <c r="CU23" i="2"/>
  <c r="CS23" i="2" s="1"/>
  <c r="CC23" i="2"/>
  <c r="CD23" i="2"/>
  <c r="BM23" i="2"/>
  <c r="BL23" i="2"/>
  <c r="C17" i="2" l="1"/>
  <c r="L22" i="2" s="1"/>
  <c r="Y17" i="2"/>
  <c r="AH22" i="2" s="1"/>
  <c r="E32" i="3"/>
  <c r="L137" i="2"/>
  <c r="L128" i="2"/>
  <c r="L166" i="2"/>
  <c r="L216" i="2"/>
  <c r="L105" i="2"/>
  <c r="L157" i="2"/>
  <c r="L283" i="2"/>
  <c r="L275" i="2"/>
  <c r="AH25" i="2"/>
  <c r="AH42" i="2"/>
  <c r="AH185" i="2"/>
  <c r="AH99" i="2"/>
  <c r="AH104" i="2"/>
  <c r="AH187" i="2"/>
  <c r="AH69" i="2"/>
  <c r="AH188" i="2"/>
  <c r="AH170" i="2"/>
  <c r="L235" i="2"/>
  <c r="L233" i="2"/>
  <c r="L286" i="2"/>
  <c r="AH105" i="2"/>
  <c r="AH168" i="2"/>
  <c r="AH74" i="2"/>
  <c r="AH86" i="2"/>
  <c r="AH189" i="2"/>
  <c r="AH59" i="2"/>
  <c r="L215" i="2"/>
  <c r="L230" i="2"/>
  <c r="L277" i="2"/>
  <c r="AH111" i="2"/>
  <c r="AH120" i="2"/>
  <c r="AH83" i="2"/>
  <c r="AH36" i="2"/>
  <c r="AH186" i="2"/>
  <c r="AH190" i="2"/>
  <c r="AH92" i="2"/>
  <c r="L209" i="2"/>
  <c r="L208" i="2"/>
  <c r="L280" i="2"/>
  <c r="L299" i="2"/>
  <c r="AH140" i="2"/>
  <c r="AH127" i="2"/>
  <c r="AH50" i="2"/>
  <c r="AH156" i="2"/>
  <c r="AH107" i="2"/>
  <c r="AH91" i="2"/>
  <c r="AH58" i="2"/>
  <c r="AH29" i="2"/>
  <c r="AH79" i="2"/>
  <c r="AH100" i="2"/>
  <c r="AH85" i="2"/>
  <c r="AH164" i="2"/>
  <c r="AH49" i="2"/>
  <c r="AH197" i="2"/>
  <c r="AH198" i="2"/>
  <c r="AH35" i="2"/>
  <c r="AH176" i="2"/>
  <c r="AH45" i="2"/>
  <c r="AH89" i="2"/>
  <c r="AH162" i="2"/>
  <c r="AH94" i="2"/>
  <c r="AH141" i="2"/>
  <c r="AH65" i="2"/>
  <c r="AH60" i="2"/>
  <c r="AH122" i="2"/>
  <c r="AH124" i="2"/>
  <c r="AH158" i="2"/>
  <c r="AH178" i="2"/>
  <c r="AH71" i="2"/>
  <c r="AH153" i="2"/>
  <c r="AH182" i="2"/>
  <c r="AH183" i="2"/>
  <c r="AH150" i="2"/>
  <c r="AH169" i="2"/>
  <c r="AH76" i="2"/>
  <c r="AH52" i="2"/>
  <c r="AH154" i="2"/>
  <c r="L231" i="2"/>
  <c r="L267" i="2"/>
  <c r="L240" i="2"/>
  <c r="L205" i="2"/>
  <c r="L214" i="2"/>
  <c r="L252" i="2"/>
  <c r="L226" i="2"/>
  <c r="L248" i="2"/>
  <c r="L254" i="2"/>
  <c r="L292" i="2"/>
  <c r="L317" i="2"/>
  <c r="L266" i="2"/>
  <c r="L262" i="2"/>
  <c r="L276" i="2"/>
  <c r="L202" i="2"/>
  <c r="L218" i="2"/>
  <c r="L229" i="2"/>
  <c r="L232" i="2"/>
  <c r="L251" i="2"/>
  <c r="L207" i="2"/>
  <c r="L316" i="2"/>
  <c r="L272" i="2"/>
  <c r="L291" i="2"/>
  <c r="L274" i="2"/>
  <c r="L282" i="2"/>
  <c r="L241" i="2"/>
  <c r="L227" i="2"/>
  <c r="L213" i="2"/>
  <c r="L238" i="2"/>
  <c r="L236" i="2"/>
  <c r="L204" i="2"/>
  <c r="L318" i="2"/>
  <c r="L300" i="2"/>
  <c r="L288" i="2"/>
  <c r="L303" i="2"/>
  <c r="L268" i="2"/>
  <c r="L210" i="2"/>
  <c r="L244" i="2"/>
  <c r="L212" i="2"/>
  <c r="L224" i="2"/>
  <c r="L239" i="2"/>
  <c r="L217" i="2"/>
  <c r="L242" i="2"/>
  <c r="L269" i="2"/>
  <c r="L314" i="2"/>
  <c r="L305" i="2"/>
  <c r="L294" i="2"/>
  <c r="L304" i="2"/>
  <c r="L225" i="2"/>
  <c r="L237" i="2"/>
  <c r="L222" i="2"/>
  <c r="L260" i="2"/>
  <c r="L257" i="2"/>
  <c r="L258" i="2"/>
  <c r="L245" i="2"/>
  <c r="L203" i="2"/>
  <c r="L287" i="2"/>
  <c r="L301" i="2"/>
  <c r="L289" i="2"/>
  <c r="L306" i="2"/>
  <c r="L220" i="2"/>
  <c r="L250" i="2"/>
  <c r="L234" i="2"/>
  <c r="L219" i="2"/>
  <c r="L253" i="2"/>
  <c r="L249" i="2"/>
  <c r="L310" i="2"/>
  <c r="L264" i="2"/>
  <c r="L298" i="2"/>
  <c r="L265" i="2"/>
  <c r="L320" i="2"/>
  <c r="L263" i="2"/>
  <c r="L302" i="2"/>
  <c r="L308" i="2"/>
  <c r="L279" i="2"/>
  <c r="L270" i="2"/>
  <c r="L285" i="2"/>
  <c r="L296" i="2"/>
  <c r="L278" i="2"/>
  <c r="L295" i="2"/>
  <c r="L312" i="2"/>
  <c r="L293" i="2"/>
  <c r="L311" i="2"/>
  <c r="L313" i="2"/>
  <c r="L273" i="2"/>
  <c r="L315" i="2"/>
  <c r="L377" i="2"/>
  <c r="L375" i="2"/>
  <c r="L366" i="2"/>
  <c r="L360" i="2"/>
  <c r="L362" i="2"/>
  <c r="L337" i="2"/>
  <c r="L341" i="2"/>
  <c r="L326" i="2"/>
  <c r="L322" i="2"/>
  <c r="L380" i="2"/>
  <c r="L358" i="2"/>
  <c r="L332" i="2"/>
  <c r="L328" i="2"/>
  <c r="L359" i="2"/>
  <c r="L330" i="2"/>
  <c r="L324" i="2"/>
  <c r="L364" i="2"/>
  <c r="L345" i="2"/>
  <c r="L331" i="2"/>
  <c r="L357" i="2"/>
  <c r="L338" i="2"/>
  <c r="L363" i="2"/>
  <c r="L361" i="2"/>
  <c r="L335" i="2"/>
  <c r="L349" i="2"/>
  <c r="L352" i="2"/>
  <c r="L343" i="2"/>
  <c r="L339" i="2"/>
  <c r="L327" i="2"/>
  <c r="L346" i="2"/>
  <c r="L342" i="2"/>
  <c r="L329" i="2"/>
  <c r="L333" i="2"/>
  <c r="L354" i="2"/>
  <c r="L369" i="2"/>
  <c r="L325" i="2"/>
  <c r="L348" i="2"/>
  <c r="L372" i="2"/>
  <c r="L378" i="2"/>
  <c r="L370" i="2"/>
  <c r="L371" i="2"/>
  <c r="L340" i="2"/>
  <c r="L347" i="2"/>
  <c r="L355" i="2"/>
  <c r="L334" i="2"/>
  <c r="L365" i="2"/>
  <c r="L379" i="2"/>
  <c r="L350" i="2"/>
  <c r="L344" i="2"/>
  <c r="L368" i="2"/>
  <c r="L373" i="2"/>
  <c r="L376" i="2"/>
  <c r="L323" i="2"/>
  <c r="L374" i="2"/>
  <c r="L353" i="2"/>
  <c r="L367" i="2"/>
  <c r="L356" i="2"/>
  <c r="L351" i="2"/>
  <c r="AH210" i="2"/>
  <c r="AH353" i="2"/>
  <c r="AH352" i="2"/>
  <c r="AH332" i="2"/>
  <c r="AH322" i="2"/>
  <c r="AH351" i="2"/>
  <c r="AH355" i="2"/>
  <c r="AH362" i="2"/>
  <c r="AH348" i="2"/>
  <c r="AH342" i="2"/>
  <c r="AH345" i="2"/>
  <c r="AH341" i="2"/>
  <c r="AH330" i="2"/>
  <c r="AH324" i="2"/>
  <c r="AH357" i="2"/>
  <c r="AH339" i="2"/>
  <c r="AH356" i="2"/>
  <c r="AH325" i="2"/>
  <c r="AH331" i="2"/>
  <c r="AH349" i="2"/>
  <c r="AH368" i="2"/>
  <c r="AH326" i="2"/>
  <c r="AH360" i="2"/>
  <c r="AH337" i="2"/>
  <c r="AH343" i="2"/>
  <c r="AH358" i="2"/>
  <c r="AH346" i="2"/>
  <c r="AH372" i="2"/>
  <c r="AH335" i="2"/>
  <c r="AH369" i="2"/>
  <c r="AH340" i="2"/>
  <c r="AH350" i="2"/>
  <c r="AH377" i="2"/>
  <c r="AH333" i="2"/>
  <c r="AH323" i="2"/>
  <c r="AH363" i="2"/>
  <c r="AH338" i="2"/>
  <c r="AH328" i="2"/>
  <c r="AH334" i="2"/>
  <c r="AH344" i="2"/>
  <c r="AH329" i="2"/>
  <c r="AH380" i="2"/>
  <c r="AH354" i="2"/>
  <c r="AH361" i="2"/>
  <c r="AH365" i="2"/>
  <c r="AH376" i="2"/>
  <c r="AH364" i="2"/>
  <c r="AH373" i="2"/>
  <c r="AH374" i="2"/>
  <c r="AH327" i="2"/>
  <c r="AH367" i="2"/>
  <c r="AH375" i="2"/>
  <c r="AH370" i="2"/>
  <c r="AH378" i="2"/>
  <c r="AH359" i="2"/>
  <c r="AH371" i="2"/>
  <c r="AH379" i="2"/>
  <c r="AH366" i="2"/>
  <c r="AH347" i="2"/>
  <c r="L271" i="2"/>
  <c r="L319" i="2"/>
  <c r="L307" i="2"/>
  <c r="L290" i="2"/>
  <c r="L281" i="2"/>
  <c r="L284" i="2"/>
  <c r="AH235" i="2"/>
  <c r="AH231" i="2"/>
  <c r="AH205" i="2"/>
  <c r="AH211" i="2"/>
  <c r="AH229" i="2"/>
  <c r="AH232" i="2"/>
  <c r="AH238" i="2"/>
  <c r="AH250" i="2"/>
  <c r="AH226" i="2"/>
  <c r="AH241" i="2"/>
  <c r="AH228" i="2"/>
  <c r="AH256" i="2"/>
  <c r="AH203" i="2"/>
  <c r="AH252" i="2"/>
  <c r="AH222" i="2"/>
  <c r="AH227" i="2"/>
  <c r="AH251" i="2"/>
  <c r="AH245" i="2"/>
  <c r="AH207" i="2"/>
  <c r="AH248" i="2"/>
  <c r="AH257" i="2"/>
  <c r="AH247" i="2"/>
  <c r="AH236" i="2"/>
  <c r="AH202" i="2"/>
  <c r="AH234" i="2"/>
  <c r="AH242" i="2"/>
  <c r="AH217" i="2"/>
  <c r="AH255" i="2"/>
  <c r="AH216" i="2"/>
  <c r="AH224" i="2"/>
  <c r="AH208" i="2"/>
  <c r="AH204" i="2"/>
  <c r="AH223" i="2"/>
  <c r="AH215" i="2"/>
  <c r="AH258" i="2"/>
  <c r="AH240" i="2"/>
  <c r="AH249" i="2"/>
  <c r="AH319" i="2"/>
  <c r="AH277" i="2"/>
  <c r="AH303" i="2"/>
  <c r="AH285" i="2"/>
  <c r="AH266" i="2"/>
  <c r="AH308" i="2"/>
  <c r="AH318" i="2"/>
  <c r="AH275" i="2"/>
  <c r="AH295" i="2"/>
  <c r="AH278" i="2"/>
  <c r="AH316" i="2"/>
  <c r="AH306" i="2"/>
  <c r="AH288" i="2"/>
  <c r="AH313" i="2"/>
  <c r="AH300" i="2"/>
  <c r="AH292" i="2"/>
  <c r="AH267" i="2"/>
  <c r="AH320" i="2"/>
  <c r="AH304" i="2"/>
  <c r="AH270" i="2"/>
  <c r="AH268" i="2"/>
  <c r="AH273" i="2"/>
  <c r="AH282" i="2"/>
  <c r="AH280" i="2"/>
  <c r="AH279" i="2"/>
  <c r="AH269" i="2"/>
  <c r="AH287" i="2"/>
  <c r="AH264" i="2"/>
  <c r="AH289" i="2"/>
  <c r="AH314" i="2"/>
  <c r="AH305" i="2"/>
  <c r="AH290" i="2"/>
  <c r="AH263" i="2"/>
  <c r="AH271" i="2"/>
  <c r="AH311" i="2"/>
  <c r="AH310" i="2"/>
  <c r="AH293" i="2"/>
  <c r="AH286" i="2"/>
  <c r="AH276" i="2"/>
  <c r="AH262" i="2"/>
  <c r="AH315" i="2"/>
  <c r="AH284" i="2"/>
  <c r="AH302" i="2"/>
  <c r="AH299" i="2"/>
  <c r="AH298" i="2"/>
  <c r="AH301" i="2"/>
  <c r="AH317" i="2"/>
  <c r="AH281" i="2"/>
  <c r="AH307" i="2"/>
  <c r="AH274" i="2"/>
  <c r="AH291" i="2"/>
  <c r="AH283" i="2"/>
  <c r="AH294" i="2"/>
  <c r="AH265" i="2"/>
  <c r="AH312" i="2"/>
  <c r="AH296" i="2"/>
  <c r="AH272" i="2"/>
  <c r="AH213" i="2"/>
  <c r="AH212" i="2"/>
  <c r="AH254" i="2"/>
  <c r="AH206" i="2"/>
  <c r="AH219" i="2"/>
  <c r="AH230" i="2"/>
  <c r="AH220" i="2"/>
  <c r="AH225" i="2"/>
  <c r="AH253" i="2"/>
  <c r="AH209" i="2"/>
  <c r="AH237" i="2"/>
  <c r="AH113" i="2"/>
  <c r="BK23" i="2"/>
  <c r="BQ23" i="2" s="1"/>
  <c r="BJ24" i="2" s="1"/>
  <c r="BL24" i="2" s="1"/>
  <c r="CB23" i="2"/>
  <c r="CH23" i="2" s="1"/>
  <c r="CA24" i="2" s="1"/>
  <c r="CD24" i="2" s="1"/>
  <c r="CY23" i="2"/>
  <c r="CR24" i="2" s="1"/>
  <c r="CT24" i="2" s="1"/>
  <c r="AY22" i="2"/>
  <c r="AT22" i="2" s="1"/>
  <c r="AZ22" i="2" s="1"/>
  <c r="AS23" i="2" s="1"/>
  <c r="AV23" i="2" s="1"/>
  <c r="AY197" i="2"/>
  <c r="AY187" i="2"/>
  <c r="AY149" i="2"/>
  <c r="AY54" i="2"/>
  <c r="AY102" i="2"/>
  <c r="AY200" i="2"/>
  <c r="AY165" i="2"/>
  <c r="AY152" i="2"/>
  <c r="AY163" i="2"/>
  <c r="AY136" i="2"/>
  <c r="AY128" i="2"/>
  <c r="AY114" i="2"/>
  <c r="AY80" i="2"/>
  <c r="AY192" i="2"/>
  <c r="AY199" i="2"/>
  <c r="AY178" i="2"/>
  <c r="AY139" i="2"/>
  <c r="AY145" i="2"/>
  <c r="AY144" i="2"/>
  <c r="AY123" i="2"/>
  <c r="AY96" i="2"/>
  <c r="AY184" i="2"/>
  <c r="AY159" i="2"/>
  <c r="AY180" i="2"/>
  <c r="AY173" i="2"/>
  <c r="AY78" i="2"/>
  <c r="AY77" i="2"/>
  <c r="AY69" i="2"/>
  <c r="AY52" i="2"/>
  <c r="AY92" i="2"/>
  <c r="AY66" i="2"/>
  <c r="AY90" i="2"/>
  <c r="AY129" i="2"/>
  <c r="AY189" i="2"/>
  <c r="AY168" i="2"/>
  <c r="AY166" i="2"/>
  <c r="AY112" i="2"/>
  <c r="AY97" i="2"/>
  <c r="AY71" i="2"/>
  <c r="AY162" i="2"/>
  <c r="AY160" i="2"/>
  <c r="AY133" i="2"/>
  <c r="AY146" i="2"/>
  <c r="AY67" i="2"/>
  <c r="AY93" i="2"/>
  <c r="AY79" i="2"/>
  <c r="AY181" i="2"/>
  <c r="AY176" i="2"/>
  <c r="AY151" i="2"/>
  <c r="AY170" i="2"/>
  <c r="AY125" i="2"/>
  <c r="AY84" i="2"/>
  <c r="AY188" i="2"/>
  <c r="AY185" i="2"/>
  <c r="AY91" i="2"/>
  <c r="AY111" i="2"/>
  <c r="AY108" i="2"/>
  <c r="AY95" i="2"/>
  <c r="AY63" i="2"/>
  <c r="AY89" i="2"/>
  <c r="AY73" i="2"/>
  <c r="AY195" i="2"/>
  <c r="AY179" i="2"/>
  <c r="AY175" i="2"/>
  <c r="AY132" i="2"/>
  <c r="AY119" i="2"/>
  <c r="AY107" i="2"/>
  <c r="AY74" i="2"/>
  <c r="AY68" i="2"/>
  <c r="AY156" i="2"/>
  <c r="AY109" i="2"/>
  <c r="AY167" i="2"/>
  <c r="AY116" i="2"/>
  <c r="AY174" i="2"/>
  <c r="AY117" i="2"/>
  <c r="AY196" i="2"/>
  <c r="AY172" i="2"/>
  <c r="AY158" i="2"/>
  <c r="AY135" i="2"/>
  <c r="AY131" i="2"/>
  <c r="AY101" i="2"/>
  <c r="AY122" i="2"/>
  <c r="AY110" i="2"/>
  <c r="AY193" i="2"/>
  <c r="AY72" i="2"/>
  <c r="AY169" i="2"/>
  <c r="AY186" i="2"/>
  <c r="AY86" i="2"/>
  <c r="AY27" i="2"/>
  <c r="AY82" i="2"/>
  <c r="AY94" i="2"/>
  <c r="AY154" i="2"/>
  <c r="AY140" i="2"/>
  <c r="AY157" i="2"/>
  <c r="AY85" i="2"/>
  <c r="AY83" i="2"/>
  <c r="AY124" i="2"/>
  <c r="AY98" i="2"/>
  <c r="AY50" i="2"/>
  <c r="AY51" i="2"/>
  <c r="AY88" i="2"/>
  <c r="AY126" i="2"/>
  <c r="AY120" i="2"/>
  <c r="AY64" i="2"/>
  <c r="AY75" i="2"/>
  <c r="AY153" i="2"/>
  <c r="AY40" i="2"/>
  <c r="AY44" i="2"/>
  <c r="AY191" i="2"/>
  <c r="AY39" i="2"/>
  <c r="AY53" i="2"/>
  <c r="AY31" i="2"/>
  <c r="AY118" i="2"/>
  <c r="AY46" i="2"/>
  <c r="AY43" i="2"/>
  <c r="AY56" i="2"/>
  <c r="AY147" i="2"/>
  <c r="AY171" i="2"/>
  <c r="AY81" i="2"/>
  <c r="AY138" i="2"/>
  <c r="AY106" i="2"/>
  <c r="AY183" i="2"/>
  <c r="AY61" i="2"/>
  <c r="AY35" i="2"/>
  <c r="AY37" i="2"/>
  <c r="AY47" i="2"/>
  <c r="AY48" i="2"/>
  <c r="AY134" i="2"/>
  <c r="AY49" i="2"/>
  <c r="AY150" i="2"/>
  <c r="AY194" i="2"/>
  <c r="AY41" i="2"/>
  <c r="AY127" i="2"/>
  <c r="AY113" i="2"/>
  <c r="AY161" i="2"/>
  <c r="AY130" i="2"/>
  <c r="AY177" i="2"/>
  <c r="AY148" i="2"/>
  <c r="AY164" i="2"/>
  <c r="AY141" i="2"/>
  <c r="AY115" i="2"/>
  <c r="AY155" i="2"/>
  <c r="AY29" i="2"/>
  <c r="AY58" i="2"/>
  <c r="AY104" i="2"/>
  <c r="AY33" i="2"/>
  <c r="AY55" i="2"/>
  <c r="AY45" i="2"/>
  <c r="AY23" i="2"/>
  <c r="AY59" i="2"/>
  <c r="AY198" i="2"/>
  <c r="AY76" i="2"/>
  <c r="AY142" i="2"/>
  <c r="AY190" i="2"/>
  <c r="AY87" i="2"/>
  <c r="AY137" i="2"/>
  <c r="AY99" i="2"/>
  <c r="AY105" i="2"/>
  <c r="AY57" i="2"/>
  <c r="AY103" i="2"/>
  <c r="AY65" i="2"/>
  <c r="AY32" i="2"/>
  <c r="AY28" i="2"/>
  <c r="AY42" i="2"/>
  <c r="AY143" i="2"/>
  <c r="AY36" i="2"/>
  <c r="AY62" i="2"/>
  <c r="AY25" i="2"/>
  <c r="AY24" i="2"/>
  <c r="AY30" i="2"/>
  <c r="AY70" i="2"/>
  <c r="AY100" i="2"/>
  <c r="AY182" i="2"/>
  <c r="AY34" i="2"/>
  <c r="AY38" i="2"/>
  <c r="AY60" i="2"/>
  <c r="AY26" i="2"/>
  <c r="AH163" i="2" l="1"/>
  <c r="AH172" i="2"/>
  <c r="AH28" i="2"/>
  <c r="AH43" i="2"/>
  <c r="AH175" i="2"/>
  <c r="AH195" i="2"/>
  <c r="AH51" i="2"/>
  <c r="AH109" i="2"/>
  <c r="AH106" i="2"/>
  <c r="AH179" i="2"/>
  <c r="AH123" i="2"/>
  <c r="AH93" i="2"/>
  <c r="AH95" i="2"/>
  <c r="AH174" i="2"/>
  <c r="AH73" i="2"/>
  <c r="AH87" i="2"/>
  <c r="AH193" i="2"/>
  <c r="AH90" i="2"/>
  <c r="AH41" i="2"/>
  <c r="AH102" i="2"/>
  <c r="AH200" i="2"/>
  <c r="AH130" i="2"/>
  <c r="AH72" i="2"/>
  <c r="AH88" i="2"/>
  <c r="AH129" i="2"/>
  <c r="AH48" i="2"/>
  <c r="AH70" i="2"/>
  <c r="AH55" i="2"/>
  <c r="AH32" i="2"/>
  <c r="AH152" i="2"/>
  <c r="AH177" i="2"/>
  <c r="AH149" i="2"/>
  <c r="AH165" i="2"/>
  <c r="AH147" i="2"/>
  <c r="AH119" i="2"/>
  <c r="AH114" i="2"/>
  <c r="AH143" i="2"/>
  <c r="AH34" i="2"/>
  <c r="AH63" i="2"/>
  <c r="AH64" i="2"/>
  <c r="AH78" i="2"/>
  <c r="AH81" i="2"/>
  <c r="AH142" i="2"/>
  <c r="AH192" i="2"/>
  <c r="AH148" i="2"/>
  <c r="AH82" i="2"/>
  <c r="AH101" i="2"/>
  <c r="AH117" i="2"/>
  <c r="AH157" i="2"/>
  <c r="AH137" i="2"/>
  <c r="AH67" i="2"/>
  <c r="AH53" i="2"/>
  <c r="AH68" i="2"/>
  <c r="L243" i="2"/>
  <c r="L223" i="2"/>
  <c r="L88" i="2"/>
  <c r="L190" i="2"/>
  <c r="L247" i="2"/>
  <c r="L62" i="2"/>
  <c r="L256" i="2"/>
  <c r="L192" i="2"/>
  <c r="L167" i="2"/>
  <c r="L255" i="2"/>
  <c r="L259" i="2"/>
  <c r="L211" i="2"/>
  <c r="L206" i="2"/>
  <c r="E24" i="3"/>
  <c r="AH243" i="2"/>
  <c r="AH218" i="2"/>
  <c r="AH233" i="2"/>
  <c r="AH259" i="2"/>
  <c r="AH159" i="2"/>
  <c r="AH138" i="2"/>
  <c r="AH66" i="2"/>
  <c r="AH118" i="2"/>
  <c r="AH75" i="2"/>
  <c r="AH77" i="2"/>
  <c r="AH84" i="2"/>
  <c r="AH97" i="2"/>
  <c r="AH214" i="2"/>
  <c r="AH260" i="2"/>
  <c r="AH244" i="2"/>
  <c r="AH239" i="2"/>
  <c r="AH126" i="2"/>
  <c r="AH98" i="2"/>
  <c r="AH134" i="2"/>
  <c r="AH46" i="2"/>
  <c r="AH24" i="2"/>
  <c r="AH199" i="2"/>
  <c r="AH62" i="2"/>
  <c r="AH136" i="2"/>
  <c r="AH23" i="2"/>
  <c r="AH135" i="2"/>
  <c r="AH160" i="2"/>
  <c r="AH180" i="2"/>
  <c r="AH184" i="2"/>
  <c r="AC22" i="2"/>
  <c r="AH112" i="2"/>
  <c r="AH151" i="2"/>
  <c r="AH133" i="2"/>
  <c r="AH110" i="2"/>
  <c r="AH167" i="2"/>
  <c r="AH44" i="2"/>
  <c r="AH173" i="2"/>
  <c r="AH181" i="2"/>
  <c r="AH47" i="2"/>
  <c r="AH125" i="2"/>
  <c r="AH61" i="2"/>
  <c r="AH26" i="2"/>
  <c r="AH155" i="2"/>
  <c r="AH30" i="2"/>
  <c r="AH166" i="2"/>
  <c r="AH171" i="2"/>
  <c r="H24" i="3"/>
  <c r="I24" i="3" s="1"/>
  <c r="AH194" i="2"/>
  <c r="AH96" i="2"/>
  <c r="AH80" i="2"/>
  <c r="AH38" i="2"/>
  <c r="AH191" i="2"/>
  <c r="AH128" i="2"/>
  <c r="AH56" i="2"/>
  <c r="AH132" i="2"/>
  <c r="AH115" i="2"/>
  <c r="AH146" i="2"/>
  <c r="AH57" i="2"/>
  <c r="AH39" i="2"/>
  <c r="AH161" i="2"/>
  <c r="AH145" i="2"/>
  <c r="AH103" i="2"/>
  <c r="AH40" i="2"/>
  <c r="L179" i="2"/>
  <c r="AH139" i="2"/>
  <c r="AH37" i="2"/>
  <c r="AH54" i="2"/>
  <c r="AH108" i="2"/>
  <c r="AH196" i="2"/>
  <c r="AH116" i="2"/>
  <c r="AH31" i="2"/>
  <c r="AH131" i="2"/>
  <c r="L133" i="2"/>
  <c r="L171" i="2"/>
  <c r="L119" i="2"/>
  <c r="L130" i="2"/>
  <c r="L95" i="2"/>
  <c r="L97" i="2"/>
  <c r="L125" i="2"/>
  <c r="L136" i="2"/>
  <c r="L67" i="2"/>
  <c r="L118" i="2"/>
  <c r="L124" i="2"/>
  <c r="L63" i="2"/>
  <c r="L79" i="2"/>
  <c r="L132" i="2"/>
  <c r="L75" i="2"/>
  <c r="L86" i="2"/>
  <c r="G22" i="2"/>
  <c r="L113" i="2"/>
  <c r="L109" i="2"/>
  <c r="L102" i="2"/>
  <c r="L123" i="2"/>
  <c r="L177" i="2"/>
  <c r="L69" i="2"/>
  <c r="L44" i="2"/>
  <c r="L59" i="2"/>
  <c r="L34" i="2"/>
  <c r="L165" i="2"/>
  <c r="L108" i="2"/>
  <c r="L140" i="2"/>
  <c r="L98" i="2"/>
  <c r="L81" i="2"/>
  <c r="L40" i="2"/>
  <c r="L101" i="2"/>
  <c r="L178" i="2"/>
  <c r="L60" i="2"/>
  <c r="L104" i="2"/>
  <c r="L114" i="2"/>
  <c r="L139" i="2"/>
  <c r="L85" i="2"/>
  <c r="L74" i="2"/>
  <c r="L53" i="2"/>
  <c r="L135" i="2"/>
  <c r="L151" i="2"/>
  <c r="L188" i="2"/>
  <c r="L185" i="2"/>
  <c r="L96" i="2"/>
  <c r="L71" i="2"/>
  <c r="L26" i="2"/>
  <c r="L150" i="2"/>
  <c r="L30" i="2"/>
  <c r="L41" i="2"/>
  <c r="L46" i="2"/>
  <c r="L80" i="2"/>
  <c r="L89" i="2"/>
  <c r="L39" i="2"/>
  <c r="L148" i="2"/>
  <c r="L172" i="2"/>
  <c r="L183" i="2"/>
  <c r="L200" i="2"/>
  <c r="L120" i="2"/>
  <c r="L143" i="2"/>
  <c r="L152" i="2"/>
  <c r="L83" i="2"/>
  <c r="L161" i="2"/>
  <c r="L193" i="2"/>
  <c r="L58" i="2"/>
  <c r="L50" i="2"/>
  <c r="L156" i="2"/>
  <c r="L51" i="2"/>
  <c r="L38" i="2"/>
  <c r="L196" i="2"/>
  <c r="L25" i="2"/>
  <c r="L24" i="2"/>
  <c r="L155" i="2"/>
  <c r="L170" i="2"/>
  <c r="L94" i="2"/>
  <c r="L78" i="2"/>
  <c r="L160" i="2"/>
  <c r="L169" i="2"/>
  <c r="L52" i="2"/>
  <c r="L92" i="2"/>
  <c r="L66" i="2"/>
  <c r="L194" i="2"/>
  <c r="L181" i="2"/>
  <c r="L154" i="2"/>
  <c r="L184" i="2"/>
  <c r="L84" i="2"/>
  <c r="L149" i="2"/>
  <c r="L90" i="2"/>
  <c r="L131" i="2"/>
  <c r="L36" i="2"/>
  <c r="L23" i="2"/>
  <c r="L187" i="2"/>
  <c r="L126" i="2"/>
  <c r="L57" i="2"/>
  <c r="L145" i="2"/>
  <c r="L29" i="2"/>
  <c r="L189" i="2"/>
  <c r="L111" i="2"/>
  <c r="L65" i="2"/>
  <c r="L159" i="2"/>
  <c r="L47" i="2"/>
  <c r="L174" i="2"/>
  <c r="L70" i="2"/>
  <c r="L117" i="2"/>
  <c r="L138" i="2"/>
  <c r="L153" i="2"/>
  <c r="L99" i="2"/>
  <c r="L173" i="2"/>
  <c r="L162" i="2"/>
  <c r="L48" i="2"/>
  <c r="L115" i="2"/>
  <c r="L198" i="2"/>
  <c r="L28" i="2"/>
  <c r="L73" i="2"/>
  <c r="L100" i="2"/>
  <c r="L77" i="2"/>
  <c r="L49" i="2"/>
  <c r="L146" i="2"/>
  <c r="L134" i="2"/>
  <c r="L54" i="2"/>
  <c r="L112" i="2"/>
  <c r="L110" i="2"/>
  <c r="L141" i="2"/>
  <c r="L122" i="2"/>
  <c r="L116" i="2"/>
  <c r="L107" i="2"/>
  <c r="L195" i="2"/>
  <c r="L32" i="2"/>
  <c r="L168" i="2"/>
  <c r="L64" i="2"/>
  <c r="L127" i="2"/>
  <c r="L106" i="2"/>
  <c r="L43" i="2"/>
  <c r="L163" i="2"/>
  <c r="L82" i="2"/>
  <c r="L72" i="2"/>
  <c r="L197" i="2"/>
  <c r="L186" i="2"/>
  <c r="L45" i="2"/>
  <c r="L228" i="2"/>
  <c r="L175" i="2"/>
  <c r="L182" i="2"/>
  <c r="L164" i="2"/>
  <c r="L180" i="2"/>
  <c r="L176" i="2"/>
  <c r="L55" i="2"/>
  <c r="L191" i="2"/>
  <c r="L103" i="2"/>
  <c r="L87" i="2"/>
  <c r="L56" i="2"/>
  <c r="L93" i="2"/>
  <c r="L129" i="2"/>
  <c r="L91" i="2"/>
  <c r="L61" i="2"/>
  <c r="L68" i="2"/>
  <c r="L35" i="2"/>
  <c r="L142" i="2"/>
  <c r="L147" i="2"/>
  <c r="L31" i="2"/>
  <c r="L76" i="2"/>
  <c r="L37" i="2"/>
  <c r="L199" i="2"/>
  <c r="L42" i="2"/>
  <c r="L158" i="2"/>
  <c r="BM24" i="2"/>
  <c r="BK24" i="2" s="1"/>
  <c r="BQ24" i="2" s="1"/>
  <c r="BJ25" i="2" s="1"/>
  <c r="CU24" i="2"/>
  <c r="CS24" i="2" s="1"/>
  <c r="CY24" i="2" s="1"/>
  <c r="CR25" i="2" s="1"/>
  <c r="CU25" i="2" s="1"/>
  <c r="CC24" i="2"/>
  <c r="CB24" i="2" s="1"/>
  <c r="CH24" i="2" s="1"/>
  <c r="CA25" i="2" s="1"/>
  <c r="CC25" i="2" s="1"/>
  <c r="AU23" i="2"/>
  <c r="Q22" i="2" l="1"/>
  <c r="T22" i="2" s="1"/>
  <c r="M22" i="2"/>
  <c r="F23" i="2" s="1"/>
  <c r="AI22" i="2"/>
  <c r="AB23" i="2" s="1"/>
  <c r="CT25" i="2"/>
  <c r="CS25" i="2" s="1"/>
  <c r="CY25" i="2" s="1"/>
  <c r="CR26" i="2" s="1"/>
  <c r="CD25" i="2"/>
  <c r="CB25" i="2" s="1"/>
  <c r="CH25" i="2" s="1"/>
  <c r="CA26" i="2" s="1"/>
  <c r="AT23" i="2"/>
  <c r="AZ23" i="2" s="1"/>
  <c r="AS24" i="2" s="1"/>
  <c r="AV24" i="2" s="1"/>
  <c r="BM25" i="2"/>
  <c r="BL25" i="2"/>
  <c r="H23" i="2" l="1"/>
  <c r="I23" i="2"/>
  <c r="AD23" i="2"/>
  <c r="AE23" i="2"/>
  <c r="AU24" i="2"/>
  <c r="AT24" i="2" s="1"/>
  <c r="AZ24" i="2" s="1"/>
  <c r="AS25" i="2" s="1"/>
  <c r="AV25" i="2" s="1"/>
  <c r="CU26" i="2"/>
  <c r="CT26" i="2"/>
  <c r="CC26" i="2"/>
  <c r="CD26" i="2"/>
  <c r="BK25" i="2"/>
  <c r="BQ25" i="2" s="1"/>
  <c r="BJ26" i="2" s="1"/>
  <c r="BL26" i="2" s="1"/>
  <c r="AC23" i="2" l="1"/>
  <c r="G23" i="2"/>
  <c r="CS26" i="2"/>
  <c r="CY26" i="2" s="1"/>
  <c r="CR27" i="2" s="1"/>
  <c r="CU27" i="2" s="1"/>
  <c r="CB26" i="2"/>
  <c r="CH26" i="2" s="1"/>
  <c r="CA27" i="2" s="1"/>
  <c r="CC27" i="2" s="1"/>
  <c r="AU25" i="2"/>
  <c r="AT25" i="2" s="1"/>
  <c r="AZ25" i="2" s="1"/>
  <c r="AS26" i="2" s="1"/>
  <c r="BM26" i="2"/>
  <c r="BK26" i="2" s="1"/>
  <c r="BQ26" i="2" s="1"/>
  <c r="BJ27" i="2" s="1"/>
  <c r="BM27" i="2" s="1"/>
  <c r="Q23" i="2" l="1"/>
  <c r="T23" i="2" s="1"/>
  <c r="AI23" i="2"/>
  <c r="AB24" i="2" s="1"/>
  <c r="AD24" i="2" s="1"/>
  <c r="M23" i="2"/>
  <c r="F24" i="2" s="1"/>
  <c r="H24" i="2" s="1"/>
  <c r="CT27" i="2"/>
  <c r="CS27" i="2" s="1"/>
  <c r="CY27" i="2" s="1"/>
  <c r="CR28" i="2" s="1"/>
  <c r="CT28" i="2" s="1"/>
  <c r="AV26" i="2"/>
  <c r="AU26" i="2"/>
  <c r="CD27" i="2"/>
  <c r="CB27" i="2" s="1"/>
  <c r="CH27" i="2" s="1"/>
  <c r="CA28" i="2" s="1"/>
  <c r="CC28" i="2" s="1"/>
  <c r="BL27" i="2"/>
  <c r="BK27" i="2" s="1"/>
  <c r="BQ27" i="2" s="1"/>
  <c r="BJ28" i="2" s="1"/>
  <c r="AE24" i="2" l="1"/>
  <c r="AC24" i="2" s="1"/>
  <c r="I24" i="2"/>
  <c r="G24" i="2" s="1"/>
  <c r="CU28" i="2"/>
  <c r="CS28" i="2" s="1"/>
  <c r="CY28" i="2" s="1"/>
  <c r="CR29" i="2" s="1"/>
  <c r="CU29" i="2" s="1"/>
  <c r="AT26" i="2"/>
  <c r="AZ26" i="2" s="1"/>
  <c r="AS27" i="2" s="1"/>
  <c r="AV27" i="2" s="1"/>
  <c r="CD28" i="2"/>
  <c r="CB28" i="2" s="1"/>
  <c r="CH28" i="2" s="1"/>
  <c r="CA29" i="2" s="1"/>
  <c r="CC29" i="2" s="1"/>
  <c r="BL28" i="2"/>
  <c r="BM28" i="2"/>
  <c r="Q24" i="2" l="1"/>
  <c r="AI24" i="2"/>
  <c r="AB25" i="2" s="1"/>
  <c r="M24" i="2"/>
  <c r="F25" i="2" s="1"/>
  <c r="I25" i="2" s="1"/>
  <c r="CT29" i="2"/>
  <c r="CS29" i="2" s="1"/>
  <c r="CY29" i="2" s="1"/>
  <c r="CR30" i="2" s="1"/>
  <c r="AU27" i="2"/>
  <c r="AT27" i="2" s="1"/>
  <c r="AZ27" i="2" s="1"/>
  <c r="AS28" i="2" s="1"/>
  <c r="AV28" i="2" s="1"/>
  <c r="CD29" i="2"/>
  <c r="CB29" i="2" s="1"/>
  <c r="CH29" i="2" s="1"/>
  <c r="CA30" i="2" s="1"/>
  <c r="CC30" i="2" s="1"/>
  <c r="BK28" i="2"/>
  <c r="BQ28" i="2" s="1"/>
  <c r="BJ29" i="2" s="1"/>
  <c r="BL29" i="2" s="1"/>
  <c r="H25" i="2" l="1"/>
  <c r="G25" i="2" s="1"/>
  <c r="AD25" i="2"/>
  <c r="AE25" i="2"/>
  <c r="T24" i="2"/>
  <c r="AU28" i="2"/>
  <c r="AT28" i="2" s="1"/>
  <c r="AZ28" i="2" s="1"/>
  <c r="AS29" i="2" s="1"/>
  <c r="AV29" i="2" s="1"/>
  <c r="CD30" i="2"/>
  <c r="CB30" i="2" s="1"/>
  <c r="CH30" i="2" s="1"/>
  <c r="CA31" i="2" s="1"/>
  <c r="CC31" i="2" s="1"/>
  <c r="BM29" i="2"/>
  <c r="BK29" i="2" s="1"/>
  <c r="BQ29" i="2" s="1"/>
  <c r="BJ30" i="2" s="1"/>
  <c r="BL30" i="2" s="1"/>
  <c r="CT30" i="2"/>
  <c r="CU30" i="2"/>
  <c r="AC25" i="2" l="1"/>
  <c r="AI25" i="2" s="1"/>
  <c r="AB26" i="2" s="1"/>
  <c r="AD26" i="2" s="1"/>
  <c r="Q25" i="2"/>
  <c r="M25" i="2"/>
  <c r="F26" i="2" s="1"/>
  <c r="H26" i="2" s="1"/>
  <c r="AU29" i="2"/>
  <c r="AT29" i="2" s="1"/>
  <c r="AZ29" i="2" s="1"/>
  <c r="AS30" i="2" s="1"/>
  <c r="CD31" i="2"/>
  <c r="CB31" i="2" s="1"/>
  <c r="CH31" i="2" s="1"/>
  <c r="CA32" i="2" s="1"/>
  <c r="CC32" i="2" s="1"/>
  <c r="BM30" i="2"/>
  <c r="BK30" i="2" s="1"/>
  <c r="BQ30" i="2" s="1"/>
  <c r="BJ31" i="2" s="1"/>
  <c r="BL31" i="2" s="1"/>
  <c r="CS30" i="2"/>
  <c r="CY30" i="2" s="1"/>
  <c r="CR31" i="2" s="1"/>
  <c r="CT31" i="2" s="1"/>
  <c r="AE26" i="2" l="1"/>
  <c r="AC26" i="2" s="1"/>
  <c r="AI26" i="2" s="1"/>
  <c r="AB27" i="2" s="1"/>
  <c r="AD27" i="2" s="1"/>
  <c r="I26" i="2"/>
  <c r="G26" i="2" s="1"/>
  <c r="M26" i="2" s="1"/>
  <c r="F27" i="2" s="1"/>
  <c r="T25" i="2"/>
  <c r="CD32" i="2"/>
  <c r="CB32" i="2" s="1"/>
  <c r="CH32" i="2" s="1"/>
  <c r="CA33" i="2" s="1"/>
  <c r="CC33" i="2" s="1"/>
  <c r="CU31" i="2"/>
  <c r="CS31" i="2" s="1"/>
  <c r="CY31" i="2" s="1"/>
  <c r="CR32" i="2" s="1"/>
  <c r="CT32" i="2" s="1"/>
  <c r="BM31" i="2"/>
  <c r="BK31" i="2" s="1"/>
  <c r="BQ31" i="2" s="1"/>
  <c r="BJ32" i="2" s="1"/>
  <c r="AV30" i="2"/>
  <c r="AU30" i="2"/>
  <c r="AE27" i="2" l="1"/>
  <c r="AH27" i="2" s="1"/>
  <c r="AC27" i="2" s="1"/>
  <c r="Q26" i="2"/>
  <c r="H27" i="2"/>
  <c r="I27" i="2"/>
  <c r="L27" i="2" s="1"/>
  <c r="G27" i="2" s="1"/>
  <c r="CU32" i="2"/>
  <c r="CS32" i="2" s="1"/>
  <c r="CY32" i="2" s="1"/>
  <c r="CR33" i="2" s="1"/>
  <c r="CT33" i="2" s="1"/>
  <c r="CD33" i="2"/>
  <c r="CB33" i="2" s="1"/>
  <c r="CH33" i="2" s="1"/>
  <c r="CA34" i="2" s="1"/>
  <c r="AT30" i="2"/>
  <c r="AZ30" i="2" s="1"/>
  <c r="AS31" i="2" s="1"/>
  <c r="BL32" i="2"/>
  <c r="BM32" i="2"/>
  <c r="Q27" i="2" l="1"/>
  <c r="AI27" i="2"/>
  <c r="AB28" i="2" s="1"/>
  <c r="M27" i="2"/>
  <c r="F28" i="2" s="1"/>
  <c r="I28" i="2" s="1"/>
  <c r="CC34" i="2"/>
  <c r="CD34" i="2"/>
  <c r="CU33" i="2"/>
  <c r="CS33" i="2" s="1"/>
  <c r="CY33" i="2" s="1"/>
  <c r="CR34" i="2" s="1"/>
  <c r="CT34" i="2" s="1"/>
  <c r="BK32" i="2"/>
  <c r="BQ32" i="2" s="1"/>
  <c r="BJ33" i="2" s="1"/>
  <c r="BL33" i="2" s="1"/>
  <c r="AV31" i="2"/>
  <c r="AU31" i="2"/>
  <c r="H28" i="2" l="1"/>
  <c r="AD28" i="2"/>
  <c r="AE28" i="2"/>
  <c r="T27" i="2"/>
  <c r="G28" i="2"/>
  <c r="CB34" i="2"/>
  <c r="CH34" i="2" s="1"/>
  <c r="CA35" i="2" s="1"/>
  <c r="CD35" i="2" s="1"/>
  <c r="CU34" i="2"/>
  <c r="CS34" i="2" s="1"/>
  <c r="CY34" i="2" s="1"/>
  <c r="CR35" i="2" s="1"/>
  <c r="BM33" i="2"/>
  <c r="BK33" i="2" s="1"/>
  <c r="BQ33" i="2" s="1"/>
  <c r="BJ34" i="2" s="1"/>
  <c r="BL34" i="2" s="1"/>
  <c r="AT31" i="2"/>
  <c r="AZ31" i="2" s="1"/>
  <c r="AS32" i="2" s="1"/>
  <c r="AV32" i="2" s="1"/>
  <c r="AC28" i="2" l="1"/>
  <c r="AI28" i="2" s="1"/>
  <c r="AB29" i="2" s="1"/>
  <c r="AE29" i="2" s="1"/>
  <c r="Q28" i="2"/>
  <c r="M28" i="2"/>
  <c r="F29" i="2" s="1"/>
  <c r="I29" i="2" s="1"/>
  <c r="CC35" i="2"/>
  <c r="CB35" i="2" s="1"/>
  <c r="CH35" i="2" s="1"/>
  <c r="CA36" i="2" s="1"/>
  <c r="CC36" i="2" s="1"/>
  <c r="CT35" i="2"/>
  <c r="CU35" i="2"/>
  <c r="BM34" i="2"/>
  <c r="BK34" i="2" s="1"/>
  <c r="BQ34" i="2" s="1"/>
  <c r="BJ35" i="2" s="1"/>
  <c r="AU32" i="2"/>
  <c r="AT32" i="2" s="1"/>
  <c r="AZ32" i="2" s="1"/>
  <c r="AS33" i="2" s="1"/>
  <c r="AD29" i="2" l="1"/>
  <c r="AC29" i="2" s="1"/>
  <c r="H29" i="2"/>
  <c r="G29" i="2" s="1"/>
  <c r="M29" i="2" s="1"/>
  <c r="F30" i="2" s="1"/>
  <c r="I30" i="2" s="1"/>
  <c r="T28" i="2"/>
  <c r="AH33" i="2"/>
  <c r="CS35" i="2"/>
  <c r="CY35" i="2" s="1"/>
  <c r="CR36" i="2" s="1"/>
  <c r="CT36" i="2" s="1"/>
  <c r="CD36" i="2"/>
  <c r="CB36" i="2" s="1"/>
  <c r="CH36" i="2" s="1"/>
  <c r="CA37" i="2" s="1"/>
  <c r="CC37" i="2" s="1"/>
  <c r="AU33" i="2"/>
  <c r="AV33" i="2"/>
  <c r="BM35" i="2"/>
  <c r="BL35" i="2"/>
  <c r="Q29" i="2" l="1"/>
  <c r="T29" i="2" s="1"/>
  <c r="AI29" i="2"/>
  <c r="AB30" i="2" s="1"/>
  <c r="H30" i="2"/>
  <c r="G30" i="2" s="1"/>
  <c r="CU36" i="2"/>
  <c r="CS36" i="2" s="1"/>
  <c r="CY36" i="2" s="1"/>
  <c r="CR37" i="2" s="1"/>
  <c r="CU37" i="2" s="1"/>
  <c r="CD37" i="2"/>
  <c r="CB37" i="2" s="1"/>
  <c r="CH37" i="2" s="1"/>
  <c r="CA38" i="2" s="1"/>
  <c r="AT33" i="2"/>
  <c r="AZ33" i="2" s="1"/>
  <c r="AS34" i="2" s="1"/>
  <c r="BK35" i="2"/>
  <c r="BQ35" i="2" s="1"/>
  <c r="BJ36" i="2" s="1"/>
  <c r="AE30" i="2" l="1"/>
  <c r="AD30" i="2"/>
  <c r="M30" i="2"/>
  <c r="F31" i="2" s="1"/>
  <c r="I31" i="2" s="1"/>
  <c r="CT37" i="2"/>
  <c r="CS37" i="2" s="1"/>
  <c r="CY37" i="2" s="1"/>
  <c r="CR38" i="2" s="1"/>
  <c r="CU38" i="2" s="1"/>
  <c r="AV34" i="2"/>
  <c r="AU34" i="2"/>
  <c r="BM36" i="2"/>
  <c r="BL36" i="2"/>
  <c r="CC38" i="2"/>
  <c r="CD38" i="2"/>
  <c r="AC30" i="2" l="1"/>
  <c r="Q30" i="2" s="1"/>
  <c r="T30" i="2" s="1"/>
  <c r="H31" i="2"/>
  <c r="G31" i="2" s="1"/>
  <c r="M31" i="2" s="1"/>
  <c r="F32" i="2" s="1"/>
  <c r="L33" i="2"/>
  <c r="CT38" i="2"/>
  <c r="CS38" i="2" s="1"/>
  <c r="CY38" i="2" s="1"/>
  <c r="CR39" i="2" s="1"/>
  <c r="CT39" i="2" s="1"/>
  <c r="CB38" i="2"/>
  <c r="CH38" i="2" s="1"/>
  <c r="CA39" i="2" s="1"/>
  <c r="CC39" i="2" s="1"/>
  <c r="BK36" i="2"/>
  <c r="BQ36" i="2" s="1"/>
  <c r="BJ37" i="2" s="1"/>
  <c r="BM37" i="2" s="1"/>
  <c r="AT34" i="2"/>
  <c r="AZ34" i="2" s="1"/>
  <c r="AS35" i="2" s="1"/>
  <c r="AI30" i="2" l="1"/>
  <c r="AB31" i="2" s="1"/>
  <c r="AD31" i="2" s="1"/>
  <c r="I32" i="2"/>
  <c r="H32" i="2"/>
  <c r="CU39" i="2"/>
  <c r="CS39" i="2" s="1"/>
  <c r="CY39" i="2" s="1"/>
  <c r="CR40" i="2" s="1"/>
  <c r="CU40" i="2" s="1"/>
  <c r="CD39" i="2"/>
  <c r="CB39" i="2" s="1"/>
  <c r="CH39" i="2" s="1"/>
  <c r="CA40" i="2" s="1"/>
  <c r="CC40" i="2" s="1"/>
  <c r="BL37" i="2"/>
  <c r="BK37" i="2" s="1"/>
  <c r="BQ37" i="2" s="1"/>
  <c r="BJ38" i="2" s="1"/>
  <c r="AV35" i="2"/>
  <c r="AU35" i="2"/>
  <c r="G32" i="2" l="1"/>
  <c r="M32" i="2" s="1"/>
  <c r="F33" i="2" s="1"/>
  <c r="H33" i="2" s="1"/>
  <c r="AE31" i="2"/>
  <c r="AC31" i="2" s="1"/>
  <c r="CT40" i="2"/>
  <c r="CS40" i="2" s="1"/>
  <c r="CY40" i="2" s="1"/>
  <c r="CR41" i="2" s="1"/>
  <c r="CT41" i="2" s="1"/>
  <c r="CD40" i="2"/>
  <c r="CB40" i="2" s="1"/>
  <c r="CH40" i="2" s="1"/>
  <c r="CA41" i="2" s="1"/>
  <c r="AT35" i="2"/>
  <c r="AZ35" i="2" s="1"/>
  <c r="AS36" i="2" s="1"/>
  <c r="BL38" i="2"/>
  <c r="BM38" i="2"/>
  <c r="I33" i="2" l="1"/>
  <c r="G33" i="2" s="1"/>
  <c r="M33" i="2" s="1"/>
  <c r="F34" i="2" s="1"/>
  <c r="H34" i="2" s="1"/>
  <c r="Q31" i="2"/>
  <c r="T31" i="2" s="1"/>
  <c r="AI31" i="2"/>
  <c r="AB32" i="2" s="1"/>
  <c r="CU41" i="2"/>
  <c r="CS41" i="2" s="1"/>
  <c r="CY41" i="2" s="1"/>
  <c r="CR42" i="2" s="1"/>
  <c r="CT42" i="2" s="1"/>
  <c r="BK38" i="2"/>
  <c r="BQ38" i="2" s="1"/>
  <c r="BJ39" i="2" s="1"/>
  <c r="BM39" i="2" s="1"/>
  <c r="AV36" i="2"/>
  <c r="AU36" i="2"/>
  <c r="CC41" i="2"/>
  <c r="CD41" i="2"/>
  <c r="AE32" i="2" l="1"/>
  <c r="AD32" i="2"/>
  <c r="I34" i="2"/>
  <c r="G34" i="2" s="1"/>
  <c r="CU42" i="2"/>
  <c r="CS42" i="2" s="1"/>
  <c r="CY42" i="2" s="1"/>
  <c r="CR43" i="2" s="1"/>
  <c r="CT43" i="2" s="1"/>
  <c r="BL39" i="2"/>
  <c r="BK39" i="2" s="1"/>
  <c r="BQ39" i="2" s="1"/>
  <c r="BJ40" i="2" s="1"/>
  <c r="CB41" i="2"/>
  <c r="CH41" i="2" s="1"/>
  <c r="CA42" i="2" s="1"/>
  <c r="CC42" i="2" s="1"/>
  <c r="AT36" i="2"/>
  <c r="AZ36" i="2" s="1"/>
  <c r="AS37" i="2" s="1"/>
  <c r="AC32" i="2" l="1"/>
  <c r="Q32" i="2" s="1"/>
  <c r="T32" i="2" s="1"/>
  <c r="M34" i="2"/>
  <c r="F35" i="2" s="1"/>
  <c r="H35" i="2" s="1"/>
  <c r="CU43" i="2"/>
  <c r="CS43" i="2" s="1"/>
  <c r="CY43" i="2" s="1"/>
  <c r="CR44" i="2" s="1"/>
  <c r="CT44" i="2" s="1"/>
  <c r="BM40" i="2"/>
  <c r="BL40" i="2"/>
  <c r="CD42" i="2"/>
  <c r="CB42" i="2" s="1"/>
  <c r="CH42" i="2" s="1"/>
  <c r="CA43" i="2" s="1"/>
  <c r="AU37" i="2"/>
  <c r="AV37" i="2"/>
  <c r="AI32" i="2" l="1"/>
  <c r="AB33" i="2" s="1"/>
  <c r="AE33" i="2" s="1"/>
  <c r="I35" i="2"/>
  <c r="G35" i="2" s="1"/>
  <c r="M35" i="2" s="1"/>
  <c r="F36" i="2" s="1"/>
  <c r="I36" i="2" s="1"/>
  <c r="AT37" i="2"/>
  <c r="AZ37" i="2" s="1"/>
  <c r="AS38" i="2" s="1"/>
  <c r="AV38" i="2" s="1"/>
  <c r="CU44" i="2"/>
  <c r="CS44" i="2" s="1"/>
  <c r="CY44" i="2" s="1"/>
  <c r="CR45" i="2" s="1"/>
  <c r="CU45" i="2" s="1"/>
  <c r="BK40" i="2"/>
  <c r="BQ40" i="2" s="1"/>
  <c r="BJ41" i="2" s="1"/>
  <c r="BM41" i="2" s="1"/>
  <c r="CD43" i="2"/>
  <c r="CC43" i="2"/>
  <c r="AD33" i="2" l="1"/>
  <c r="AC33" i="2" s="1"/>
  <c r="H36" i="2"/>
  <c r="G36" i="2" s="1"/>
  <c r="AU38" i="2"/>
  <c r="AT38" i="2" s="1"/>
  <c r="AZ38" i="2" s="1"/>
  <c r="AS39" i="2" s="1"/>
  <c r="AU39" i="2" s="1"/>
  <c r="CT45" i="2"/>
  <c r="CS45" i="2" s="1"/>
  <c r="CY45" i="2" s="1"/>
  <c r="CR46" i="2" s="1"/>
  <c r="CU46" i="2" s="1"/>
  <c r="BL41" i="2"/>
  <c r="BK41" i="2" s="1"/>
  <c r="BQ41" i="2" s="1"/>
  <c r="BJ42" i="2" s="1"/>
  <c r="BM42" i="2" s="1"/>
  <c r="CB43" i="2"/>
  <c r="CH43" i="2" s="1"/>
  <c r="CA44" i="2" s="1"/>
  <c r="Q33" i="2" l="1"/>
  <c r="T33" i="2" s="1"/>
  <c r="AI33" i="2"/>
  <c r="AB34" i="2" s="1"/>
  <c r="M36" i="2"/>
  <c r="F37" i="2" s="1"/>
  <c r="I37" i="2" s="1"/>
  <c r="CT46" i="2"/>
  <c r="CS46" i="2" s="1"/>
  <c r="CY46" i="2" s="1"/>
  <c r="CR47" i="2" s="1"/>
  <c r="CT47" i="2" s="1"/>
  <c r="BL42" i="2"/>
  <c r="BK42" i="2" s="1"/>
  <c r="BQ42" i="2" s="1"/>
  <c r="BJ43" i="2" s="1"/>
  <c r="BL43" i="2" s="1"/>
  <c r="AV39" i="2"/>
  <c r="AT39" i="2" s="1"/>
  <c r="AZ39" i="2" s="1"/>
  <c r="AS40" i="2" s="1"/>
  <c r="CD44" i="2"/>
  <c r="CC44" i="2"/>
  <c r="AD34" i="2" l="1"/>
  <c r="AE34" i="2"/>
  <c r="H37" i="2"/>
  <c r="G37" i="2" s="1"/>
  <c r="AU40" i="2"/>
  <c r="AV40" i="2"/>
  <c r="CU47" i="2"/>
  <c r="CS47" i="2" s="1"/>
  <c r="CY47" i="2" s="1"/>
  <c r="CR48" i="2" s="1"/>
  <c r="BM43" i="2"/>
  <c r="BK43" i="2" s="1"/>
  <c r="BQ43" i="2" s="1"/>
  <c r="BJ44" i="2" s="1"/>
  <c r="CB44" i="2"/>
  <c r="CH44" i="2" s="1"/>
  <c r="CA45" i="2" s="1"/>
  <c r="CC45" i="2" s="1"/>
  <c r="AC34" i="2" l="1"/>
  <c r="M37" i="2"/>
  <c r="F38" i="2" s="1"/>
  <c r="H38" i="2" s="1"/>
  <c r="AT40" i="2"/>
  <c r="AZ40" i="2" s="1"/>
  <c r="AS41" i="2" s="1"/>
  <c r="AU41" i="2" s="1"/>
  <c r="CD45" i="2"/>
  <c r="CB45" i="2" s="1"/>
  <c r="CH45" i="2" s="1"/>
  <c r="CA46" i="2" s="1"/>
  <c r="BL44" i="2"/>
  <c r="BM44" i="2"/>
  <c r="CT48" i="2"/>
  <c r="CU48" i="2"/>
  <c r="Q34" i="2" l="1"/>
  <c r="T34" i="2" s="1"/>
  <c r="AI34" i="2"/>
  <c r="AB35" i="2" s="1"/>
  <c r="I38" i="2"/>
  <c r="G38" i="2" s="1"/>
  <c r="AV41" i="2"/>
  <c r="AT41" i="2" s="1"/>
  <c r="AZ41" i="2" s="1"/>
  <c r="AS42" i="2" s="1"/>
  <c r="AV42" i="2" s="1"/>
  <c r="BK44" i="2"/>
  <c r="BQ44" i="2" s="1"/>
  <c r="BJ45" i="2" s="1"/>
  <c r="BL45" i="2" s="1"/>
  <c r="CC46" i="2"/>
  <c r="CD46" i="2"/>
  <c r="CS48" i="2"/>
  <c r="CY48" i="2" s="1"/>
  <c r="CR49" i="2" s="1"/>
  <c r="CT49" i="2" s="1"/>
  <c r="AD35" i="2" l="1"/>
  <c r="AE35" i="2"/>
  <c r="M38" i="2"/>
  <c r="F39" i="2" s="1"/>
  <c r="I39" i="2" s="1"/>
  <c r="BM45" i="2"/>
  <c r="BK45" i="2" s="1"/>
  <c r="BQ45" i="2" s="1"/>
  <c r="BJ46" i="2" s="1"/>
  <c r="BM46" i="2" s="1"/>
  <c r="CB46" i="2"/>
  <c r="CH46" i="2" s="1"/>
  <c r="CA47" i="2" s="1"/>
  <c r="CD47" i="2" s="1"/>
  <c r="AU42" i="2"/>
  <c r="AT42" i="2" s="1"/>
  <c r="AZ42" i="2" s="1"/>
  <c r="AS43" i="2" s="1"/>
  <c r="AV43" i="2" s="1"/>
  <c r="CU49" i="2"/>
  <c r="CS49" i="2" s="1"/>
  <c r="CY49" i="2" s="1"/>
  <c r="CR50" i="2" s="1"/>
  <c r="CT50" i="2" s="1"/>
  <c r="AC35" i="2" l="1"/>
  <c r="H39" i="2"/>
  <c r="G39" i="2" s="1"/>
  <c r="CC47" i="2"/>
  <c r="CB47" i="2" s="1"/>
  <c r="CH47" i="2" s="1"/>
  <c r="CA48" i="2" s="1"/>
  <c r="AU43" i="2"/>
  <c r="AT43" i="2" s="1"/>
  <c r="AZ43" i="2" s="1"/>
  <c r="AS44" i="2" s="1"/>
  <c r="BL46" i="2"/>
  <c r="BK46" i="2" s="1"/>
  <c r="BQ46" i="2" s="1"/>
  <c r="BJ47" i="2" s="1"/>
  <c r="CU50" i="2"/>
  <c r="CS50" i="2" s="1"/>
  <c r="CY50" i="2" s="1"/>
  <c r="CR51" i="2" s="1"/>
  <c r="CT51" i="2" s="1"/>
  <c r="Q35" i="2" l="1"/>
  <c r="T35" i="2" s="1"/>
  <c r="AI35" i="2"/>
  <c r="AB36" i="2" s="1"/>
  <c r="M39" i="2"/>
  <c r="F40" i="2" s="1"/>
  <c r="H40" i="2" s="1"/>
  <c r="CD48" i="2"/>
  <c r="CC48" i="2"/>
  <c r="CU51" i="2"/>
  <c r="CS51" i="2" s="1"/>
  <c r="CY51" i="2" s="1"/>
  <c r="CR52" i="2" s="1"/>
  <c r="CU52" i="2" s="1"/>
  <c r="AV44" i="2"/>
  <c r="AU44" i="2"/>
  <c r="BL47" i="2"/>
  <c r="BM47" i="2"/>
  <c r="AD36" i="2" l="1"/>
  <c r="AE36" i="2"/>
  <c r="I40" i="2"/>
  <c r="G40" i="2" s="1"/>
  <c r="CB48" i="2"/>
  <c r="CH48" i="2" s="1"/>
  <c r="CA49" i="2" s="1"/>
  <c r="BK47" i="2"/>
  <c r="BQ47" i="2" s="1"/>
  <c r="BJ48" i="2" s="1"/>
  <c r="BM48" i="2" s="1"/>
  <c r="AT44" i="2"/>
  <c r="AZ44" i="2" s="1"/>
  <c r="AS45" i="2" s="1"/>
  <c r="AV45" i="2" s="1"/>
  <c r="CT52" i="2"/>
  <c r="CS52" i="2" s="1"/>
  <c r="CY52" i="2" s="1"/>
  <c r="CR53" i="2" s="1"/>
  <c r="AC36" i="2" l="1"/>
  <c r="Q36" i="2" s="1"/>
  <c r="T36" i="2" s="1"/>
  <c r="M40" i="2"/>
  <c r="F41" i="2" s="1"/>
  <c r="H41" i="2" s="1"/>
  <c r="CD49" i="2"/>
  <c r="CC49" i="2"/>
  <c r="BL48" i="2"/>
  <c r="BK48" i="2" s="1"/>
  <c r="BQ48" i="2" s="1"/>
  <c r="BJ49" i="2" s="1"/>
  <c r="BM49" i="2" s="1"/>
  <c r="AU45" i="2"/>
  <c r="AT45" i="2" s="1"/>
  <c r="AZ45" i="2" s="1"/>
  <c r="AS46" i="2" s="1"/>
  <c r="CU53" i="2"/>
  <c r="CT53" i="2"/>
  <c r="AI36" i="2" l="1"/>
  <c r="AB37" i="2" s="1"/>
  <c r="AD37" i="2" s="1"/>
  <c r="AE37" i="2"/>
  <c r="I41" i="2"/>
  <c r="G41" i="2" s="1"/>
  <c r="CB49" i="2"/>
  <c r="CH49" i="2" s="1"/>
  <c r="CA50" i="2" s="1"/>
  <c r="CC50" i="2" s="1"/>
  <c r="AU46" i="2"/>
  <c r="AV46" i="2"/>
  <c r="BL49" i="2"/>
  <c r="BK49" i="2" s="1"/>
  <c r="BQ49" i="2" s="1"/>
  <c r="BJ50" i="2" s="1"/>
  <c r="BL50" i="2" s="1"/>
  <c r="CS53" i="2"/>
  <c r="CY53" i="2" s="1"/>
  <c r="CR54" i="2" s="1"/>
  <c r="CT54" i="2" s="1"/>
  <c r="AC37" i="2" l="1"/>
  <c r="Q37" i="2" s="1"/>
  <c r="T37" i="2" s="1"/>
  <c r="M41" i="2"/>
  <c r="F42" i="2" s="1"/>
  <c r="H42" i="2" s="1"/>
  <c r="CD50" i="2"/>
  <c r="CB50" i="2" s="1"/>
  <c r="CH50" i="2" s="1"/>
  <c r="CA51" i="2" s="1"/>
  <c r="CC51" i="2" s="1"/>
  <c r="AT46" i="2"/>
  <c r="AZ46" i="2" s="1"/>
  <c r="AS47" i="2" s="1"/>
  <c r="AV47" i="2" s="1"/>
  <c r="CU54" i="2"/>
  <c r="CS54" i="2" s="1"/>
  <c r="CY54" i="2" s="1"/>
  <c r="CR55" i="2" s="1"/>
  <c r="BM50" i="2"/>
  <c r="BK50" i="2" s="1"/>
  <c r="BQ50" i="2" s="1"/>
  <c r="BJ51" i="2" s="1"/>
  <c r="BL51" i="2" s="1"/>
  <c r="AI37" i="2" l="1"/>
  <c r="AB38" i="2" s="1"/>
  <c r="AD38" i="2" s="1"/>
  <c r="I42" i="2"/>
  <c r="G42" i="2" s="1"/>
  <c r="CD51" i="2"/>
  <c r="CB51" i="2" s="1"/>
  <c r="CH51" i="2" s="1"/>
  <c r="CA52" i="2" s="1"/>
  <c r="CC52" i="2" s="1"/>
  <c r="AU47" i="2"/>
  <c r="AT47" i="2" s="1"/>
  <c r="AZ47" i="2" s="1"/>
  <c r="AS48" i="2" s="1"/>
  <c r="AU48" i="2" s="1"/>
  <c r="CT55" i="2"/>
  <c r="CU55" i="2"/>
  <c r="BM51" i="2"/>
  <c r="BK51" i="2" s="1"/>
  <c r="BQ51" i="2" s="1"/>
  <c r="BJ52" i="2" s="1"/>
  <c r="BL52" i="2" s="1"/>
  <c r="AE38" i="2" l="1"/>
  <c r="AC38" i="2" s="1"/>
  <c r="Q38" i="2" s="1"/>
  <c r="T38" i="2" s="1"/>
  <c r="M42" i="2"/>
  <c r="F43" i="2" s="1"/>
  <c r="H43" i="2" s="1"/>
  <c r="CD52" i="2"/>
  <c r="CB52" i="2" s="1"/>
  <c r="CH52" i="2" s="1"/>
  <c r="CA53" i="2" s="1"/>
  <c r="AV48" i="2"/>
  <c r="AT48" i="2" s="1"/>
  <c r="AZ48" i="2" s="1"/>
  <c r="AS49" i="2" s="1"/>
  <c r="AV49" i="2" s="1"/>
  <c r="CS55" i="2"/>
  <c r="CY55" i="2" s="1"/>
  <c r="CR56" i="2" s="1"/>
  <c r="CT56" i="2" s="1"/>
  <c r="BM52" i="2"/>
  <c r="BK52" i="2" s="1"/>
  <c r="BQ52" i="2" s="1"/>
  <c r="BJ53" i="2" s="1"/>
  <c r="BM53" i="2" s="1"/>
  <c r="AI38" i="2" l="1"/>
  <c r="AB39" i="2" s="1"/>
  <c r="AD39" i="2" s="1"/>
  <c r="I43" i="2"/>
  <c r="G43" i="2" s="1"/>
  <c r="CD53" i="2"/>
  <c r="CC53" i="2"/>
  <c r="AU49" i="2"/>
  <c r="AT49" i="2" s="1"/>
  <c r="AZ49" i="2" s="1"/>
  <c r="AS50" i="2" s="1"/>
  <c r="AV50" i="2" s="1"/>
  <c r="CU56" i="2"/>
  <c r="CS56" i="2" s="1"/>
  <c r="CY56" i="2" s="1"/>
  <c r="CR57" i="2" s="1"/>
  <c r="CU57" i="2" s="1"/>
  <c r="BL53" i="2"/>
  <c r="BK53" i="2" s="1"/>
  <c r="BQ53" i="2" s="1"/>
  <c r="BJ54" i="2" s="1"/>
  <c r="BL54" i="2" s="1"/>
  <c r="AE39" i="2" l="1"/>
  <c r="AC39" i="2" s="1"/>
  <c r="Q39" i="2" s="1"/>
  <c r="T39" i="2" s="1"/>
  <c r="M43" i="2"/>
  <c r="F44" i="2" s="1"/>
  <c r="CB53" i="2"/>
  <c r="CH53" i="2" s="1"/>
  <c r="CA54" i="2" s="1"/>
  <c r="CT57" i="2"/>
  <c r="CS57" i="2" s="1"/>
  <c r="CY57" i="2" s="1"/>
  <c r="CR58" i="2" s="1"/>
  <c r="CU58" i="2" s="1"/>
  <c r="AU50" i="2"/>
  <c r="AT50" i="2" s="1"/>
  <c r="AZ50" i="2" s="1"/>
  <c r="AS51" i="2" s="1"/>
  <c r="BM54" i="2"/>
  <c r="BK54" i="2" s="1"/>
  <c r="BQ54" i="2" s="1"/>
  <c r="BJ55" i="2" s="1"/>
  <c r="BL55" i="2" s="1"/>
  <c r="AI39" i="2" l="1"/>
  <c r="AB40" i="2" s="1"/>
  <c r="AD40" i="2" s="1"/>
  <c r="I44" i="2"/>
  <c r="H44" i="2"/>
  <c r="CD54" i="2"/>
  <c r="CC54" i="2"/>
  <c r="AU51" i="2"/>
  <c r="AV51" i="2"/>
  <c r="BM55" i="2"/>
  <c r="BK55" i="2" s="1"/>
  <c r="BQ55" i="2" s="1"/>
  <c r="BJ56" i="2" s="1"/>
  <c r="BL56" i="2" s="1"/>
  <c r="CT58" i="2"/>
  <c r="CS58" i="2" s="1"/>
  <c r="CY58" i="2" s="1"/>
  <c r="CR59" i="2" s="1"/>
  <c r="CT59" i="2" s="1"/>
  <c r="AE40" i="2" l="1"/>
  <c r="AC40" i="2" s="1"/>
  <c r="Q40" i="2" s="1"/>
  <c r="T40" i="2" s="1"/>
  <c r="G44" i="2"/>
  <c r="CB54" i="2"/>
  <c r="CH54" i="2" s="1"/>
  <c r="CA55" i="2" s="1"/>
  <c r="CD55" i="2" s="1"/>
  <c r="AT51" i="2"/>
  <c r="AZ51" i="2" s="1"/>
  <c r="AS52" i="2" s="1"/>
  <c r="CU59" i="2"/>
  <c r="CS59" i="2" s="1"/>
  <c r="CY59" i="2" s="1"/>
  <c r="CR60" i="2" s="1"/>
  <c r="BM56" i="2"/>
  <c r="BK56" i="2" s="1"/>
  <c r="BQ56" i="2" s="1"/>
  <c r="BJ57" i="2" s="1"/>
  <c r="BL57" i="2" s="1"/>
  <c r="AI40" i="2" l="1"/>
  <c r="AB41" i="2" s="1"/>
  <c r="AD41" i="2" s="1"/>
  <c r="M44" i="2"/>
  <c r="F45" i="2" s="1"/>
  <c r="CC55" i="2"/>
  <c r="CB55" i="2" s="1"/>
  <c r="CH55" i="2" s="1"/>
  <c r="CA56" i="2" s="1"/>
  <c r="AV52" i="2"/>
  <c r="AU52" i="2"/>
  <c r="CU60" i="2"/>
  <c r="CT60" i="2"/>
  <c r="BM57" i="2"/>
  <c r="BK57" i="2" s="1"/>
  <c r="BQ57" i="2" s="1"/>
  <c r="BJ58" i="2" s="1"/>
  <c r="BM58" i="2" s="1"/>
  <c r="AE41" i="2" l="1"/>
  <c r="AC41" i="2" s="1"/>
  <c r="H45" i="2"/>
  <c r="I45" i="2"/>
  <c r="CC56" i="2"/>
  <c r="CD56" i="2"/>
  <c r="AT52" i="2"/>
  <c r="AZ52" i="2" s="1"/>
  <c r="AS53" i="2" s="1"/>
  <c r="AV53" i="2" s="1"/>
  <c r="CS60" i="2"/>
  <c r="CY60" i="2" s="1"/>
  <c r="CR61" i="2" s="1"/>
  <c r="CT61" i="2" s="1"/>
  <c r="BL58" i="2"/>
  <c r="BK58" i="2" s="1"/>
  <c r="BQ58" i="2" s="1"/>
  <c r="BJ59" i="2" s="1"/>
  <c r="BM59" i="2" s="1"/>
  <c r="Q41" i="2" l="1"/>
  <c r="T41" i="2" s="1"/>
  <c r="AI41" i="2"/>
  <c r="AB42" i="2" s="1"/>
  <c r="G45" i="2"/>
  <c r="CB56" i="2"/>
  <c r="CH56" i="2" s="1"/>
  <c r="CA57" i="2" s="1"/>
  <c r="CD57" i="2" s="1"/>
  <c r="AU53" i="2"/>
  <c r="AT53" i="2" s="1"/>
  <c r="AZ53" i="2" s="1"/>
  <c r="AS54" i="2" s="1"/>
  <c r="CU61" i="2"/>
  <c r="CS61" i="2" s="1"/>
  <c r="CY61" i="2" s="1"/>
  <c r="CR62" i="2" s="1"/>
  <c r="CT62" i="2" s="1"/>
  <c r="BL59" i="2"/>
  <c r="BK59" i="2" s="1"/>
  <c r="BQ59" i="2" s="1"/>
  <c r="BJ60" i="2" s="1"/>
  <c r="AE42" i="2" l="1"/>
  <c r="AD42" i="2"/>
  <c r="M45" i="2"/>
  <c r="F46" i="2" s="1"/>
  <c r="I46" i="2" s="1"/>
  <c r="CC57" i="2"/>
  <c r="CB57" i="2" s="1"/>
  <c r="CH57" i="2" s="1"/>
  <c r="CA58" i="2" s="1"/>
  <c r="AU54" i="2"/>
  <c r="AV54" i="2"/>
  <c r="CU62" i="2"/>
  <c r="CS62" i="2" s="1"/>
  <c r="CY62" i="2" s="1"/>
  <c r="CR63" i="2" s="1"/>
  <c r="BL60" i="2"/>
  <c r="BM60" i="2"/>
  <c r="AC42" i="2" l="1"/>
  <c r="H46" i="2"/>
  <c r="G46" i="2" s="1"/>
  <c r="CC58" i="2"/>
  <c r="CD58" i="2"/>
  <c r="CU63" i="2"/>
  <c r="CT63" i="2"/>
  <c r="AT54" i="2"/>
  <c r="AZ54" i="2" s="1"/>
  <c r="AS55" i="2" s="1"/>
  <c r="BK60" i="2"/>
  <c r="BQ60" i="2" s="1"/>
  <c r="BJ61" i="2" s="1"/>
  <c r="BL61" i="2" s="1"/>
  <c r="Q42" i="2" l="1"/>
  <c r="T42" i="2" s="1"/>
  <c r="AI42" i="2"/>
  <c r="AB43" i="2" s="1"/>
  <c r="M46" i="2"/>
  <c r="F47" i="2" s="1"/>
  <c r="H47" i="2" s="1"/>
  <c r="CS63" i="2"/>
  <c r="CY63" i="2" s="1"/>
  <c r="CR64" i="2" s="1"/>
  <c r="CU64" i="2" s="1"/>
  <c r="CB58" i="2"/>
  <c r="CH58" i="2" s="1"/>
  <c r="CA59" i="2" s="1"/>
  <c r="CD59" i="2" s="1"/>
  <c r="AV55" i="2"/>
  <c r="AU55" i="2"/>
  <c r="BM61" i="2"/>
  <c r="BK61" i="2" s="1"/>
  <c r="BQ61" i="2" s="1"/>
  <c r="BJ62" i="2" s="1"/>
  <c r="BM62" i="2" s="1"/>
  <c r="AE43" i="2" l="1"/>
  <c r="AD43" i="2"/>
  <c r="I47" i="2"/>
  <c r="G47" i="2" s="1"/>
  <c r="M47" i="2" s="1"/>
  <c r="F48" i="2" s="1"/>
  <c r="H48" i="2" s="1"/>
  <c r="CT64" i="2"/>
  <c r="CS64" i="2" s="1"/>
  <c r="CY64" i="2" s="1"/>
  <c r="CR65" i="2" s="1"/>
  <c r="CT65" i="2" s="1"/>
  <c r="CC59" i="2"/>
  <c r="CB59" i="2" s="1"/>
  <c r="CH59" i="2" s="1"/>
  <c r="CA60" i="2" s="1"/>
  <c r="CD60" i="2" s="1"/>
  <c r="AT55" i="2"/>
  <c r="AZ55" i="2" s="1"/>
  <c r="AS56" i="2" s="1"/>
  <c r="AU56" i="2" s="1"/>
  <c r="BL62" i="2"/>
  <c r="BK62" i="2" s="1"/>
  <c r="BQ62" i="2" s="1"/>
  <c r="BJ63" i="2" s="1"/>
  <c r="AC43" i="2" l="1"/>
  <c r="I48" i="2"/>
  <c r="G48" i="2" s="1"/>
  <c r="CU65" i="2"/>
  <c r="CS65" i="2" s="1"/>
  <c r="CY65" i="2" s="1"/>
  <c r="CR66" i="2" s="1"/>
  <c r="CT66" i="2" s="1"/>
  <c r="CC60" i="2"/>
  <c r="CB60" i="2" s="1"/>
  <c r="CH60" i="2" s="1"/>
  <c r="CA61" i="2" s="1"/>
  <c r="CD61" i="2" s="1"/>
  <c r="AV56" i="2"/>
  <c r="AT56" i="2" s="1"/>
  <c r="AZ56" i="2" s="1"/>
  <c r="AS57" i="2" s="1"/>
  <c r="AV57" i="2" s="1"/>
  <c r="BL63" i="2"/>
  <c r="BM63" i="2"/>
  <c r="Q43" i="2" l="1"/>
  <c r="T43" i="2" s="1"/>
  <c r="AI43" i="2"/>
  <c r="AB44" i="2" s="1"/>
  <c r="M48" i="2"/>
  <c r="F49" i="2" s="1"/>
  <c r="H49" i="2" s="1"/>
  <c r="CU66" i="2"/>
  <c r="CS66" i="2" s="1"/>
  <c r="CY66" i="2" s="1"/>
  <c r="CR67" i="2" s="1"/>
  <c r="CC61" i="2"/>
  <c r="CB61" i="2" s="1"/>
  <c r="CH61" i="2" s="1"/>
  <c r="CA62" i="2" s="1"/>
  <c r="CC62" i="2" s="1"/>
  <c r="BK63" i="2"/>
  <c r="BQ63" i="2" s="1"/>
  <c r="BJ64" i="2" s="1"/>
  <c r="BM64" i="2" s="1"/>
  <c r="AU57" i="2"/>
  <c r="AT57" i="2" s="1"/>
  <c r="AZ57" i="2" s="1"/>
  <c r="AS58" i="2" s="1"/>
  <c r="AV58" i="2" s="1"/>
  <c r="AD44" i="2" l="1"/>
  <c r="AE44" i="2"/>
  <c r="I49" i="2"/>
  <c r="G49" i="2" s="1"/>
  <c r="CD62" i="2"/>
  <c r="CB62" i="2" s="1"/>
  <c r="CH62" i="2" s="1"/>
  <c r="CA63" i="2" s="1"/>
  <c r="BL64" i="2"/>
  <c r="BK64" i="2" s="1"/>
  <c r="BQ64" i="2" s="1"/>
  <c r="BJ65" i="2" s="1"/>
  <c r="BL65" i="2" s="1"/>
  <c r="CU67" i="2"/>
  <c r="CT67" i="2"/>
  <c r="AU58" i="2"/>
  <c r="AT58" i="2" s="1"/>
  <c r="AZ58" i="2" s="1"/>
  <c r="AS59" i="2" s="1"/>
  <c r="AV59" i="2" s="1"/>
  <c r="AC44" i="2" l="1"/>
  <c r="Q44" i="2" s="1"/>
  <c r="T44" i="2" s="1"/>
  <c r="M49" i="2"/>
  <c r="F50" i="2" s="1"/>
  <c r="H50" i="2" s="1"/>
  <c r="CC63" i="2"/>
  <c r="CD63" i="2"/>
  <c r="BM65" i="2"/>
  <c r="BK65" i="2" s="1"/>
  <c r="BQ65" i="2" s="1"/>
  <c r="BJ66" i="2" s="1"/>
  <c r="BM66" i="2" s="1"/>
  <c r="AU59" i="2"/>
  <c r="AT59" i="2" s="1"/>
  <c r="AZ59" i="2" s="1"/>
  <c r="AS60" i="2" s="1"/>
  <c r="AV60" i="2" s="1"/>
  <c r="CS67" i="2"/>
  <c r="CY67" i="2" s="1"/>
  <c r="CR68" i="2" s="1"/>
  <c r="CU68" i="2" s="1"/>
  <c r="AI44" i="2" l="1"/>
  <c r="AB45" i="2" s="1"/>
  <c r="AD45" i="2" s="1"/>
  <c r="I50" i="2"/>
  <c r="G50" i="2" s="1"/>
  <c r="CB63" i="2"/>
  <c r="CH63" i="2" s="1"/>
  <c r="CA64" i="2" s="1"/>
  <c r="CD64" i="2" s="1"/>
  <c r="BL66" i="2"/>
  <c r="BK66" i="2" s="1"/>
  <c r="BQ66" i="2" s="1"/>
  <c r="BJ67" i="2" s="1"/>
  <c r="BM67" i="2" s="1"/>
  <c r="CT68" i="2"/>
  <c r="CS68" i="2" s="1"/>
  <c r="CY68" i="2" s="1"/>
  <c r="CR69" i="2" s="1"/>
  <c r="AU60" i="2"/>
  <c r="AT60" i="2" s="1"/>
  <c r="AZ60" i="2" s="1"/>
  <c r="AS61" i="2" s="1"/>
  <c r="AE45" i="2" l="1"/>
  <c r="AC45" i="2" s="1"/>
  <c r="Q45" i="2" s="1"/>
  <c r="T45" i="2" s="1"/>
  <c r="M50" i="2"/>
  <c r="F51" i="2" s="1"/>
  <c r="I51" i="2" s="1"/>
  <c r="CC64" i="2"/>
  <c r="CB64" i="2" s="1"/>
  <c r="CH64" i="2" s="1"/>
  <c r="CA65" i="2" s="1"/>
  <c r="CC65" i="2" s="1"/>
  <c r="CU69" i="2"/>
  <c r="CT69" i="2"/>
  <c r="BL67" i="2"/>
  <c r="BK67" i="2" s="1"/>
  <c r="BQ67" i="2" s="1"/>
  <c r="BJ68" i="2" s="1"/>
  <c r="AV61" i="2"/>
  <c r="AU61" i="2"/>
  <c r="AI45" i="2" l="1"/>
  <c r="AB46" i="2" s="1"/>
  <c r="AD46" i="2" s="1"/>
  <c r="H51" i="2"/>
  <c r="G51" i="2" s="1"/>
  <c r="CD65" i="2"/>
  <c r="CB65" i="2" s="1"/>
  <c r="CH65" i="2" s="1"/>
  <c r="CA66" i="2" s="1"/>
  <c r="CC66" i="2" s="1"/>
  <c r="CS69" i="2"/>
  <c r="CY69" i="2" s="1"/>
  <c r="CR70" i="2" s="1"/>
  <c r="CT70" i="2" s="1"/>
  <c r="BL68" i="2"/>
  <c r="BM68" i="2"/>
  <c r="AT61" i="2"/>
  <c r="AZ61" i="2" s="1"/>
  <c r="AS62" i="2" s="1"/>
  <c r="AE46" i="2" l="1"/>
  <c r="AC46" i="2" s="1"/>
  <c r="M51" i="2"/>
  <c r="F52" i="2" s="1"/>
  <c r="CU70" i="2"/>
  <c r="CS70" i="2" s="1"/>
  <c r="CY70" i="2" s="1"/>
  <c r="CR71" i="2" s="1"/>
  <c r="CU71" i="2" s="1"/>
  <c r="CD66" i="2"/>
  <c r="CB66" i="2" s="1"/>
  <c r="CH66" i="2" s="1"/>
  <c r="CA67" i="2" s="1"/>
  <c r="BK68" i="2"/>
  <c r="BQ68" i="2" s="1"/>
  <c r="BJ69" i="2" s="1"/>
  <c r="BL69" i="2" s="1"/>
  <c r="AU62" i="2"/>
  <c r="AV62" i="2"/>
  <c r="Q46" i="2" l="1"/>
  <c r="T46" i="2" s="1"/>
  <c r="AI46" i="2"/>
  <c r="AB47" i="2" s="1"/>
  <c r="H52" i="2"/>
  <c r="I52" i="2"/>
  <c r="CT71" i="2"/>
  <c r="CS71" i="2" s="1"/>
  <c r="CY71" i="2" s="1"/>
  <c r="CR72" i="2" s="1"/>
  <c r="AT62" i="2"/>
  <c r="AZ62" i="2" s="1"/>
  <c r="AS63" i="2" s="1"/>
  <c r="AV63" i="2" s="1"/>
  <c r="CC67" i="2"/>
  <c r="CD67" i="2"/>
  <c r="BM69" i="2"/>
  <c r="BK69" i="2" s="1"/>
  <c r="BQ69" i="2" s="1"/>
  <c r="BJ70" i="2" s="1"/>
  <c r="BL70" i="2" s="1"/>
  <c r="AD47" i="2" l="1"/>
  <c r="AE47" i="2"/>
  <c r="G52" i="2"/>
  <c r="CB67" i="2"/>
  <c r="CH67" i="2" s="1"/>
  <c r="CA68" i="2" s="1"/>
  <c r="CC68" i="2" s="1"/>
  <c r="CT72" i="2"/>
  <c r="CU72" i="2"/>
  <c r="AU63" i="2"/>
  <c r="AT63" i="2" s="1"/>
  <c r="AZ63" i="2" s="1"/>
  <c r="AS64" i="2" s="1"/>
  <c r="AU64" i="2" s="1"/>
  <c r="BM70" i="2"/>
  <c r="BK70" i="2" s="1"/>
  <c r="BQ70" i="2" s="1"/>
  <c r="BJ71" i="2" s="1"/>
  <c r="BL71" i="2" s="1"/>
  <c r="AC47" i="2" l="1"/>
  <c r="Q47" i="2" s="1"/>
  <c r="T47" i="2" s="1"/>
  <c r="M52" i="2"/>
  <c r="F53" i="2" s="1"/>
  <c r="CD68" i="2"/>
  <c r="CB68" i="2" s="1"/>
  <c r="CH68" i="2" s="1"/>
  <c r="CA69" i="2" s="1"/>
  <c r="CC69" i="2" s="1"/>
  <c r="CS72" i="2"/>
  <c r="CY72" i="2" s="1"/>
  <c r="CR73" i="2" s="1"/>
  <c r="CU73" i="2" s="1"/>
  <c r="BM71" i="2"/>
  <c r="BK71" i="2" s="1"/>
  <c r="BQ71" i="2" s="1"/>
  <c r="BJ72" i="2" s="1"/>
  <c r="BL72" i="2" s="1"/>
  <c r="AV64" i="2"/>
  <c r="AT64" i="2" s="1"/>
  <c r="AZ64" i="2" s="1"/>
  <c r="AS65" i="2" s="1"/>
  <c r="AI47" i="2" l="1"/>
  <c r="AB48" i="2" s="1"/>
  <c r="AE48" i="2" s="1"/>
  <c r="H53" i="2"/>
  <c r="I53" i="2"/>
  <c r="CT73" i="2"/>
  <c r="CS73" i="2" s="1"/>
  <c r="CY73" i="2" s="1"/>
  <c r="CR74" i="2" s="1"/>
  <c r="CT74" i="2" s="1"/>
  <c r="CD69" i="2"/>
  <c r="CB69" i="2" s="1"/>
  <c r="CH69" i="2" s="1"/>
  <c r="CA70" i="2" s="1"/>
  <c r="BM72" i="2"/>
  <c r="BK72" i="2" s="1"/>
  <c r="BQ72" i="2" s="1"/>
  <c r="BJ73" i="2" s="1"/>
  <c r="BM73" i="2" s="1"/>
  <c r="AV65" i="2"/>
  <c r="AU65" i="2"/>
  <c r="AD48" i="2" l="1"/>
  <c r="AC48" i="2" s="1"/>
  <c r="G53" i="2"/>
  <c r="CU74" i="2"/>
  <c r="CS74" i="2" s="1"/>
  <c r="CY74" i="2" s="1"/>
  <c r="CR75" i="2" s="1"/>
  <c r="CT75" i="2" s="1"/>
  <c r="CD70" i="2"/>
  <c r="CC70" i="2"/>
  <c r="BL73" i="2"/>
  <c r="BK73" i="2" s="1"/>
  <c r="BQ73" i="2" s="1"/>
  <c r="BJ74" i="2" s="1"/>
  <c r="BL74" i="2" s="1"/>
  <c r="AT65" i="2"/>
  <c r="AZ65" i="2" s="1"/>
  <c r="AS66" i="2" s="1"/>
  <c r="Q48" i="2" l="1"/>
  <c r="T48" i="2" s="1"/>
  <c r="AI48" i="2"/>
  <c r="AB49" i="2" s="1"/>
  <c r="M53" i="2"/>
  <c r="F54" i="2" s="1"/>
  <c r="CU75" i="2"/>
  <c r="CS75" i="2" s="1"/>
  <c r="CY75" i="2" s="1"/>
  <c r="CR76" i="2" s="1"/>
  <c r="CU76" i="2" s="1"/>
  <c r="CB70" i="2"/>
  <c r="CH70" i="2" s="1"/>
  <c r="CA71" i="2" s="1"/>
  <c r="CD71" i="2" s="1"/>
  <c r="BM74" i="2"/>
  <c r="BK74" i="2" s="1"/>
  <c r="BQ74" i="2" s="1"/>
  <c r="BJ75" i="2" s="1"/>
  <c r="AV66" i="2"/>
  <c r="AU66" i="2"/>
  <c r="AE49" i="2" l="1"/>
  <c r="AD49" i="2"/>
  <c r="I54" i="2"/>
  <c r="H54" i="2"/>
  <c r="CT76" i="2"/>
  <c r="CS76" i="2" s="1"/>
  <c r="CY76" i="2" s="1"/>
  <c r="CR77" i="2" s="1"/>
  <c r="CU77" i="2" s="1"/>
  <c r="CC71" i="2"/>
  <c r="CB71" i="2" s="1"/>
  <c r="CH71" i="2" s="1"/>
  <c r="CA72" i="2" s="1"/>
  <c r="CC72" i="2" s="1"/>
  <c r="AT66" i="2"/>
  <c r="AZ66" i="2" s="1"/>
  <c r="AS67" i="2" s="1"/>
  <c r="BM75" i="2"/>
  <c r="BL75" i="2"/>
  <c r="AC49" i="2" l="1"/>
  <c r="Q49" i="2" s="1"/>
  <c r="T49" i="2" s="1"/>
  <c r="G54" i="2"/>
  <c r="CT77" i="2"/>
  <c r="CS77" i="2" s="1"/>
  <c r="CY77" i="2" s="1"/>
  <c r="CR78" i="2" s="1"/>
  <c r="CT78" i="2" s="1"/>
  <c r="CD72" i="2"/>
  <c r="CB72" i="2" s="1"/>
  <c r="CH72" i="2" s="1"/>
  <c r="CA73" i="2" s="1"/>
  <c r="CC73" i="2" s="1"/>
  <c r="BK75" i="2"/>
  <c r="BQ75" i="2" s="1"/>
  <c r="BJ76" i="2" s="1"/>
  <c r="BM76" i="2" s="1"/>
  <c r="AV67" i="2"/>
  <c r="AU67" i="2"/>
  <c r="AI49" i="2" l="1"/>
  <c r="AB50" i="2" s="1"/>
  <c r="AE50" i="2" s="1"/>
  <c r="M54" i="2"/>
  <c r="F55" i="2" s="1"/>
  <c r="CU78" i="2"/>
  <c r="CS78" i="2" s="1"/>
  <c r="CY78" i="2" s="1"/>
  <c r="CR79" i="2" s="1"/>
  <c r="CT79" i="2" s="1"/>
  <c r="CD73" i="2"/>
  <c r="CB73" i="2" s="1"/>
  <c r="CH73" i="2" s="1"/>
  <c r="CA74" i="2" s="1"/>
  <c r="CD74" i="2" s="1"/>
  <c r="BL76" i="2"/>
  <c r="BK76" i="2" s="1"/>
  <c r="BQ76" i="2" s="1"/>
  <c r="BJ77" i="2" s="1"/>
  <c r="BM77" i="2" s="1"/>
  <c r="AT67" i="2"/>
  <c r="AZ67" i="2" s="1"/>
  <c r="AS68" i="2" s="1"/>
  <c r="AV68" i="2" s="1"/>
  <c r="AD50" i="2" l="1"/>
  <c r="AC50" i="2" s="1"/>
  <c r="H55" i="2"/>
  <c r="I55" i="2"/>
  <c r="CU79" i="2"/>
  <c r="CS79" i="2" s="1"/>
  <c r="CY79" i="2" s="1"/>
  <c r="CR80" i="2" s="1"/>
  <c r="CU80" i="2" s="1"/>
  <c r="CC74" i="2"/>
  <c r="CB74" i="2" s="1"/>
  <c r="CH74" i="2" s="1"/>
  <c r="CA75" i="2" s="1"/>
  <c r="CC75" i="2" s="1"/>
  <c r="AU68" i="2"/>
  <c r="AT68" i="2" s="1"/>
  <c r="AZ68" i="2" s="1"/>
  <c r="AS69" i="2" s="1"/>
  <c r="BL77" i="2"/>
  <c r="BK77" i="2" s="1"/>
  <c r="BQ77" i="2" s="1"/>
  <c r="BJ78" i="2" s="1"/>
  <c r="Q50" i="2" l="1"/>
  <c r="T50" i="2" s="1"/>
  <c r="AI50" i="2"/>
  <c r="AB51" i="2" s="1"/>
  <c r="G55" i="2"/>
  <c r="CT80" i="2"/>
  <c r="CS80" i="2" s="1"/>
  <c r="CY80" i="2" s="1"/>
  <c r="CR81" i="2" s="1"/>
  <c r="CT81" i="2" s="1"/>
  <c r="CD75" i="2"/>
  <c r="CB75" i="2" s="1"/>
  <c r="CH75" i="2" s="1"/>
  <c r="CA76" i="2" s="1"/>
  <c r="CC76" i="2" s="1"/>
  <c r="AV69" i="2"/>
  <c r="AU69" i="2"/>
  <c r="BL78" i="2"/>
  <c r="BM78" i="2"/>
  <c r="AE51" i="2" l="1"/>
  <c r="AD51" i="2"/>
  <c r="M55" i="2"/>
  <c r="F56" i="2" s="1"/>
  <c r="CU81" i="2"/>
  <c r="CS81" i="2" s="1"/>
  <c r="CY81" i="2" s="1"/>
  <c r="CR82" i="2" s="1"/>
  <c r="CU82" i="2" s="1"/>
  <c r="CD76" i="2"/>
  <c r="CB76" i="2" s="1"/>
  <c r="CH76" i="2" s="1"/>
  <c r="CA77" i="2" s="1"/>
  <c r="CD77" i="2" s="1"/>
  <c r="AT69" i="2"/>
  <c r="AZ69" i="2" s="1"/>
  <c r="AS70" i="2" s="1"/>
  <c r="BK78" i="2"/>
  <c r="BQ78" i="2" s="1"/>
  <c r="BJ79" i="2" s="1"/>
  <c r="AC51" i="2" l="1"/>
  <c r="I56" i="2"/>
  <c r="H56" i="2"/>
  <c r="CT82" i="2"/>
  <c r="CS82" i="2" s="1"/>
  <c r="CY82" i="2" s="1"/>
  <c r="CR83" i="2" s="1"/>
  <c r="CT83" i="2" s="1"/>
  <c r="CC77" i="2"/>
  <c r="CB77" i="2" s="1"/>
  <c r="CH77" i="2" s="1"/>
  <c r="CA78" i="2" s="1"/>
  <c r="CC78" i="2" s="1"/>
  <c r="AV70" i="2"/>
  <c r="AU70" i="2"/>
  <c r="BL79" i="2"/>
  <c r="BM79" i="2"/>
  <c r="AI51" i="2" l="1"/>
  <c r="AB52" i="2" s="1"/>
  <c r="Q51" i="2"/>
  <c r="T51" i="2" s="1"/>
  <c r="G56" i="2"/>
  <c r="CU83" i="2"/>
  <c r="CS83" i="2" s="1"/>
  <c r="CY83" i="2" s="1"/>
  <c r="CR84" i="2" s="1"/>
  <c r="CU84" i="2" s="1"/>
  <c r="CD78" i="2"/>
  <c r="CB78" i="2" s="1"/>
  <c r="CH78" i="2" s="1"/>
  <c r="CA79" i="2" s="1"/>
  <c r="BK79" i="2"/>
  <c r="BQ79" i="2" s="1"/>
  <c r="BJ80" i="2" s="1"/>
  <c r="BM80" i="2" s="1"/>
  <c r="AT70" i="2"/>
  <c r="AZ70" i="2" s="1"/>
  <c r="AS71" i="2" s="1"/>
  <c r="AE52" i="2" l="1"/>
  <c r="AD52" i="2"/>
  <c r="M56" i="2"/>
  <c r="F57" i="2" s="1"/>
  <c r="I57" i="2" s="1"/>
  <c r="CD79" i="2"/>
  <c r="CC79" i="2"/>
  <c r="CT84" i="2"/>
  <c r="CS84" i="2" s="1"/>
  <c r="CY84" i="2" s="1"/>
  <c r="CR85" i="2" s="1"/>
  <c r="CT85" i="2" s="1"/>
  <c r="BL80" i="2"/>
  <c r="BK80" i="2" s="1"/>
  <c r="BQ80" i="2" s="1"/>
  <c r="BJ81" i="2" s="1"/>
  <c r="BM81" i="2" s="1"/>
  <c r="AU71" i="2"/>
  <c r="AV71" i="2"/>
  <c r="AC52" i="2" l="1"/>
  <c r="H57" i="2"/>
  <c r="G57" i="2" s="1"/>
  <c r="CB79" i="2"/>
  <c r="CH79" i="2" s="1"/>
  <c r="CA80" i="2" s="1"/>
  <c r="CU85" i="2"/>
  <c r="CS85" i="2" s="1"/>
  <c r="CY85" i="2" s="1"/>
  <c r="CR86" i="2" s="1"/>
  <c r="AT71" i="2"/>
  <c r="AZ71" i="2" s="1"/>
  <c r="AS72" i="2" s="1"/>
  <c r="AU72" i="2" s="1"/>
  <c r="BL81" i="2"/>
  <c r="BK81" i="2" s="1"/>
  <c r="BQ81" i="2" s="1"/>
  <c r="BJ82" i="2" s="1"/>
  <c r="Q52" i="2" l="1"/>
  <c r="T52" i="2" s="1"/>
  <c r="AI52" i="2"/>
  <c r="AB53" i="2" s="1"/>
  <c r="M57" i="2"/>
  <c r="F58" i="2" s="1"/>
  <c r="CC80" i="2"/>
  <c r="CD80" i="2"/>
  <c r="CU86" i="2"/>
  <c r="CT86" i="2"/>
  <c r="AV72" i="2"/>
  <c r="AT72" i="2" s="1"/>
  <c r="AZ72" i="2" s="1"/>
  <c r="AS73" i="2" s="1"/>
  <c r="BL82" i="2"/>
  <c r="BM82" i="2"/>
  <c r="AD53" i="2" l="1"/>
  <c r="AE53" i="2"/>
  <c r="I58" i="2"/>
  <c r="H58" i="2"/>
  <c r="CB80" i="2"/>
  <c r="CH80" i="2" s="1"/>
  <c r="CA81" i="2" s="1"/>
  <c r="CC81" i="2" s="1"/>
  <c r="CS86" i="2"/>
  <c r="CY86" i="2" s="1"/>
  <c r="CR87" i="2" s="1"/>
  <c r="CT87" i="2" s="1"/>
  <c r="BK82" i="2"/>
  <c r="BQ82" i="2" s="1"/>
  <c r="BJ83" i="2" s="1"/>
  <c r="BL83" i="2" s="1"/>
  <c r="AU73" i="2"/>
  <c r="AV73" i="2"/>
  <c r="AC53" i="2" l="1"/>
  <c r="Q53" i="2" s="1"/>
  <c r="T53" i="2" s="1"/>
  <c r="G58" i="2"/>
  <c r="CD81" i="2"/>
  <c r="CB81" i="2" s="1"/>
  <c r="CH81" i="2" s="1"/>
  <c r="CA82" i="2" s="1"/>
  <c r="CU87" i="2"/>
  <c r="CS87" i="2" s="1"/>
  <c r="CY87" i="2" s="1"/>
  <c r="CR88" i="2" s="1"/>
  <c r="CU88" i="2" s="1"/>
  <c r="AT73" i="2"/>
  <c r="AZ73" i="2" s="1"/>
  <c r="AS74" i="2" s="1"/>
  <c r="AU74" i="2" s="1"/>
  <c r="BM83" i="2"/>
  <c r="BK83" i="2" s="1"/>
  <c r="BQ83" i="2" s="1"/>
  <c r="BJ84" i="2" s="1"/>
  <c r="AI53" i="2" l="1"/>
  <c r="AB54" i="2" s="1"/>
  <c r="AE54" i="2" s="1"/>
  <c r="M58" i="2"/>
  <c r="F59" i="2" s="1"/>
  <c r="CC82" i="2"/>
  <c r="CD82" i="2"/>
  <c r="AV74" i="2"/>
  <c r="AT74" i="2" s="1"/>
  <c r="AZ74" i="2" s="1"/>
  <c r="AS75" i="2" s="1"/>
  <c r="CT88" i="2"/>
  <c r="CS88" i="2" s="1"/>
  <c r="CY88" i="2" s="1"/>
  <c r="CR89" i="2" s="1"/>
  <c r="BM84" i="2"/>
  <c r="BL84" i="2"/>
  <c r="AD54" i="2" l="1"/>
  <c r="AC54" i="2" s="1"/>
  <c r="H59" i="2"/>
  <c r="I59" i="2"/>
  <c r="CB82" i="2"/>
  <c r="CH82" i="2" s="1"/>
  <c r="CA83" i="2" s="1"/>
  <c r="CD83" i="2" s="1"/>
  <c r="CU89" i="2"/>
  <c r="CT89" i="2"/>
  <c r="BK84" i="2"/>
  <c r="BQ84" i="2" s="1"/>
  <c r="BJ85" i="2" s="1"/>
  <c r="BL85" i="2" s="1"/>
  <c r="AV75" i="2"/>
  <c r="AU75" i="2"/>
  <c r="Q54" i="2" l="1"/>
  <c r="T54" i="2" s="1"/>
  <c r="AI54" i="2"/>
  <c r="AB55" i="2" s="1"/>
  <c r="G59" i="2"/>
  <c r="CC83" i="2"/>
  <c r="CB83" i="2" s="1"/>
  <c r="CH83" i="2" s="1"/>
  <c r="CA84" i="2" s="1"/>
  <c r="CC84" i="2" s="1"/>
  <c r="CS89" i="2"/>
  <c r="CY89" i="2" s="1"/>
  <c r="CR90" i="2" s="1"/>
  <c r="CT90" i="2" s="1"/>
  <c r="BM85" i="2"/>
  <c r="BK85" i="2" s="1"/>
  <c r="BQ85" i="2" s="1"/>
  <c r="BJ86" i="2" s="1"/>
  <c r="BL86" i="2" s="1"/>
  <c r="AT75" i="2"/>
  <c r="AZ75" i="2" s="1"/>
  <c r="AS76" i="2" s="1"/>
  <c r="AV76" i="2" s="1"/>
  <c r="AE55" i="2" l="1"/>
  <c r="AD55" i="2"/>
  <c r="M59" i="2"/>
  <c r="F60" i="2" s="1"/>
  <c r="H60" i="2" s="1"/>
  <c r="CD84" i="2"/>
  <c r="CB84" i="2" s="1"/>
  <c r="CH84" i="2" s="1"/>
  <c r="CA85" i="2" s="1"/>
  <c r="CD85" i="2" s="1"/>
  <c r="CU90" i="2"/>
  <c r="CS90" i="2" s="1"/>
  <c r="CY90" i="2" s="1"/>
  <c r="CR91" i="2" s="1"/>
  <c r="CT91" i="2" s="1"/>
  <c r="AU76" i="2"/>
  <c r="AT76" i="2" s="1"/>
  <c r="AZ76" i="2" s="1"/>
  <c r="AS77" i="2" s="1"/>
  <c r="BM86" i="2"/>
  <c r="BK86" i="2" s="1"/>
  <c r="BQ86" i="2" s="1"/>
  <c r="BJ87" i="2" s="1"/>
  <c r="AC55" i="2" l="1"/>
  <c r="Q55" i="2" s="1"/>
  <c r="T55" i="2" s="1"/>
  <c r="AI55" i="2"/>
  <c r="AB56" i="2" s="1"/>
  <c r="I60" i="2"/>
  <c r="G60" i="2" s="1"/>
  <c r="CC85" i="2"/>
  <c r="CB85" i="2" s="1"/>
  <c r="CH85" i="2" s="1"/>
  <c r="CA86" i="2" s="1"/>
  <c r="CC86" i="2" s="1"/>
  <c r="CU91" i="2"/>
  <c r="CS91" i="2" s="1"/>
  <c r="CY91" i="2" s="1"/>
  <c r="CR92" i="2" s="1"/>
  <c r="CT92" i="2" s="1"/>
  <c r="AU77" i="2"/>
  <c r="AV77" i="2"/>
  <c r="BL87" i="2"/>
  <c r="BM87" i="2"/>
  <c r="AE56" i="2" l="1"/>
  <c r="AD56" i="2"/>
  <c r="M60" i="2"/>
  <c r="F61" i="2" s="1"/>
  <c r="CD86" i="2"/>
  <c r="CB86" i="2" s="1"/>
  <c r="CH86" i="2" s="1"/>
  <c r="CA87" i="2" s="1"/>
  <c r="CD87" i="2" s="1"/>
  <c r="CU92" i="2"/>
  <c r="CS92" i="2" s="1"/>
  <c r="CY92" i="2" s="1"/>
  <c r="CR93" i="2" s="1"/>
  <c r="CU93" i="2" s="1"/>
  <c r="AT77" i="2"/>
  <c r="AZ77" i="2" s="1"/>
  <c r="AS78" i="2" s="1"/>
  <c r="AV78" i="2" s="1"/>
  <c r="BK87" i="2"/>
  <c r="BQ87" i="2" s="1"/>
  <c r="BJ88" i="2" s="1"/>
  <c r="BM88" i="2" s="1"/>
  <c r="AC56" i="2" l="1"/>
  <c r="H61" i="2"/>
  <c r="I61" i="2"/>
  <c r="CC87" i="2"/>
  <c r="CB87" i="2" s="1"/>
  <c r="CH87" i="2" s="1"/>
  <c r="CA88" i="2" s="1"/>
  <c r="AU78" i="2"/>
  <c r="AT78" i="2" s="1"/>
  <c r="AZ78" i="2" s="1"/>
  <c r="AS79" i="2" s="1"/>
  <c r="AU79" i="2" s="1"/>
  <c r="BL88" i="2"/>
  <c r="BK88" i="2" s="1"/>
  <c r="BQ88" i="2" s="1"/>
  <c r="BJ89" i="2" s="1"/>
  <c r="BL89" i="2" s="1"/>
  <c r="CT93" i="2"/>
  <c r="CS93" i="2" s="1"/>
  <c r="CY93" i="2" s="1"/>
  <c r="CR94" i="2" s="1"/>
  <c r="Q56" i="2" l="1"/>
  <c r="T56" i="2" s="1"/>
  <c r="AI56" i="2"/>
  <c r="AB57" i="2" s="1"/>
  <c r="G61" i="2"/>
  <c r="CC88" i="2"/>
  <c r="CD88" i="2"/>
  <c r="CT94" i="2"/>
  <c r="CU94" i="2"/>
  <c r="AV79" i="2"/>
  <c r="AT79" i="2" s="1"/>
  <c r="AZ79" i="2" s="1"/>
  <c r="AS80" i="2" s="1"/>
  <c r="AU80" i="2" s="1"/>
  <c r="BM89" i="2"/>
  <c r="BK89" i="2" s="1"/>
  <c r="BQ89" i="2" s="1"/>
  <c r="BJ90" i="2" s="1"/>
  <c r="AD57" i="2" l="1"/>
  <c r="AE57" i="2"/>
  <c r="M61" i="2"/>
  <c r="F62" i="2" s="1"/>
  <c r="I62" i="2" s="1"/>
  <c r="CB88" i="2"/>
  <c r="CH88" i="2" s="1"/>
  <c r="CA89" i="2" s="1"/>
  <c r="CC89" i="2" s="1"/>
  <c r="CS94" i="2"/>
  <c r="CY94" i="2" s="1"/>
  <c r="CR95" i="2" s="1"/>
  <c r="CT95" i="2" s="1"/>
  <c r="AV80" i="2"/>
  <c r="AT80" i="2" s="1"/>
  <c r="AZ80" i="2" s="1"/>
  <c r="AS81" i="2" s="1"/>
  <c r="AU81" i="2" s="1"/>
  <c r="BM90" i="2"/>
  <c r="BL90" i="2"/>
  <c r="AC57" i="2" l="1"/>
  <c r="Q57" i="2" s="1"/>
  <c r="T57" i="2" s="1"/>
  <c r="H62" i="2"/>
  <c r="G62" i="2" s="1"/>
  <c r="CD89" i="2"/>
  <c r="CB89" i="2" s="1"/>
  <c r="CH89" i="2" s="1"/>
  <c r="CA90" i="2" s="1"/>
  <c r="CD90" i="2" s="1"/>
  <c r="CU95" i="2"/>
  <c r="CS95" i="2" s="1"/>
  <c r="CY95" i="2" s="1"/>
  <c r="CR96" i="2" s="1"/>
  <c r="CU96" i="2" s="1"/>
  <c r="AV81" i="2"/>
  <c r="AT81" i="2" s="1"/>
  <c r="AZ81" i="2" s="1"/>
  <c r="AS82" i="2" s="1"/>
  <c r="AU82" i="2" s="1"/>
  <c r="BK90" i="2"/>
  <c r="BQ90" i="2" s="1"/>
  <c r="BJ91" i="2" s="1"/>
  <c r="BL91" i="2" s="1"/>
  <c r="AI57" i="2" l="1"/>
  <c r="AB58" i="2" s="1"/>
  <c r="AE58" i="2" s="1"/>
  <c r="M62" i="2"/>
  <c r="F63" i="2" s="1"/>
  <c r="CC90" i="2"/>
  <c r="CB90" i="2" s="1"/>
  <c r="CH90" i="2" s="1"/>
  <c r="CA91" i="2" s="1"/>
  <c r="CC91" i="2" s="1"/>
  <c r="CT96" i="2"/>
  <c r="CS96" i="2" s="1"/>
  <c r="CY96" i="2" s="1"/>
  <c r="CR97" i="2" s="1"/>
  <c r="CT97" i="2" s="1"/>
  <c r="AV82" i="2"/>
  <c r="AT82" i="2" s="1"/>
  <c r="AZ82" i="2" s="1"/>
  <c r="AS83" i="2" s="1"/>
  <c r="AV83" i="2" s="1"/>
  <c r="BM91" i="2"/>
  <c r="BK91" i="2" s="1"/>
  <c r="BQ91" i="2" s="1"/>
  <c r="BJ92" i="2" s="1"/>
  <c r="AD58" i="2" l="1"/>
  <c r="AC58" i="2" s="1"/>
  <c r="H63" i="2"/>
  <c r="I63" i="2"/>
  <c r="CD91" i="2"/>
  <c r="CB91" i="2" s="1"/>
  <c r="CH91" i="2" s="1"/>
  <c r="CA92" i="2" s="1"/>
  <c r="CU97" i="2"/>
  <c r="CS97" i="2" s="1"/>
  <c r="CY97" i="2" s="1"/>
  <c r="CR98" i="2" s="1"/>
  <c r="CT98" i="2" s="1"/>
  <c r="AU83" i="2"/>
  <c r="AT83" i="2" s="1"/>
  <c r="AZ83" i="2" s="1"/>
  <c r="AS84" i="2" s="1"/>
  <c r="AU84" i="2" s="1"/>
  <c r="BL92" i="2"/>
  <c r="BM92" i="2"/>
  <c r="Q58" i="2" l="1"/>
  <c r="T58" i="2" s="1"/>
  <c r="AI58" i="2"/>
  <c r="AB59" i="2" s="1"/>
  <c r="G63" i="2"/>
  <c r="CD92" i="2"/>
  <c r="CC92" i="2"/>
  <c r="CU98" i="2"/>
  <c r="CS98" i="2" s="1"/>
  <c r="CY98" i="2" s="1"/>
  <c r="CR99" i="2" s="1"/>
  <c r="CT99" i="2" s="1"/>
  <c r="AV84" i="2"/>
  <c r="AT84" i="2" s="1"/>
  <c r="AZ84" i="2" s="1"/>
  <c r="AS85" i="2" s="1"/>
  <c r="AU85" i="2" s="1"/>
  <c r="BK92" i="2"/>
  <c r="BQ92" i="2" s="1"/>
  <c r="BJ93" i="2" s="1"/>
  <c r="BL93" i="2" s="1"/>
  <c r="AD59" i="2" l="1"/>
  <c r="AE59" i="2"/>
  <c r="M63" i="2"/>
  <c r="F64" i="2" s="1"/>
  <c r="CB92" i="2"/>
  <c r="CH92" i="2" s="1"/>
  <c r="CA93" i="2" s="1"/>
  <c r="CD93" i="2" s="1"/>
  <c r="BM93" i="2"/>
  <c r="BK93" i="2" s="1"/>
  <c r="BQ93" i="2" s="1"/>
  <c r="BJ94" i="2" s="1"/>
  <c r="BL94" i="2" s="1"/>
  <c r="CU99" i="2"/>
  <c r="CS99" i="2" s="1"/>
  <c r="CY99" i="2" s="1"/>
  <c r="CR100" i="2" s="1"/>
  <c r="AV85" i="2"/>
  <c r="AT85" i="2" s="1"/>
  <c r="AZ85" i="2" s="1"/>
  <c r="AS86" i="2" s="1"/>
  <c r="AU86" i="2" s="1"/>
  <c r="AC59" i="2" l="1"/>
  <c r="Q59" i="2" s="1"/>
  <c r="T59" i="2" s="1"/>
  <c r="I64" i="2"/>
  <c r="H64" i="2"/>
  <c r="CC93" i="2"/>
  <c r="CB93" i="2" s="1"/>
  <c r="CH93" i="2" s="1"/>
  <c r="CA94" i="2" s="1"/>
  <c r="BM94" i="2"/>
  <c r="BK94" i="2" s="1"/>
  <c r="BQ94" i="2" s="1"/>
  <c r="BJ95" i="2" s="1"/>
  <c r="BL95" i="2" s="1"/>
  <c r="AV86" i="2"/>
  <c r="AT86" i="2" s="1"/>
  <c r="AZ86" i="2" s="1"/>
  <c r="AS87" i="2" s="1"/>
  <c r="AV87" i="2" s="1"/>
  <c r="CT100" i="2"/>
  <c r="CU100" i="2"/>
  <c r="AI59" i="2" l="1"/>
  <c r="AB60" i="2" s="1"/>
  <c r="AE60" i="2" s="1"/>
  <c r="G64" i="2"/>
  <c r="CC94" i="2"/>
  <c r="CD94" i="2"/>
  <c r="AU87" i="2"/>
  <c r="AT87" i="2" s="1"/>
  <c r="AZ87" i="2" s="1"/>
  <c r="AS88" i="2" s="1"/>
  <c r="AV88" i="2" s="1"/>
  <c r="BM95" i="2"/>
  <c r="BK95" i="2" s="1"/>
  <c r="BQ95" i="2" s="1"/>
  <c r="BJ96" i="2" s="1"/>
  <c r="CS100" i="2"/>
  <c r="CY100" i="2" s="1"/>
  <c r="CR101" i="2" s="1"/>
  <c r="CT101" i="2" s="1"/>
  <c r="AD60" i="2" l="1"/>
  <c r="AC60" i="2" s="1"/>
  <c r="Q60" i="2" s="1"/>
  <c r="T60" i="2" s="1"/>
  <c r="M64" i="2"/>
  <c r="F65" i="2" s="1"/>
  <c r="CB94" i="2"/>
  <c r="CH94" i="2" s="1"/>
  <c r="CA95" i="2" s="1"/>
  <c r="CD95" i="2" s="1"/>
  <c r="BM96" i="2"/>
  <c r="BL96" i="2"/>
  <c r="AU88" i="2"/>
  <c r="AT88" i="2" s="1"/>
  <c r="AZ88" i="2" s="1"/>
  <c r="AS89" i="2" s="1"/>
  <c r="AV89" i="2" s="1"/>
  <c r="CU101" i="2"/>
  <c r="CS101" i="2" s="1"/>
  <c r="CY101" i="2" s="1"/>
  <c r="CR102" i="2" s="1"/>
  <c r="CU102" i="2" s="1"/>
  <c r="AI60" i="2" l="1"/>
  <c r="AB61" i="2" s="1"/>
  <c r="AD61" i="2" s="1"/>
  <c r="H65" i="2"/>
  <c r="I65" i="2"/>
  <c r="CC95" i="2"/>
  <c r="CB95" i="2" s="1"/>
  <c r="CH95" i="2" s="1"/>
  <c r="CA96" i="2" s="1"/>
  <c r="CD96" i="2" s="1"/>
  <c r="BK96" i="2"/>
  <c r="BQ96" i="2" s="1"/>
  <c r="BJ97" i="2" s="1"/>
  <c r="BM97" i="2" s="1"/>
  <c r="AU89" i="2"/>
  <c r="AT89" i="2" s="1"/>
  <c r="AZ89" i="2" s="1"/>
  <c r="AS90" i="2" s="1"/>
  <c r="AU90" i="2" s="1"/>
  <c r="CT102" i="2"/>
  <c r="CS102" i="2" s="1"/>
  <c r="CY102" i="2" s="1"/>
  <c r="CR103" i="2" s="1"/>
  <c r="AE61" i="2" l="1"/>
  <c r="AC61" i="2" s="1"/>
  <c r="Q61" i="2" s="1"/>
  <c r="T61" i="2" s="1"/>
  <c r="G65" i="2"/>
  <c r="CC96" i="2"/>
  <c r="CB96" i="2" s="1"/>
  <c r="CH96" i="2" s="1"/>
  <c r="CA97" i="2" s="1"/>
  <c r="BL97" i="2"/>
  <c r="BK97" i="2" s="1"/>
  <c r="BQ97" i="2" s="1"/>
  <c r="BJ98" i="2" s="1"/>
  <c r="AV90" i="2"/>
  <c r="AT90" i="2" s="1"/>
  <c r="AZ90" i="2" s="1"/>
  <c r="AS91" i="2" s="1"/>
  <c r="CT103" i="2"/>
  <c r="CU103" i="2"/>
  <c r="AI61" i="2" l="1"/>
  <c r="AB62" i="2" s="1"/>
  <c r="AE62" i="2" s="1"/>
  <c r="M65" i="2"/>
  <c r="F66" i="2" s="1"/>
  <c r="CD97" i="2"/>
  <c r="CC97" i="2"/>
  <c r="CS103" i="2"/>
  <c r="CY103" i="2" s="1"/>
  <c r="CR104" i="2" s="1"/>
  <c r="CU104" i="2" s="1"/>
  <c r="BL98" i="2"/>
  <c r="BM98" i="2"/>
  <c r="AV91" i="2"/>
  <c r="AU91" i="2"/>
  <c r="AD62" i="2" l="1"/>
  <c r="AC62" i="2" s="1"/>
  <c r="Q62" i="2" s="1"/>
  <c r="T62" i="2" s="1"/>
  <c r="I66" i="2"/>
  <c r="H66" i="2"/>
  <c r="CB97" i="2"/>
  <c r="CH97" i="2" s="1"/>
  <c r="CA98" i="2" s="1"/>
  <c r="AT91" i="2"/>
  <c r="AZ91" i="2" s="1"/>
  <c r="AS92" i="2" s="1"/>
  <c r="AV92" i="2" s="1"/>
  <c r="BK98" i="2"/>
  <c r="BQ98" i="2" s="1"/>
  <c r="BJ99" i="2" s="1"/>
  <c r="BM99" i="2" s="1"/>
  <c r="CT104" i="2"/>
  <c r="CS104" i="2" s="1"/>
  <c r="CY104" i="2" s="1"/>
  <c r="CR105" i="2" s="1"/>
  <c r="CT105" i="2" s="1"/>
  <c r="AI62" i="2" l="1"/>
  <c r="AB63" i="2" s="1"/>
  <c r="AD63" i="2" s="1"/>
  <c r="G66" i="2"/>
  <c r="CD98" i="2"/>
  <c r="CC98" i="2"/>
  <c r="AU92" i="2"/>
  <c r="AT92" i="2" s="1"/>
  <c r="AZ92" i="2" s="1"/>
  <c r="AS93" i="2" s="1"/>
  <c r="AU93" i="2" s="1"/>
  <c r="BL99" i="2"/>
  <c r="BK99" i="2" s="1"/>
  <c r="BQ99" i="2" s="1"/>
  <c r="BJ100" i="2" s="1"/>
  <c r="CU105" i="2"/>
  <c r="CS105" i="2" s="1"/>
  <c r="CY105" i="2" s="1"/>
  <c r="CR106" i="2" s="1"/>
  <c r="CT106" i="2" s="1"/>
  <c r="AE63" i="2" l="1"/>
  <c r="AC63" i="2" s="1"/>
  <c r="Q63" i="2" s="1"/>
  <c r="T63" i="2" s="1"/>
  <c r="M66" i="2"/>
  <c r="F67" i="2" s="1"/>
  <c r="CB98" i="2"/>
  <c r="CH98" i="2" s="1"/>
  <c r="CA99" i="2" s="1"/>
  <c r="CD99" i="2" s="1"/>
  <c r="AV93" i="2"/>
  <c r="AT93" i="2" s="1"/>
  <c r="AZ93" i="2" s="1"/>
  <c r="AS94" i="2" s="1"/>
  <c r="AU94" i="2" s="1"/>
  <c r="BL100" i="2"/>
  <c r="BM100" i="2"/>
  <c r="CU106" i="2"/>
  <c r="CS106" i="2" s="1"/>
  <c r="CY106" i="2" s="1"/>
  <c r="CR107" i="2" s="1"/>
  <c r="CT107" i="2" s="1"/>
  <c r="AI63" i="2" l="1"/>
  <c r="AB64" i="2" s="1"/>
  <c r="AD64" i="2" s="1"/>
  <c r="I67" i="2"/>
  <c r="H67" i="2"/>
  <c r="CC99" i="2"/>
  <c r="CB99" i="2" s="1"/>
  <c r="CH99" i="2" s="1"/>
  <c r="CA100" i="2" s="1"/>
  <c r="AV94" i="2"/>
  <c r="AT94" i="2" s="1"/>
  <c r="AZ94" i="2" s="1"/>
  <c r="AS95" i="2" s="1"/>
  <c r="AV95" i="2" s="1"/>
  <c r="BK100" i="2"/>
  <c r="BQ100" i="2" s="1"/>
  <c r="BJ101" i="2" s="1"/>
  <c r="CU107" i="2"/>
  <c r="CS107" i="2" s="1"/>
  <c r="CY107" i="2" s="1"/>
  <c r="CR108" i="2" s="1"/>
  <c r="CU108" i="2" s="1"/>
  <c r="AE64" i="2" l="1"/>
  <c r="AC64" i="2" s="1"/>
  <c r="Q64" i="2" s="1"/>
  <c r="T64" i="2" s="1"/>
  <c r="G67" i="2"/>
  <c r="CD100" i="2"/>
  <c r="CC100" i="2"/>
  <c r="BL101" i="2"/>
  <c r="BM101" i="2"/>
  <c r="AU95" i="2"/>
  <c r="AT95" i="2" s="1"/>
  <c r="AZ95" i="2" s="1"/>
  <c r="AS96" i="2" s="1"/>
  <c r="CT108" i="2"/>
  <c r="CS108" i="2" s="1"/>
  <c r="CY108" i="2" s="1"/>
  <c r="CR109" i="2" s="1"/>
  <c r="AI64" i="2" l="1"/>
  <c r="AB65" i="2" s="1"/>
  <c r="AD65" i="2" s="1"/>
  <c r="M67" i="2"/>
  <c r="F68" i="2" s="1"/>
  <c r="CB100" i="2"/>
  <c r="CH100" i="2" s="1"/>
  <c r="CA101" i="2" s="1"/>
  <c r="CC101" i="2" s="1"/>
  <c r="BK101" i="2"/>
  <c r="BQ101" i="2" s="1"/>
  <c r="BJ102" i="2" s="1"/>
  <c r="BL102" i="2" s="1"/>
  <c r="AV96" i="2"/>
  <c r="AU96" i="2"/>
  <c r="CU109" i="2"/>
  <c r="CT109" i="2"/>
  <c r="AE65" i="2" l="1"/>
  <c r="AC65" i="2" s="1"/>
  <c r="Q65" i="2" s="1"/>
  <c r="T65" i="2" s="1"/>
  <c r="H68" i="2"/>
  <c r="I68" i="2"/>
  <c r="CD101" i="2"/>
  <c r="CB101" i="2" s="1"/>
  <c r="CH101" i="2" s="1"/>
  <c r="CA102" i="2" s="1"/>
  <c r="CC102" i="2" s="1"/>
  <c r="BM102" i="2"/>
  <c r="BK102" i="2" s="1"/>
  <c r="BQ102" i="2" s="1"/>
  <c r="BJ103" i="2" s="1"/>
  <c r="CS109" i="2"/>
  <c r="CY109" i="2" s="1"/>
  <c r="CR110" i="2" s="1"/>
  <c r="CT110" i="2" s="1"/>
  <c r="AT96" i="2"/>
  <c r="AZ96" i="2" s="1"/>
  <c r="AS97" i="2" s="1"/>
  <c r="AU97" i="2" s="1"/>
  <c r="AI65" i="2" l="1"/>
  <c r="AB66" i="2" s="1"/>
  <c r="AD66" i="2" s="1"/>
  <c r="G68" i="2"/>
  <c r="M68" i="2"/>
  <c r="F69" i="2" s="1"/>
  <c r="CD102" i="2"/>
  <c r="CB102" i="2" s="1"/>
  <c r="CH102" i="2" s="1"/>
  <c r="CA103" i="2" s="1"/>
  <c r="CD103" i="2" s="1"/>
  <c r="CU110" i="2"/>
  <c r="CS110" i="2" s="1"/>
  <c r="CY110" i="2" s="1"/>
  <c r="CR111" i="2" s="1"/>
  <c r="BM103" i="2"/>
  <c r="BL103" i="2"/>
  <c r="AV97" i="2"/>
  <c r="AT97" i="2" s="1"/>
  <c r="AZ97" i="2" s="1"/>
  <c r="AS98" i="2" s="1"/>
  <c r="AE66" i="2" l="1"/>
  <c r="AC66" i="2"/>
  <c r="Q66" i="2" s="1"/>
  <c r="T66" i="2" s="1"/>
  <c r="H69" i="2"/>
  <c r="I69" i="2"/>
  <c r="CC103" i="2"/>
  <c r="CB103" i="2" s="1"/>
  <c r="CH103" i="2" s="1"/>
  <c r="CA104" i="2" s="1"/>
  <c r="BK103" i="2"/>
  <c r="BQ103" i="2" s="1"/>
  <c r="BJ104" i="2" s="1"/>
  <c r="BL104" i="2" s="1"/>
  <c r="AV98" i="2"/>
  <c r="AU98" i="2"/>
  <c r="CU111" i="2"/>
  <c r="CT111" i="2"/>
  <c r="AI66" i="2" l="1"/>
  <c r="AB67" i="2" s="1"/>
  <c r="AE67" i="2" s="1"/>
  <c r="G69" i="2"/>
  <c r="BM104" i="2"/>
  <c r="BK104" i="2" s="1"/>
  <c r="BQ104" i="2" s="1"/>
  <c r="BJ105" i="2" s="1"/>
  <c r="BM105" i="2" s="1"/>
  <c r="CC104" i="2"/>
  <c r="CD104" i="2"/>
  <c r="AT98" i="2"/>
  <c r="AZ98" i="2" s="1"/>
  <c r="AS99" i="2" s="1"/>
  <c r="CS111" i="2"/>
  <c r="CY111" i="2" s="1"/>
  <c r="CR112" i="2" s="1"/>
  <c r="AD67" i="2" l="1"/>
  <c r="AC67" i="2" s="1"/>
  <c r="Q67" i="2" s="1"/>
  <c r="T67" i="2" s="1"/>
  <c r="M69" i="2"/>
  <c r="F70" i="2" s="1"/>
  <c r="CB104" i="2"/>
  <c r="CH104" i="2" s="1"/>
  <c r="CA105" i="2" s="1"/>
  <c r="CD105" i="2" s="1"/>
  <c r="BL105" i="2"/>
  <c r="BK105" i="2" s="1"/>
  <c r="BQ105" i="2" s="1"/>
  <c r="BJ106" i="2" s="1"/>
  <c r="BL106" i="2" s="1"/>
  <c r="AV99" i="2"/>
  <c r="AU99" i="2"/>
  <c r="CT112" i="2"/>
  <c r="CU112" i="2"/>
  <c r="AI67" i="2" l="1"/>
  <c r="AB68" i="2" s="1"/>
  <c r="AE68" i="2" s="1"/>
  <c r="H70" i="2"/>
  <c r="I70" i="2"/>
  <c r="CC105" i="2"/>
  <c r="CB105" i="2" s="1"/>
  <c r="CH105" i="2" s="1"/>
  <c r="CA106" i="2" s="1"/>
  <c r="CC106" i="2" s="1"/>
  <c r="BM106" i="2"/>
  <c r="BK106" i="2" s="1"/>
  <c r="BQ106" i="2" s="1"/>
  <c r="BJ107" i="2" s="1"/>
  <c r="BM107" i="2" s="1"/>
  <c r="AT99" i="2"/>
  <c r="AZ99" i="2" s="1"/>
  <c r="AS100" i="2" s="1"/>
  <c r="AV100" i="2" s="1"/>
  <c r="CS112" i="2"/>
  <c r="CY112" i="2" s="1"/>
  <c r="CR113" i="2" s="1"/>
  <c r="CT113" i="2" s="1"/>
  <c r="AD68" i="2" l="1"/>
  <c r="AC68" i="2" s="1"/>
  <c r="Q68" i="2" s="1"/>
  <c r="T68" i="2" s="1"/>
  <c r="G70" i="2"/>
  <c r="CD106" i="2"/>
  <c r="CB106" i="2" s="1"/>
  <c r="CH106" i="2" s="1"/>
  <c r="CA107" i="2" s="1"/>
  <c r="CD107" i="2" s="1"/>
  <c r="BL107" i="2"/>
  <c r="BK107" i="2" s="1"/>
  <c r="BQ107" i="2" s="1"/>
  <c r="BJ108" i="2" s="1"/>
  <c r="CU113" i="2"/>
  <c r="CS113" i="2" s="1"/>
  <c r="CY113" i="2" s="1"/>
  <c r="CR114" i="2" s="1"/>
  <c r="CU114" i="2" s="1"/>
  <c r="AU100" i="2"/>
  <c r="AT100" i="2" s="1"/>
  <c r="AZ100" i="2" s="1"/>
  <c r="AS101" i="2" s="1"/>
  <c r="AU101" i="2" s="1"/>
  <c r="AI68" i="2" l="1"/>
  <c r="AB69" i="2" s="1"/>
  <c r="AD69" i="2" s="1"/>
  <c r="M70" i="2"/>
  <c r="F71" i="2" s="1"/>
  <c r="CC107" i="2"/>
  <c r="CB107" i="2" s="1"/>
  <c r="CH107" i="2" s="1"/>
  <c r="CA108" i="2" s="1"/>
  <c r="BM108" i="2"/>
  <c r="BL108" i="2"/>
  <c r="AV101" i="2"/>
  <c r="AT101" i="2" s="1"/>
  <c r="AZ101" i="2" s="1"/>
  <c r="AS102" i="2" s="1"/>
  <c r="AU102" i="2" s="1"/>
  <c r="CT114" i="2"/>
  <c r="CS114" i="2" s="1"/>
  <c r="CY114" i="2" s="1"/>
  <c r="CR115" i="2" s="1"/>
  <c r="CU115" i="2" s="1"/>
  <c r="AE69" i="2" l="1"/>
  <c r="AC69" i="2" s="1"/>
  <c r="Q69" i="2" s="1"/>
  <c r="T69" i="2" s="1"/>
  <c r="H71" i="2"/>
  <c r="I71" i="2"/>
  <c r="CC108" i="2"/>
  <c r="CD108" i="2"/>
  <c r="BK108" i="2"/>
  <c r="BQ108" i="2" s="1"/>
  <c r="BJ109" i="2" s="1"/>
  <c r="BM109" i="2" s="1"/>
  <c r="AV102" i="2"/>
  <c r="AT102" i="2" s="1"/>
  <c r="AZ102" i="2" s="1"/>
  <c r="AS103" i="2" s="1"/>
  <c r="AU103" i="2" s="1"/>
  <c r="CT115" i="2"/>
  <c r="CS115" i="2" s="1"/>
  <c r="CY115" i="2" s="1"/>
  <c r="CR116" i="2" s="1"/>
  <c r="G71" i="2" l="1"/>
  <c r="M71" i="2" s="1"/>
  <c r="F72" i="2" s="1"/>
  <c r="AI69" i="2"/>
  <c r="AB70" i="2" s="1"/>
  <c r="AE70" i="2" s="1"/>
  <c r="CB108" i="2"/>
  <c r="CH108" i="2" s="1"/>
  <c r="CA109" i="2" s="1"/>
  <c r="CC109" i="2" s="1"/>
  <c r="BL109" i="2"/>
  <c r="BK109" i="2" s="1"/>
  <c r="BQ109" i="2" s="1"/>
  <c r="BJ110" i="2" s="1"/>
  <c r="AV103" i="2"/>
  <c r="AT103" i="2" s="1"/>
  <c r="AZ103" i="2" s="1"/>
  <c r="AS104" i="2" s="1"/>
  <c r="AV104" i="2" s="1"/>
  <c r="CU116" i="2"/>
  <c r="CT116" i="2"/>
  <c r="AD70" i="2" l="1"/>
  <c r="AC70" i="2" s="1"/>
  <c r="H72" i="2"/>
  <c r="I72" i="2"/>
  <c r="CD109" i="2"/>
  <c r="CB109" i="2" s="1"/>
  <c r="CH109" i="2" s="1"/>
  <c r="CA110" i="2" s="1"/>
  <c r="BL110" i="2"/>
  <c r="BM110" i="2"/>
  <c r="AU104" i="2"/>
  <c r="AT104" i="2" s="1"/>
  <c r="AZ104" i="2" s="1"/>
  <c r="AS105" i="2" s="1"/>
  <c r="AU105" i="2" s="1"/>
  <c r="CS116" i="2"/>
  <c r="CY116" i="2" s="1"/>
  <c r="CR117" i="2" s="1"/>
  <c r="CT117" i="2" s="1"/>
  <c r="Q70" i="2" l="1"/>
  <c r="T70" i="2" s="1"/>
  <c r="AI70" i="2"/>
  <c r="AB71" i="2" s="1"/>
  <c r="G72" i="2"/>
  <c r="BK110" i="2"/>
  <c r="BQ110" i="2" s="1"/>
  <c r="BJ111" i="2" s="1"/>
  <c r="BM111" i="2" s="1"/>
  <c r="CC110" i="2"/>
  <c r="CD110" i="2"/>
  <c r="AV105" i="2"/>
  <c r="AT105" i="2" s="1"/>
  <c r="AZ105" i="2" s="1"/>
  <c r="AS106" i="2" s="1"/>
  <c r="AU106" i="2" s="1"/>
  <c r="CU117" i="2"/>
  <c r="CS117" i="2" s="1"/>
  <c r="CY117" i="2" s="1"/>
  <c r="CR118" i="2" s="1"/>
  <c r="CU118" i="2" s="1"/>
  <c r="AE71" i="2" l="1"/>
  <c r="AD71" i="2"/>
  <c r="M72" i="2"/>
  <c r="F73" i="2" s="1"/>
  <c r="I73" i="2" s="1"/>
  <c r="BL111" i="2"/>
  <c r="BK111" i="2" s="1"/>
  <c r="BQ111" i="2" s="1"/>
  <c r="BJ112" i="2" s="1"/>
  <c r="BL112" i="2" s="1"/>
  <c r="CB110" i="2"/>
  <c r="CH110" i="2" s="1"/>
  <c r="CA111" i="2" s="1"/>
  <c r="CD111" i="2" s="1"/>
  <c r="AV106" i="2"/>
  <c r="AT106" i="2" s="1"/>
  <c r="AZ106" i="2" s="1"/>
  <c r="AS107" i="2" s="1"/>
  <c r="CT118" i="2"/>
  <c r="CS118" i="2" s="1"/>
  <c r="CY118" i="2" s="1"/>
  <c r="CR119" i="2" s="1"/>
  <c r="AC71" i="2" l="1"/>
  <c r="H73" i="2"/>
  <c r="G73" i="2" s="1"/>
  <c r="CC111" i="2"/>
  <c r="CB111" i="2" s="1"/>
  <c r="CH111" i="2" s="1"/>
  <c r="CA112" i="2" s="1"/>
  <c r="CC112" i="2" s="1"/>
  <c r="BM112" i="2"/>
  <c r="BK112" i="2" s="1"/>
  <c r="BQ112" i="2" s="1"/>
  <c r="BJ113" i="2" s="1"/>
  <c r="BM113" i="2" s="1"/>
  <c r="AU107" i="2"/>
  <c r="AV107" i="2"/>
  <c r="CU119" i="2"/>
  <c r="CT119" i="2"/>
  <c r="Q71" i="2" l="1"/>
  <c r="T71" i="2" s="1"/>
  <c r="AI71" i="2"/>
  <c r="AB72" i="2" s="1"/>
  <c r="M73" i="2"/>
  <c r="F74" i="2" s="1"/>
  <c r="CD112" i="2"/>
  <c r="CB112" i="2" s="1"/>
  <c r="CH112" i="2" s="1"/>
  <c r="CA113" i="2" s="1"/>
  <c r="CD113" i="2" s="1"/>
  <c r="BL113" i="2"/>
  <c r="BK113" i="2" s="1"/>
  <c r="BQ113" i="2" s="1"/>
  <c r="BJ114" i="2" s="1"/>
  <c r="AT107" i="2"/>
  <c r="AZ107" i="2" s="1"/>
  <c r="AS108" i="2" s="1"/>
  <c r="AV108" i="2" s="1"/>
  <c r="CS119" i="2"/>
  <c r="CY119" i="2" s="1"/>
  <c r="CR120" i="2" s="1"/>
  <c r="CT120" i="2" s="1"/>
  <c r="AD72" i="2" l="1"/>
  <c r="AE72" i="2"/>
  <c r="H74" i="2"/>
  <c r="I74" i="2"/>
  <c r="CC113" i="2"/>
  <c r="CB113" i="2" s="1"/>
  <c r="CH113" i="2" s="1"/>
  <c r="CA114" i="2" s="1"/>
  <c r="CC114" i="2" s="1"/>
  <c r="BL114" i="2"/>
  <c r="BM114" i="2"/>
  <c r="AU108" i="2"/>
  <c r="AT108" i="2" s="1"/>
  <c r="AZ108" i="2" s="1"/>
  <c r="AS109" i="2" s="1"/>
  <c r="CU120" i="2"/>
  <c r="CS120" i="2" s="1"/>
  <c r="CY120" i="2" s="1"/>
  <c r="CR121" i="2" s="1"/>
  <c r="AC72" i="2" l="1"/>
  <c r="AI72" i="2" s="1"/>
  <c r="AB73" i="2" s="1"/>
  <c r="G74" i="2"/>
  <c r="CD114" i="2"/>
  <c r="CB114" i="2" s="1"/>
  <c r="CH114" i="2" s="1"/>
  <c r="CA115" i="2" s="1"/>
  <c r="CD115" i="2" s="1"/>
  <c r="BK114" i="2"/>
  <c r="BQ114" i="2" s="1"/>
  <c r="BJ115" i="2" s="1"/>
  <c r="BM115" i="2" s="1"/>
  <c r="AV109" i="2"/>
  <c r="AU109" i="2"/>
  <c r="CU121" i="2"/>
  <c r="CT121" i="2"/>
  <c r="Q72" i="2" l="1"/>
  <c r="T72" i="2" s="1"/>
  <c r="AE73" i="2"/>
  <c r="AD73" i="2"/>
  <c r="M74" i="2"/>
  <c r="F75" i="2" s="1"/>
  <c r="H75" i="2" s="1"/>
  <c r="BL115" i="2"/>
  <c r="BK115" i="2" s="1"/>
  <c r="BQ115" i="2" s="1"/>
  <c r="BJ116" i="2" s="1"/>
  <c r="CC115" i="2"/>
  <c r="CB115" i="2" s="1"/>
  <c r="CH115" i="2" s="1"/>
  <c r="CA116" i="2" s="1"/>
  <c r="CD116" i="2" s="1"/>
  <c r="AT109" i="2"/>
  <c r="AZ109" i="2" s="1"/>
  <c r="AS110" i="2" s="1"/>
  <c r="CS121" i="2"/>
  <c r="CY121" i="2" s="1"/>
  <c r="CR122" i="2" s="1"/>
  <c r="AC73" i="2" l="1"/>
  <c r="I75" i="2"/>
  <c r="G75" i="2" s="1"/>
  <c r="CC116" i="2"/>
  <c r="CB116" i="2" s="1"/>
  <c r="CH116" i="2" s="1"/>
  <c r="CA117" i="2" s="1"/>
  <c r="BM116" i="2"/>
  <c r="BL116" i="2"/>
  <c r="AU110" i="2"/>
  <c r="AV110" i="2"/>
  <c r="CT122" i="2"/>
  <c r="CU122" i="2"/>
  <c r="Q73" i="2" l="1"/>
  <c r="T73" i="2" s="1"/>
  <c r="AI73" i="2"/>
  <c r="AB74" i="2" s="1"/>
  <c r="M75" i="2"/>
  <c r="F76" i="2" s="1"/>
  <c r="H76" i="2" s="1"/>
  <c r="AT110" i="2"/>
  <c r="AZ110" i="2" s="1"/>
  <c r="AS111" i="2" s="1"/>
  <c r="AV111" i="2" s="1"/>
  <c r="BK116" i="2"/>
  <c r="BQ116" i="2" s="1"/>
  <c r="BJ117" i="2" s="1"/>
  <c r="BM117" i="2" s="1"/>
  <c r="CD117" i="2"/>
  <c r="CC117" i="2"/>
  <c r="L121" i="2"/>
  <c r="CS122" i="2"/>
  <c r="CY122" i="2" s="1"/>
  <c r="CR123" i="2" s="1"/>
  <c r="CU123" i="2" s="1"/>
  <c r="AE74" i="2" l="1"/>
  <c r="AD74" i="2"/>
  <c r="I76" i="2"/>
  <c r="G76" i="2" s="1"/>
  <c r="AU111" i="2"/>
  <c r="AT111" i="2" s="1"/>
  <c r="AZ111" i="2" s="1"/>
  <c r="AS112" i="2" s="1"/>
  <c r="AU112" i="2" s="1"/>
  <c r="BL117" i="2"/>
  <c r="BK117" i="2" s="1"/>
  <c r="BQ117" i="2" s="1"/>
  <c r="BJ118" i="2" s="1"/>
  <c r="CB117" i="2"/>
  <c r="CH117" i="2" s="1"/>
  <c r="CA118" i="2" s="1"/>
  <c r="CD118" i="2" s="1"/>
  <c r="CT123" i="2"/>
  <c r="CS123" i="2" s="1"/>
  <c r="CY123" i="2" s="1"/>
  <c r="CR124" i="2" s="1"/>
  <c r="AC74" i="2" l="1"/>
  <c r="Q74" i="2" s="1"/>
  <c r="T74" i="2" s="1"/>
  <c r="M76" i="2"/>
  <c r="F77" i="2" s="1"/>
  <c r="I77" i="2" s="1"/>
  <c r="AV112" i="2"/>
  <c r="AT112" i="2" s="1"/>
  <c r="AZ112" i="2" s="1"/>
  <c r="AS113" i="2" s="1"/>
  <c r="AV113" i="2" s="1"/>
  <c r="CC118" i="2"/>
  <c r="CB118" i="2" s="1"/>
  <c r="CH118" i="2" s="1"/>
  <c r="CA119" i="2" s="1"/>
  <c r="BM118" i="2"/>
  <c r="BL118" i="2"/>
  <c r="CT124" i="2"/>
  <c r="CU124" i="2"/>
  <c r="AI74" i="2" l="1"/>
  <c r="AB75" i="2" s="1"/>
  <c r="AE75" i="2" s="1"/>
  <c r="H77" i="2"/>
  <c r="G77" i="2" s="1"/>
  <c r="AU113" i="2"/>
  <c r="AT113" i="2" s="1"/>
  <c r="AZ113" i="2" s="1"/>
  <c r="AS114" i="2" s="1"/>
  <c r="CC119" i="2"/>
  <c r="CD119" i="2"/>
  <c r="BK118" i="2"/>
  <c r="BQ118" i="2" s="1"/>
  <c r="BJ119" i="2" s="1"/>
  <c r="BM119" i="2" s="1"/>
  <c r="CS124" i="2"/>
  <c r="CY124" i="2" s="1"/>
  <c r="CR125" i="2" s="1"/>
  <c r="CU125" i="2" s="1"/>
  <c r="AD75" i="2" l="1"/>
  <c r="AC75" i="2" s="1"/>
  <c r="M77" i="2"/>
  <c r="F78" i="2" s="1"/>
  <c r="CB119" i="2"/>
  <c r="CH119" i="2" s="1"/>
  <c r="CA120" i="2" s="1"/>
  <c r="CC120" i="2" s="1"/>
  <c r="BL119" i="2"/>
  <c r="BK119" i="2" s="1"/>
  <c r="BQ119" i="2" s="1"/>
  <c r="BJ120" i="2" s="1"/>
  <c r="BM120" i="2" s="1"/>
  <c r="AV114" i="2"/>
  <c r="AU114" i="2"/>
  <c r="CT125" i="2"/>
  <c r="CS125" i="2" s="1"/>
  <c r="CY125" i="2" s="1"/>
  <c r="CR126" i="2" s="1"/>
  <c r="CT126" i="2" s="1"/>
  <c r="AH121" i="2"/>
  <c r="Q75" i="2" l="1"/>
  <c r="T75" i="2" s="1"/>
  <c r="AI75" i="2"/>
  <c r="AB76" i="2" s="1"/>
  <c r="I78" i="2"/>
  <c r="H78" i="2"/>
  <c r="CD120" i="2"/>
  <c r="CB120" i="2" s="1"/>
  <c r="CH120" i="2" s="1"/>
  <c r="CA121" i="2" s="1"/>
  <c r="CC121" i="2" s="1"/>
  <c r="BL120" i="2"/>
  <c r="BK120" i="2" s="1"/>
  <c r="BQ120" i="2" s="1"/>
  <c r="BJ121" i="2" s="1"/>
  <c r="AT114" i="2"/>
  <c r="AZ114" i="2" s="1"/>
  <c r="AS115" i="2" s="1"/>
  <c r="AV115" i="2" s="1"/>
  <c r="CU126" i="2"/>
  <c r="CS126" i="2" s="1"/>
  <c r="CY126" i="2" s="1"/>
  <c r="CR127" i="2" s="1"/>
  <c r="CT127" i="2" s="1"/>
  <c r="AE76" i="2" l="1"/>
  <c r="AD76" i="2"/>
  <c r="G78" i="2"/>
  <c r="CD121" i="2"/>
  <c r="CB121" i="2" s="1"/>
  <c r="CH121" i="2" s="1"/>
  <c r="CA122" i="2" s="1"/>
  <c r="CD122" i="2" s="1"/>
  <c r="AU115" i="2"/>
  <c r="AT115" i="2" s="1"/>
  <c r="AZ115" i="2" s="1"/>
  <c r="AS116" i="2" s="1"/>
  <c r="AV116" i="2" s="1"/>
  <c r="BM121" i="2"/>
  <c r="BL121" i="2"/>
  <c r="CU127" i="2"/>
  <c r="CS127" i="2" s="1"/>
  <c r="CY127" i="2" s="1"/>
  <c r="CR128" i="2" s="1"/>
  <c r="CT128" i="2" s="1"/>
  <c r="AC76" i="2" l="1"/>
  <c r="M78" i="2"/>
  <c r="F79" i="2" s="1"/>
  <c r="CC122" i="2"/>
  <c r="CB122" i="2" s="1"/>
  <c r="CH122" i="2" s="1"/>
  <c r="CA123" i="2" s="1"/>
  <c r="CC123" i="2" s="1"/>
  <c r="BK121" i="2"/>
  <c r="BQ121" i="2" s="1"/>
  <c r="BJ122" i="2" s="1"/>
  <c r="BL122" i="2" s="1"/>
  <c r="AU116" i="2"/>
  <c r="AT116" i="2" s="1"/>
  <c r="AZ116" i="2" s="1"/>
  <c r="AS117" i="2" s="1"/>
  <c r="CU128" i="2"/>
  <c r="CS128" i="2" s="1"/>
  <c r="CY128" i="2" s="1"/>
  <c r="CR129" i="2" s="1"/>
  <c r="CT129" i="2" s="1"/>
  <c r="Q76" i="2" l="1"/>
  <c r="T76" i="2" s="1"/>
  <c r="AI76" i="2"/>
  <c r="AB77" i="2" s="1"/>
  <c r="I79" i="2"/>
  <c r="H79" i="2"/>
  <c r="CD123" i="2"/>
  <c r="CB123" i="2" s="1"/>
  <c r="CH123" i="2" s="1"/>
  <c r="CA124" i="2" s="1"/>
  <c r="CC124" i="2" s="1"/>
  <c r="BM122" i="2"/>
  <c r="BK122" i="2" s="1"/>
  <c r="BQ122" i="2" s="1"/>
  <c r="BJ123" i="2" s="1"/>
  <c r="AU117" i="2"/>
  <c r="AV117" i="2"/>
  <c r="CU129" i="2"/>
  <c r="CS129" i="2" s="1"/>
  <c r="CY129" i="2" s="1"/>
  <c r="CR130" i="2" s="1"/>
  <c r="CU130" i="2" s="1"/>
  <c r="AD77" i="2" l="1"/>
  <c r="AE77" i="2"/>
  <c r="G79" i="2"/>
  <c r="CD124" i="2"/>
  <c r="CB124" i="2" s="1"/>
  <c r="CH124" i="2" s="1"/>
  <c r="CA125" i="2" s="1"/>
  <c r="AT117" i="2"/>
  <c r="AZ117" i="2" s="1"/>
  <c r="AS118" i="2" s="1"/>
  <c r="AV118" i="2" s="1"/>
  <c r="BM123" i="2"/>
  <c r="BL123" i="2"/>
  <c r="CT130" i="2"/>
  <c r="CS130" i="2" s="1"/>
  <c r="CY130" i="2" s="1"/>
  <c r="CR131" i="2" s="1"/>
  <c r="CU131" i="2" s="1"/>
  <c r="AC77" i="2" l="1"/>
  <c r="Q77" i="2" s="1"/>
  <c r="T77" i="2" s="1"/>
  <c r="M79" i="2"/>
  <c r="F80" i="2" s="1"/>
  <c r="AU118" i="2"/>
  <c r="AT118" i="2" s="1"/>
  <c r="AZ118" i="2" s="1"/>
  <c r="AS119" i="2" s="1"/>
  <c r="AV119" i="2" s="1"/>
  <c r="CC125" i="2"/>
  <c r="CD125" i="2"/>
  <c r="BK123" i="2"/>
  <c r="BQ123" i="2" s="1"/>
  <c r="BJ124" i="2" s="1"/>
  <c r="CT131" i="2"/>
  <c r="CS131" i="2" s="1"/>
  <c r="CY131" i="2" s="1"/>
  <c r="CR132" i="2" s="1"/>
  <c r="AI77" i="2" l="1"/>
  <c r="AB78" i="2" s="1"/>
  <c r="AE78" i="2" s="1"/>
  <c r="I80" i="2"/>
  <c r="H80" i="2"/>
  <c r="CB125" i="2"/>
  <c r="CH125" i="2" s="1"/>
  <c r="CA126" i="2" s="1"/>
  <c r="BM124" i="2"/>
  <c r="BL124" i="2"/>
  <c r="AU119" i="2"/>
  <c r="AT119" i="2" s="1"/>
  <c r="AZ119" i="2" s="1"/>
  <c r="AS120" i="2" s="1"/>
  <c r="CT132" i="2"/>
  <c r="CU132" i="2"/>
  <c r="AD78" i="2" l="1"/>
  <c r="AC78" i="2" s="1"/>
  <c r="G80" i="2"/>
  <c r="CC126" i="2"/>
  <c r="CD126" i="2"/>
  <c r="BK124" i="2"/>
  <c r="BQ124" i="2" s="1"/>
  <c r="BJ125" i="2" s="1"/>
  <c r="AV120" i="2"/>
  <c r="AU120" i="2"/>
  <c r="CS132" i="2"/>
  <c r="CY132" i="2" s="1"/>
  <c r="CR133" i="2" s="1"/>
  <c r="AI78" i="2" l="1"/>
  <c r="AB79" i="2" s="1"/>
  <c r="Q78" i="2"/>
  <c r="T78" i="2" s="1"/>
  <c r="M80" i="2"/>
  <c r="F81" i="2" s="1"/>
  <c r="CB126" i="2"/>
  <c r="CH126" i="2" s="1"/>
  <c r="CA127" i="2" s="1"/>
  <c r="CD127" i="2" s="1"/>
  <c r="AT120" i="2"/>
  <c r="AZ120" i="2" s="1"/>
  <c r="AS121" i="2" s="1"/>
  <c r="AV121" i="2" s="1"/>
  <c r="BM125" i="2"/>
  <c r="BL125" i="2"/>
  <c r="CT133" i="2"/>
  <c r="CU133" i="2"/>
  <c r="AE79" i="2" l="1"/>
  <c r="AD79" i="2"/>
  <c r="H81" i="2"/>
  <c r="I81" i="2"/>
  <c r="CC127" i="2"/>
  <c r="CB127" i="2" s="1"/>
  <c r="CH127" i="2" s="1"/>
  <c r="CA128" i="2" s="1"/>
  <c r="CD128" i="2" s="1"/>
  <c r="AU121" i="2"/>
  <c r="AY121" i="2" s="1"/>
  <c r="AT121" i="2" s="1"/>
  <c r="AZ121" i="2" s="1"/>
  <c r="AS122" i="2" s="1"/>
  <c r="BK125" i="2"/>
  <c r="BQ125" i="2" s="1"/>
  <c r="BJ126" i="2" s="1"/>
  <c r="CS133" i="2"/>
  <c r="CY133" i="2" s="1"/>
  <c r="CR134" i="2" s="1"/>
  <c r="AC79" i="2" l="1"/>
  <c r="G81" i="2"/>
  <c r="CC128" i="2"/>
  <c r="CB128" i="2" s="1"/>
  <c r="CH128" i="2" s="1"/>
  <c r="CA129" i="2" s="1"/>
  <c r="CC129" i="2" s="1"/>
  <c r="AV122" i="2"/>
  <c r="AU122" i="2"/>
  <c r="BL126" i="2"/>
  <c r="BM126" i="2"/>
  <c r="CU134" i="2"/>
  <c r="CT134" i="2"/>
  <c r="Q79" i="2" l="1"/>
  <c r="T79" i="2" s="1"/>
  <c r="AI79" i="2"/>
  <c r="AB80" i="2" s="1"/>
  <c r="M81" i="2"/>
  <c r="F82" i="2" s="1"/>
  <c r="H82" i="2" s="1"/>
  <c r="AT122" i="2"/>
  <c r="AZ122" i="2" s="1"/>
  <c r="AS123" i="2" s="1"/>
  <c r="AU123" i="2" s="1"/>
  <c r="CD129" i="2"/>
  <c r="CB129" i="2" s="1"/>
  <c r="CH129" i="2" s="1"/>
  <c r="CA130" i="2" s="1"/>
  <c r="BK126" i="2"/>
  <c r="BQ126" i="2" s="1"/>
  <c r="BJ127" i="2" s="1"/>
  <c r="BM127" i="2" s="1"/>
  <c r="CS134" i="2"/>
  <c r="CY134" i="2" s="1"/>
  <c r="CR135" i="2" s="1"/>
  <c r="CU135" i="2" s="1"/>
  <c r="AD80" i="2" l="1"/>
  <c r="AE80" i="2"/>
  <c r="I82" i="2"/>
  <c r="G82" i="2" s="1"/>
  <c r="AV123" i="2"/>
  <c r="AT123" i="2" s="1"/>
  <c r="AZ123" i="2" s="1"/>
  <c r="AS124" i="2" s="1"/>
  <c r="AV124" i="2" s="1"/>
  <c r="BL127" i="2"/>
  <c r="BK127" i="2" s="1"/>
  <c r="BQ127" i="2" s="1"/>
  <c r="BJ128" i="2" s="1"/>
  <c r="CD130" i="2"/>
  <c r="CC130" i="2"/>
  <c r="CT135" i="2"/>
  <c r="CS135" i="2" s="1"/>
  <c r="CY135" i="2" s="1"/>
  <c r="CR136" i="2" s="1"/>
  <c r="AC80" i="2" l="1"/>
  <c r="Q80" i="2" s="1"/>
  <c r="T80" i="2" s="1"/>
  <c r="M82" i="2"/>
  <c r="F83" i="2" s="1"/>
  <c r="I83" i="2" s="1"/>
  <c r="AU124" i="2"/>
  <c r="AT124" i="2" s="1"/>
  <c r="AZ124" i="2" s="1"/>
  <c r="AS125" i="2" s="1"/>
  <c r="CB130" i="2"/>
  <c r="CH130" i="2" s="1"/>
  <c r="CA131" i="2" s="1"/>
  <c r="CC131" i="2" s="1"/>
  <c r="BL128" i="2"/>
  <c r="BM128" i="2"/>
  <c r="CT136" i="2"/>
  <c r="CU136" i="2"/>
  <c r="AI80" i="2" l="1"/>
  <c r="AB81" i="2" s="1"/>
  <c r="AD81" i="2" s="1"/>
  <c r="H83" i="2"/>
  <c r="G83" i="2" s="1"/>
  <c r="CD131" i="2"/>
  <c r="CB131" i="2" s="1"/>
  <c r="CH131" i="2" s="1"/>
  <c r="CA132" i="2" s="1"/>
  <c r="CD132" i="2" s="1"/>
  <c r="BK128" i="2"/>
  <c r="BQ128" i="2" s="1"/>
  <c r="BJ129" i="2" s="1"/>
  <c r="BM129" i="2" s="1"/>
  <c r="AV125" i="2"/>
  <c r="AU125" i="2"/>
  <c r="CS136" i="2"/>
  <c r="CY136" i="2" s="1"/>
  <c r="CR137" i="2" s="1"/>
  <c r="CU137" i="2" s="1"/>
  <c r="AE81" i="2" l="1"/>
  <c r="AC81" i="2" s="1"/>
  <c r="Q81" i="2" s="1"/>
  <c r="T81" i="2" s="1"/>
  <c r="M83" i="2"/>
  <c r="F84" i="2" s="1"/>
  <c r="BL129" i="2"/>
  <c r="BK129" i="2" s="1"/>
  <c r="BQ129" i="2" s="1"/>
  <c r="BJ130" i="2" s="1"/>
  <c r="CC132" i="2"/>
  <c r="CB132" i="2" s="1"/>
  <c r="CH132" i="2" s="1"/>
  <c r="CA133" i="2" s="1"/>
  <c r="AT125" i="2"/>
  <c r="AZ125" i="2" s="1"/>
  <c r="AS126" i="2" s="1"/>
  <c r="AV126" i="2" s="1"/>
  <c r="CT137" i="2"/>
  <c r="CS137" i="2" s="1"/>
  <c r="CY137" i="2" s="1"/>
  <c r="CR138" i="2" s="1"/>
  <c r="AI81" i="2" l="1"/>
  <c r="AB82" i="2" s="1"/>
  <c r="AE82" i="2" s="1"/>
  <c r="I84" i="2"/>
  <c r="H84" i="2"/>
  <c r="BM130" i="2"/>
  <c r="BL130" i="2"/>
  <c r="AU126" i="2"/>
  <c r="AT126" i="2" s="1"/>
  <c r="AZ126" i="2" s="1"/>
  <c r="AS127" i="2" s="1"/>
  <c r="AV127" i="2" s="1"/>
  <c r="CD133" i="2"/>
  <c r="CC133" i="2"/>
  <c r="CT138" i="2"/>
  <c r="CU138" i="2"/>
  <c r="AD82" i="2" l="1"/>
  <c r="AC82" i="2" s="1"/>
  <c r="Q82" i="2" s="1"/>
  <c r="T82" i="2" s="1"/>
  <c r="G84" i="2"/>
  <c r="CB133" i="2"/>
  <c r="CH133" i="2" s="1"/>
  <c r="CA134" i="2" s="1"/>
  <c r="CC134" i="2" s="1"/>
  <c r="BK130" i="2"/>
  <c r="BQ130" i="2" s="1"/>
  <c r="BJ131" i="2" s="1"/>
  <c r="BL131" i="2" s="1"/>
  <c r="AU127" i="2"/>
  <c r="AT127" i="2" s="1"/>
  <c r="AZ127" i="2" s="1"/>
  <c r="AS128" i="2" s="1"/>
  <c r="AU128" i="2" s="1"/>
  <c r="CS138" i="2"/>
  <c r="CY138" i="2" s="1"/>
  <c r="CR139" i="2" s="1"/>
  <c r="AI82" i="2" l="1"/>
  <c r="AB83" i="2" s="1"/>
  <c r="M84" i="2"/>
  <c r="F85" i="2" s="1"/>
  <c r="CD134" i="2"/>
  <c r="CB134" i="2" s="1"/>
  <c r="CH134" i="2" s="1"/>
  <c r="CA135" i="2" s="1"/>
  <c r="CC135" i="2" s="1"/>
  <c r="BM131" i="2"/>
  <c r="BK131" i="2" s="1"/>
  <c r="BQ131" i="2" s="1"/>
  <c r="BJ132" i="2" s="1"/>
  <c r="BL132" i="2" s="1"/>
  <c r="AV128" i="2"/>
  <c r="AT128" i="2" s="1"/>
  <c r="AZ128" i="2" s="1"/>
  <c r="AS129" i="2" s="1"/>
  <c r="AV129" i="2" s="1"/>
  <c r="CT139" i="2"/>
  <c r="CU139" i="2"/>
  <c r="AE83" i="2" l="1"/>
  <c r="AD83" i="2"/>
  <c r="I85" i="2"/>
  <c r="H85" i="2"/>
  <c r="CD135" i="2"/>
  <c r="CB135" i="2" s="1"/>
  <c r="CH135" i="2" s="1"/>
  <c r="CA136" i="2" s="1"/>
  <c r="CD136" i="2" s="1"/>
  <c r="BM132" i="2"/>
  <c r="BK132" i="2" s="1"/>
  <c r="BQ132" i="2" s="1"/>
  <c r="BJ133" i="2" s="1"/>
  <c r="BM133" i="2" s="1"/>
  <c r="AU129" i="2"/>
  <c r="AT129" i="2" s="1"/>
  <c r="AZ129" i="2" s="1"/>
  <c r="AS130" i="2" s="1"/>
  <c r="CS139" i="2"/>
  <c r="CY139" i="2" s="1"/>
  <c r="CR140" i="2" s="1"/>
  <c r="CT140" i="2" s="1"/>
  <c r="AC83" i="2" l="1"/>
  <c r="G85" i="2"/>
  <c r="BL133" i="2"/>
  <c r="BK133" i="2" s="1"/>
  <c r="BQ133" i="2" s="1"/>
  <c r="BJ134" i="2" s="1"/>
  <c r="BL134" i="2" s="1"/>
  <c r="CC136" i="2"/>
  <c r="CB136" i="2" s="1"/>
  <c r="CH136" i="2" s="1"/>
  <c r="CA137" i="2" s="1"/>
  <c r="AU130" i="2"/>
  <c r="AV130" i="2"/>
  <c r="CU140" i="2"/>
  <c r="CS140" i="2" s="1"/>
  <c r="CY140" i="2" s="1"/>
  <c r="CR141" i="2" s="1"/>
  <c r="Q83" i="2" l="1"/>
  <c r="T83" i="2" s="1"/>
  <c r="AI83" i="2"/>
  <c r="AB84" i="2" s="1"/>
  <c r="M85" i="2"/>
  <c r="F86" i="2" s="1"/>
  <c r="I86" i="2" s="1"/>
  <c r="AT130" i="2"/>
  <c r="AZ130" i="2" s="1"/>
  <c r="AS131" i="2" s="1"/>
  <c r="AV131" i="2" s="1"/>
  <c r="BM134" i="2"/>
  <c r="BK134" i="2" s="1"/>
  <c r="BQ134" i="2" s="1"/>
  <c r="BJ135" i="2" s="1"/>
  <c r="BM135" i="2" s="1"/>
  <c r="CD137" i="2"/>
  <c r="CC137" i="2"/>
  <c r="CU141" i="2"/>
  <c r="CT141" i="2"/>
  <c r="AE84" i="2" l="1"/>
  <c r="AD84" i="2"/>
  <c r="H86" i="2"/>
  <c r="G86" i="2" s="1"/>
  <c r="AU131" i="2"/>
  <c r="AT131" i="2" s="1"/>
  <c r="AZ131" i="2" s="1"/>
  <c r="AS132" i="2" s="1"/>
  <c r="BL135" i="2"/>
  <c r="BK135" i="2" s="1"/>
  <c r="BQ135" i="2" s="1"/>
  <c r="BJ136" i="2" s="1"/>
  <c r="BL136" i="2" s="1"/>
  <c r="CB137" i="2"/>
  <c r="CH137" i="2" s="1"/>
  <c r="CA138" i="2" s="1"/>
  <c r="CC138" i="2" s="1"/>
  <c r="CS141" i="2"/>
  <c r="CY141" i="2" s="1"/>
  <c r="CR142" i="2" s="1"/>
  <c r="AC84" i="2" l="1"/>
  <c r="AI84" i="2" s="1"/>
  <c r="AB85" i="2" s="1"/>
  <c r="M86" i="2"/>
  <c r="F87" i="2" s="1"/>
  <c r="AV132" i="2"/>
  <c r="AU132" i="2"/>
  <c r="BM136" i="2"/>
  <c r="BK136" i="2" s="1"/>
  <c r="BQ136" i="2" s="1"/>
  <c r="BJ137" i="2" s="1"/>
  <c r="BM137" i="2" s="1"/>
  <c r="CD138" i="2"/>
  <c r="CB138" i="2" s="1"/>
  <c r="CH138" i="2" s="1"/>
  <c r="CA139" i="2" s="1"/>
  <c r="CD139" i="2" s="1"/>
  <c r="CT142" i="2"/>
  <c r="CU142" i="2"/>
  <c r="Q84" i="2" l="1"/>
  <c r="T84" i="2" s="1"/>
  <c r="AD85" i="2"/>
  <c r="AE85" i="2"/>
  <c r="AC85" i="2" s="1"/>
  <c r="AI85" i="2" s="1"/>
  <c r="AB86" i="2" s="1"/>
  <c r="H87" i="2"/>
  <c r="I87" i="2"/>
  <c r="AT132" i="2"/>
  <c r="AZ132" i="2" s="1"/>
  <c r="AS133" i="2" s="1"/>
  <c r="AV133" i="2" s="1"/>
  <c r="CC139" i="2"/>
  <c r="CB139" i="2" s="1"/>
  <c r="CH139" i="2" s="1"/>
  <c r="CA140" i="2" s="1"/>
  <c r="BL137" i="2"/>
  <c r="BK137" i="2" s="1"/>
  <c r="BQ137" i="2" s="1"/>
  <c r="BJ138" i="2" s="1"/>
  <c r="BL138" i="2" s="1"/>
  <c r="CS142" i="2"/>
  <c r="CY142" i="2" s="1"/>
  <c r="CR143" i="2" s="1"/>
  <c r="Q85" i="2" l="1"/>
  <c r="T85" i="2" s="1"/>
  <c r="AE86" i="2"/>
  <c r="AD86" i="2"/>
  <c r="G87" i="2"/>
  <c r="AU133" i="2"/>
  <c r="AT133" i="2" s="1"/>
  <c r="AZ133" i="2" s="1"/>
  <c r="AS134" i="2" s="1"/>
  <c r="AU134" i="2" s="1"/>
  <c r="CC140" i="2"/>
  <c r="CD140" i="2"/>
  <c r="BM138" i="2"/>
  <c r="BK138" i="2" s="1"/>
  <c r="BQ138" i="2" s="1"/>
  <c r="BJ139" i="2" s="1"/>
  <c r="BL139" i="2" s="1"/>
  <c r="CT143" i="2"/>
  <c r="CU143" i="2"/>
  <c r="AC86" i="2" l="1"/>
  <c r="Q86" i="2" s="1"/>
  <c r="T86" i="2" s="1"/>
  <c r="M87" i="2"/>
  <c r="F88" i="2" s="1"/>
  <c r="CB140" i="2"/>
  <c r="CH140" i="2" s="1"/>
  <c r="CA141" i="2" s="1"/>
  <c r="CC141" i="2" s="1"/>
  <c r="BM139" i="2"/>
  <c r="BK139" i="2" s="1"/>
  <c r="BQ139" i="2" s="1"/>
  <c r="BJ140" i="2" s="1"/>
  <c r="BL140" i="2" s="1"/>
  <c r="AV134" i="2"/>
  <c r="AT134" i="2" s="1"/>
  <c r="AZ134" i="2" s="1"/>
  <c r="AS135" i="2" s="1"/>
  <c r="AU135" i="2" s="1"/>
  <c r="CS143" i="2"/>
  <c r="CY143" i="2" s="1"/>
  <c r="CR144" i="2" s="1"/>
  <c r="CU144" i="2" s="1"/>
  <c r="AI86" i="2" l="1"/>
  <c r="AB87" i="2" s="1"/>
  <c r="AE87" i="2" s="1"/>
  <c r="H88" i="2"/>
  <c r="I88" i="2"/>
  <c r="CD141" i="2"/>
  <c r="CB141" i="2" s="1"/>
  <c r="CH141" i="2" s="1"/>
  <c r="CA142" i="2" s="1"/>
  <c r="CD142" i="2" s="1"/>
  <c r="BM140" i="2"/>
  <c r="BK140" i="2" s="1"/>
  <c r="BQ140" i="2" s="1"/>
  <c r="BJ141" i="2" s="1"/>
  <c r="AV135" i="2"/>
  <c r="AT135" i="2" s="1"/>
  <c r="AZ135" i="2" s="1"/>
  <c r="AS136" i="2" s="1"/>
  <c r="CT144" i="2"/>
  <c r="CS144" i="2" s="1"/>
  <c r="CY144" i="2" s="1"/>
  <c r="CR145" i="2" s="1"/>
  <c r="CU145" i="2" s="1"/>
  <c r="AD87" i="2" l="1"/>
  <c r="AC87" i="2" s="1"/>
  <c r="G88" i="2"/>
  <c r="CC142" i="2"/>
  <c r="CB142" i="2" s="1"/>
  <c r="CH142" i="2" s="1"/>
  <c r="CA143" i="2" s="1"/>
  <c r="CC143" i="2" s="1"/>
  <c r="BM141" i="2"/>
  <c r="BL141" i="2"/>
  <c r="AV136" i="2"/>
  <c r="AU136" i="2"/>
  <c r="CT145" i="2"/>
  <c r="CS145" i="2" s="1"/>
  <c r="CY145" i="2" s="1"/>
  <c r="CR146" i="2" s="1"/>
  <c r="CU146" i="2" s="1"/>
  <c r="Q87" i="2" l="1"/>
  <c r="T87" i="2" s="1"/>
  <c r="AI87" i="2"/>
  <c r="AB88" i="2" s="1"/>
  <c r="M88" i="2"/>
  <c r="F89" i="2" s="1"/>
  <c r="H89" i="2" s="1"/>
  <c r="CD143" i="2"/>
  <c r="CB143" i="2" s="1"/>
  <c r="CH143" i="2" s="1"/>
  <c r="CA144" i="2" s="1"/>
  <c r="CC144" i="2" s="1"/>
  <c r="BK141" i="2"/>
  <c r="BQ141" i="2" s="1"/>
  <c r="BJ142" i="2" s="1"/>
  <c r="BM142" i="2" s="1"/>
  <c r="AT136" i="2"/>
  <c r="AZ136" i="2" s="1"/>
  <c r="AS137" i="2" s="1"/>
  <c r="AU137" i="2" s="1"/>
  <c r="CT146" i="2"/>
  <c r="CS146" i="2" s="1"/>
  <c r="CY146" i="2" s="1"/>
  <c r="CR147" i="2" s="1"/>
  <c r="CU147" i="2" s="1"/>
  <c r="AD88" i="2" l="1"/>
  <c r="AE88" i="2"/>
  <c r="I89" i="2"/>
  <c r="G89" i="2" s="1"/>
  <c r="CD144" i="2"/>
  <c r="CB144" i="2" s="1"/>
  <c r="CH144" i="2" s="1"/>
  <c r="CA145" i="2" s="1"/>
  <c r="CC145" i="2" s="1"/>
  <c r="BL142" i="2"/>
  <c r="BK142" i="2" s="1"/>
  <c r="BQ142" i="2" s="1"/>
  <c r="BJ143" i="2" s="1"/>
  <c r="AV137" i="2"/>
  <c r="AT137" i="2" s="1"/>
  <c r="AZ137" i="2" s="1"/>
  <c r="AS138" i="2" s="1"/>
  <c r="AV138" i="2" s="1"/>
  <c r="CT147" i="2"/>
  <c r="CS147" i="2" s="1"/>
  <c r="CY147" i="2" s="1"/>
  <c r="CR148" i="2" s="1"/>
  <c r="AC88" i="2" l="1"/>
  <c r="Q88" i="2" s="1"/>
  <c r="T88" i="2" s="1"/>
  <c r="M89" i="2"/>
  <c r="F90" i="2" s="1"/>
  <c r="H90" i="2" s="1"/>
  <c r="CD145" i="2"/>
  <c r="CB145" i="2" s="1"/>
  <c r="CH145" i="2" s="1"/>
  <c r="CA146" i="2" s="1"/>
  <c r="CC146" i="2" s="1"/>
  <c r="BL143" i="2"/>
  <c r="BM143" i="2"/>
  <c r="AU138" i="2"/>
  <c r="AT138" i="2" s="1"/>
  <c r="AZ138" i="2" s="1"/>
  <c r="AS139" i="2" s="1"/>
  <c r="CT148" i="2"/>
  <c r="CU148" i="2"/>
  <c r="AI88" i="2" l="1"/>
  <c r="AB89" i="2" s="1"/>
  <c r="AE89" i="2" s="1"/>
  <c r="I90" i="2"/>
  <c r="G90" i="2" s="1"/>
  <c r="BK143" i="2"/>
  <c r="BQ143" i="2" s="1"/>
  <c r="BJ144" i="2" s="1"/>
  <c r="BM144" i="2" s="1"/>
  <c r="CD146" i="2"/>
  <c r="CB146" i="2" s="1"/>
  <c r="CH146" i="2" s="1"/>
  <c r="CA147" i="2" s="1"/>
  <c r="CC147" i="2" s="1"/>
  <c r="CS148" i="2"/>
  <c r="CY148" i="2" s="1"/>
  <c r="CR149" i="2" s="1"/>
  <c r="CU149" i="2" s="1"/>
  <c r="AU139" i="2"/>
  <c r="AV139" i="2"/>
  <c r="AD89" i="2" l="1"/>
  <c r="AC89" i="2" s="1"/>
  <c r="M90" i="2"/>
  <c r="F91" i="2" s="1"/>
  <c r="H91" i="2" s="1"/>
  <c r="AT139" i="2"/>
  <c r="AZ139" i="2" s="1"/>
  <c r="AS140" i="2" s="1"/>
  <c r="AV140" i="2" s="1"/>
  <c r="BL144" i="2"/>
  <c r="BK144" i="2" s="1"/>
  <c r="BQ144" i="2" s="1"/>
  <c r="BJ145" i="2" s="1"/>
  <c r="CD147" i="2"/>
  <c r="CB147" i="2" s="1"/>
  <c r="CH147" i="2" s="1"/>
  <c r="CA148" i="2" s="1"/>
  <c r="CC148" i="2" s="1"/>
  <c r="CT149" i="2"/>
  <c r="CS149" i="2" s="1"/>
  <c r="CY149" i="2" s="1"/>
  <c r="CR150" i="2" s="1"/>
  <c r="CT150" i="2" s="1"/>
  <c r="Q89" i="2" l="1"/>
  <c r="T89" i="2" s="1"/>
  <c r="AI89" i="2"/>
  <c r="AB90" i="2" s="1"/>
  <c r="I91" i="2"/>
  <c r="G91" i="2" s="1"/>
  <c r="AU140" i="2"/>
  <c r="AT140" i="2" s="1"/>
  <c r="AZ140" i="2" s="1"/>
  <c r="AS141" i="2" s="1"/>
  <c r="AU141" i="2" s="1"/>
  <c r="CU150" i="2"/>
  <c r="CS150" i="2" s="1"/>
  <c r="CY150" i="2" s="1"/>
  <c r="CR151" i="2" s="1"/>
  <c r="CT151" i="2" s="1"/>
  <c r="CD148" i="2"/>
  <c r="CB148" i="2" s="1"/>
  <c r="CH148" i="2" s="1"/>
  <c r="CA149" i="2" s="1"/>
  <c r="CD149" i="2" s="1"/>
  <c r="BM145" i="2"/>
  <c r="BL145" i="2"/>
  <c r="AE90" i="2" l="1"/>
  <c r="AD90" i="2"/>
  <c r="M91" i="2"/>
  <c r="F92" i="2" s="1"/>
  <c r="I92" i="2" s="1"/>
  <c r="CC149" i="2"/>
  <c r="CB149" i="2" s="1"/>
  <c r="CH149" i="2" s="1"/>
  <c r="CA150" i="2" s="1"/>
  <c r="CC150" i="2" s="1"/>
  <c r="AV141" i="2"/>
  <c r="AT141" i="2" s="1"/>
  <c r="AZ141" i="2" s="1"/>
  <c r="AS142" i="2" s="1"/>
  <c r="AV142" i="2" s="1"/>
  <c r="BK145" i="2"/>
  <c r="BQ145" i="2" s="1"/>
  <c r="BJ146" i="2" s="1"/>
  <c r="CU151" i="2"/>
  <c r="CS151" i="2" s="1"/>
  <c r="CY151" i="2" s="1"/>
  <c r="CR152" i="2" s="1"/>
  <c r="CU152" i="2" s="1"/>
  <c r="AC90" i="2" l="1"/>
  <c r="H92" i="2"/>
  <c r="G92" i="2" s="1"/>
  <c r="CD150" i="2"/>
  <c r="CB150" i="2" s="1"/>
  <c r="CH150" i="2" s="1"/>
  <c r="CA151" i="2" s="1"/>
  <c r="CD151" i="2" s="1"/>
  <c r="AU142" i="2"/>
  <c r="AT142" i="2" s="1"/>
  <c r="AZ142" i="2" s="1"/>
  <c r="AS143" i="2" s="1"/>
  <c r="AU143" i="2" s="1"/>
  <c r="BL146" i="2"/>
  <c r="BM146" i="2"/>
  <c r="CT152" i="2"/>
  <c r="CS152" i="2" s="1"/>
  <c r="CY152" i="2" s="1"/>
  <c r="CR153" i="2" s="1"/>
  <c r="CT153" i="2" s="1"/>
  <c r="Q90" i="2" l="1"/>
  <c r="T90" i="2" s="1"/>
  <c r="AI90" i="2"/>
  <c r="AB91" i="2" s="1"/>
  <c r="M92" i="2"/>
  <c r="F93" i="2" s="1"/>
  <c r="CC151" i="2"/>
  <c r="CB151" i="2" s="1"/>
  <c r="CH151" i="2" s="1"/>
  <c r="CA152" i="2" s="1"/>
  <c r="CD152" i="2" s="1"/>
  <c r="BK146" i="2"/>
  <c r="BQ146" i="2" s="1"/>
  <c r="BJ147" i="2" s="1"/>
  <c r="AV143" i="2"/>
  <c r="AT143" i="2" s="1"/>
  <c r="AZ143" i="2" s="1"/>
  <c r="AS144" i="2" s="1"/>
  <c r="CU153" i="2"/>
  <c r="CS153" i="2" s="1"/>
  <c r="CY153" i="2" s="1"/>
  <c r="CR154" i="2" s="1"/>
  <c r="AD91" i="2" l="1"/>
  <c r="AE91" i="2"/>
  <c r="I93" i="2"/>
  <c r="H93" i="2"/>
  <c r="CC152" i="2"/>
  <c r="CB152" i="2" s="1"/>
  <c r="CH152" i="2" s="1"/>
  <c r="CA153" i="2" s="1"/>
  <c r="CC153" i="2" s="1"/>
  <c r="BM147" i="2"/>
  <c r="BL147" i="2"/>
  <c r="AV144" i="2"/>
  <c r="AU144" i="2"/>
  <c r="CU154" i="2"/>
  <c r="CT154" i="2"/>
  <c r="AC91" i="2" l="1"/>
  <c r="Q91" i="2" s="1"/>
  <c r="T91" i="2" s="1"/>
  <c r="G93" i="2"/>
  <c r="CD153" i="2"/>
  <c r="CB153" i="2" s="1"/>
  <c r="CH153" i="2" s="1"/>
  <c r="CA154" i="2" s="1"/>
  <c r="CC154" i="2" s="1"/>
  <c r="BK147" i="2"/>
  <c r="BQ147" i="2" s="1"/>
  <c r="BJ148" i="2" s="1"/>
  <c r="AT144" i="2"/>
  <c r="AZ144" i="2" s="1"/>
  <c r="AS145" i="2" s="1"/>
  <c r="AU145" i="2" s="1"/>
  <c r="CS154" i="2"/>
  <c r="CY154" i="2" s="1"/>
  <c r="CR155" i="2" s="1"/>
  <c r="CU155" i="2" s="1"/>
  <c r="AI91" i="2" l="1"/>
  <c r="AB92" i="2" s="1"/>
  <c r="AE92" i="2" s="1"/>
  <c r="M93" i="2"/>
  <c r="F94" i="2" s="1"/>
  <c r="CD154" i="2"/>
  <c r="CB154" i="2" s="1"/>
  <c r="CH154" i="2" s="1"/>
  <c r="CA155" i="2" s="1"/>
  <c r="BM148" i="2"/>
  <c r="BL148" i="2"/>
  <c r="AV145" i="2"/>
  <c r="AT145" i="2" s="1"/>
  <c r="AZ145" i="2" s="1"/>
  <c r="AS146" i="2" s="1"/>
  <c r="AV146" i="2" s="1"/>
  <c r="CT155" i="2"/>
  <c r="CS155" i="2" s="1"/>
  <c r="CY155" i="2" s="1"/>
  <c r="CR156" i="2" s="1"/>
  <c r="AD92" i="2" l="1"/>
  <c r="AC92" i="2" s="1"/>
  <c r="H94" i="2"/>
  <c r="I94" i="2"/>
  <c r="BK148" i="2"/>
  <c r="BQ148" i="2" s="1"/>
  <c r="BJ149" i="2" s="1"/>
  <c r="AU146" i="2"/>
  <c r="AT146" i="2" s="1"/>
  <c r="AZ146" i="2" s="1"/>
  <c r="AS147" i="2" s="1"/>
  <c r="AU147" i="2" s="1"/>
  <c r="CC155" i="2"/>
  <c r="CD155" i="2"/>
  <c r="CT156" i="2"/>
  <c r="CU156" i="2"/>
  <c r="Q92" i="2" l="1"/>
  <c r="T92" i="2" s="1"/>
  <c r="AI92" i="2"/>
  <c r="AB93" i="2" s="1"/>
  <c r="G94" i="2"/>
  <c r="BM149" i="2"/>
  <c r="BL149" i="2"/>
  <c r="CB155" i="2"/>
  <c r="CH155" i="2" s="1"/>
  <c r="CA156" i="2" s="1"/>
  <c r="CC156" i="2" s="1"/>
  <c r="CS156" i="2"/>
  <c r="CY156" i="2" s="1"/>
  <c r="CR157" i="2" s="1"/>
  <c r="CU157" i="2" s="1"/>
  <c r="AV147" i="2"/>
  <c r="AT147" i="2" s="1"/>
  <c r="AZ147" i="2" s="1"/>
  <c r="AS148" i="2" s="1"/>
  <c r="AU148" i="2" s="1"/>
  <c r="AD93" i="2" l="1"/>
  <c r="AE93" i="2"/>
  <c r="M94" i="2"/>
  <c r="F95" i="2" s="1"/>
  <c r="I95" i="2" s="1"/>
  <c r="CD156" i="2"/>
  <c r="CB156" i="2" s="1"/>
  <c r="CH156" i="2" s="1"/>
  <c r="CA157" i="2" s="1"/>
  <c r="CC157" i="2" s="1"/>
  <c r="CT157" i="2"/>
  <c r="CS157" i="2" s="1"/>
  <c r="CY157" i="2" s="1"/>
  <c r="CR158" i="2" s="1"/>
  <c r="CT158" i="2" s="1"/>
  <c r="BK149" i="2"/>
  <c r="BQ149" i="2" s="1"/>
  <c r="BJ150" i="2" s="1"/>
  <c r="AV148" i="2"/>
  <c r="AT148" i="2" s="1"/>
  <c r="AZ148" i="2" s="1"/>
  <c r="AS149" i="2" s="1"/>
  <c r="AU149" i="2" s="1"/>
  <c r="AC93" i="2" l="1"/>
  <c r="Q93" i="2" s="1"/>
  <c r="T93" i="2" s="1"/>
  <c r="H95" i="2"/>
  <c r="G95" i="2" s="1"/>
  <c r="AV149" i="2"/>
  <c r="AT149" i="2" s="1"/>
  <c r="AZ149" i="2" s="1"/>
  <c r="AS150" i="2" s="1"/>
  <c r="BM150" i="2"/>
  <c r="BL150" i="2"/>
  <c r="CD157" i="2"/>
  <c r="CB157" i="2" s="1"/>
  <c r="CH157" i="2" s="1"/>
  <c r="CA158" i="2" s="1"/>
  <c r="CU158" i="2"/>
  <c r="CS158" i="2" s="1"/>
  <c r="CY158" i="2" s="1"/>
  <c r="CR159" i="2" s="1"/>
  <c r="AI93" i="2" l="1"/>
  <c r="AB94" i="2" s="1"/>
  <c r="AE94" i="2" s="1"/>
  <c r="M95" i="2"/>
  <c r="F96" i="2" s="1"/>
  <c r="BK150" i="2"/>
  <c r="BQ150" i="2" s="1"/>
  <c r="BJ151" i="2" s="1"/>
  <c r="BM151" i="2" s="1"/>
  <c r="AV150" i="2"/>
  <c r="AU150" i="2"/>
  <c r="CD158" i="2"/>
  <c r="CC158" i="2"/>
  <c r="CU159" i="2"/>
  <c r="CT159" i="2"/>
  <c r="AD94" i="2" l="1"/>
  <c r="AC94" i="2" s="1"/>
  <c r="I96" i="2"/>
  <c r="H96" i="2"/>
  <c r="BL151" i="2"/>
  <c r="BK151" i="2" s="1"/>
  <c r="BQ151" i="2" s="1"/>
  <c r="BJ152" i="2" s="1"/>
  <c r="CB158" i="2"/>
  <c r="CH158" i="2" s="1"/>
  <c r="CA159" i="2" s="1"/>
  <c r="AT150" i="2"/>
  <c r="AZ150" i="2" s="1"/>
  <c r="AS151" i="2" s="1"/>
  <c r="CS159" i="2"/>
  <c r="CY159" i="2" s="1"/>
  <c r="CR160" i="2" s="1"/>
  <c r="CT160" i="2" s="1"/>
  <c r="Q94" i="2" l="1"/>
  <c r="T94" i="2" s="1"/>
  <c r="AI94" i="2"/>
  <c r="AB95" i="2" s="1"/>
  <c r="G96" i="2"/>
  <c r="BM152" i="2"/>
  <c r="BL152" i="2"/>
  <c r="CD159" i="2"/>
  <c r="CC159" i="2"/>
  <c r="AU151" i="2"/>
  <c r="AV151" i="2"/>
  <c r="CU160" i="2"/>
  <c r="CS160" i="2" s="1"/>
  <c r="CY160" i="2" s="1"/>
  <c r="CR161" i="2" s="1"/>
  <c r="CT161" i="2" s="1"/>
  <c r="AD95" i="2" l="1"/>
  <c r="AE95" i="2"/>
  <c r="M96" i="2"/>
  <c r="F97" i="2" s="1"/>
  <c r="CB159" i="2"/>
  <c r="CH159" i="2" s="1"/>
  <c r="CA160" i="2" s="1"/>
  <c r="CD160" i="2" s="1"/>
  <c r="AT151" i="2"/>
  <c r="AZ151" i="2" s="1"/>
  <c r="AS152" i="2" s="1"/>
  <c r="AU152" i="2" s="1"/>
  <c r="BK152" i="2"/>
  <c r="BQ152" i="2" s="1"/>
  <c r="BJ153" i="2" s="1"/>
  <c r="CU161" i="2"/>
  <c r="CS161" i="2" s="1"/>
  <c r="CY161" i="2" s="1"/>
  <c r="CR162" i="2" s="1"/>
  <c r="AC95" i="2" l="1"/>
  <c r="Q95" i="2" s="1"/>
  <c r="T95" i="2" s="1"/>
  <c r="H97" i="2"/>
  <c r="I97" i="2"/>
  <c r="CC160" i="2"/>
  <c r="CB160" i="2" s="1"/>
  <c r="CH160" i="2" s="1"/>
  <c r="CA161" i="2" s="1"/>
  <c r="AV152" i="2"/>
  <c r="AT152" i="2" s="1"/>
  <c r="AZ152" i="2" s="1"/>
  <c r="AS153" i="2" s="1"/>
  <c r="BM153" i="2"/>
  <c r="BL153" i="2"/>
  <c r="CU162" i="2"/>
  <c r="CT162" i="2"/>
  <c r="AI95" i="2" l="1"/>
  <c r="AB96" i="2" s="1"/>
  <c r="AE96" i="2" s="1"/>
  <c r="G97" i="2"/>
  <c r="BK153" i="2"/>
  <c r="BQ153" i="2" s="1"/>
  <c r="BJ154" i="2" s="1"/>
  <c r="BM154" i="2" s="1"/>
  <c r="AV153" i="2"/>
  <c r="AU153" i="2"/>
  <c r="CC161" i="2"/>
  <c r="CD161" i="2"/>
  <c r="CS162" i="2"/>
  <c r="CY162" i="2" s="1"/>
  <c r="CR163" i="2" s="1"/>
  <c r="CU163" i="2" s="1"/>
  <c r="AD96" i="2" l="1"/>
  <c r="AC96" i="2" s="1"/>
  <c r="M97" i="2"/>
  <c r="F98" i="2" s="1"/>
  <c r="I98" i="2" s="1"/>
  <c r="BL154" i="2"/>
  <c r="BK154" i="2" s="1"/>
  <c r="BQ154" i="2" s="1"/>
  <c r="BJ155" i="2" s="1"/>
  <c r="CB161" i="2"/>
  <c r="CH161" i="2" s="1"/>
  <c r="CA162" i="2" s="1"/>
  <c r="CD162" i="2" s="1"/>
  <c r="AT153" i="2"/>
  <c r="AZ153" i="2" s="1"/>
  <c r="AS154" i="2" s="1"/>
  <c r="AU154" i="2" s="1"/>
  <c r="CT163" i="2"/>
  <c r="CS163" i="2" s="1"/>
  <c r="CY163" i="2" s="1"/>
  <c r="CR164" i="2" s="1"/>
  <c r="CU164" i="2" s="1"/>
  <c r="Q96" i="2" l="1"/>
  <c r="T96" i="2" s="1"/>
  <c r="AI96" i="2"/>
  <c r="AB97" i="2" s="1"/>
  <c r="H98" i="2"/>
  <c r="G98" i="2" s="1"/>
  <c r="CC162" i="2"/>
  <c r="CB162" i="2" s="1"/>
  <c r="CH162" i="2" s="1"/>
  <c r="CA163" i="2" s="1"/>
  <c r="BL155" i="2"/>
  <c r="BM155" i="2"/>
  <c r="AV154" i="2"/>
  <c r="AT154" i="2" s="1"/>
  <c r="AZ154" i="2" s="1"/>
  <c r="AS155" i="2" s="1"/>
  <c r="CT164" i="2"/>
  <c r="CS164" i="2" s="1"/>
  <c r="CY164" i="2" s="1"/>
  <c r="CR165" i="2" s="1"/>
  <c r="AE97" i="2" l="1"/>
  <c r="AD97" i="2"/>
  <c r="M98" i="2"/>
  <c r="F99" i="2" s="1"/>
  <c r="I99" i="2" s="1"/>
  <c r="BK155" i="2"/>
  <c r="BQ155" i="2" s="1"/>
  <c r="BJ156" i="2" s="1"/>
  <c r="CD163" i="2"/>
  <c r="CC163" i="2"/>
  <c r="AV155" i="2"/>
  <c r="AU155" i="2"/>
  <c r="CU165" i="2"/>
  <c r="CT165" i="2"/>
  <c r="AC97" i="2" l="1"/>
  <c r="H99" i="2"/>
  <c r="G99" i="2" s="1"/>
  <c r="BL156" i="2"/>
  <c r="BM156" i="2"/>
  <c r="AT155" i="2"/>
  <c r="AZ155" i="2" s="1"/>
  <c r="AS156" i="2" s="1"/>
  <c r="CB163" i="2"/>
  <c r="CH163" i="2" s="1"/>
  <c r="CA164" i="2" s="1"/>
  <c r="CS165" i="2"/>
  <c r="CY165" i="2" s="1"/>
  <c r="CR166" i="2" s="1"/>
  <c r="CU166" i="2" s="1"/>
  <c r="Q97" i="2" l="1"/>
  <c r="T97" i="2" s="1"/>
  <c r="AI97" i="2"/>
  <c r="AB98" i="2" s="1"/>
  <c r="M99" i="2"/>
  <c r="F100" i="2" s="1"/>
  <c r="BK156" i="2"/>
  <c r="BQ156" i="2" s="1"/>
  <c r="BJ157" i="2" s="1"/>
  <c r="BM157" i="2" s="1"/>
  <c r="CC164" i="2"/>
  <c r="CD164" i="2"/>
  <c r="AV156" i="2"/>
  <c r="AU156" i="2"/>
  <c r="CT166" i="2"/>
  <c r="CS166" i="2" s="1"/>
  <c r="CY166" i="2" s="1"/>
  <c r="CR167" i="2" s="1"/>
  <c r="CT167" i="2" s="1"/>
  <c r="AE98" i="2" l="1"/>
  <c r="AD98" i="2"/>
  <c r="H100" i="2"/>
  <c r="I100" i="2"/>
  <c r="BL157" i="2"/>
  <c r="BK157" i="2" s="1"/>
  <c r="BQ157" i="2" s="1"/>
  <c r="BJ158" i="2" s="1"/>
  <c r="BL158" i="2" s="1"/>
  <c r="CB164" i="2"/>
  <c r="CH164" i="2" s="1"/>
  <c r="CA165" i="2" s="1"/>
  <c r="CD165" i="2" s="1"/>
  <c r="AT156" i="2"/>
  <c r="AZ156" i="2" s="1"/>
  <c r="AS157" i="2" s="1"/>
  <c r="CU167" i="2"/>
  <c r="CS167" i="2" s="1"/>
  <c r="CY167" i="2" s="1"/>
  <c r="CR168" i="2" s="1"/>
  <c r="CT168" i="2" s="1"/>
  <c r="AC98" i="2" l="1"/>
  <c r="G100" i="2"/>
  <c r="BM158" i="2"/>
  <c r="BK158" i="2" s="1"/>
  <c r="BQ158" i="2" s="1"/>
  <c r="BJ159" i="2" s="1"/>
  <c r="BL159" i="2" s="1"/>
  <c r="CC165" i="2"/>
  <c r="CB165" i="2" s="1"/>
  <c r="CH165" i="2" s="1"/>
  <c r="CA166" i="2" s="1"/>
  <c r="CD166" i="2" s="1"/>
  <c r="AV157" i="2"/>
  <c r="AU157" i="2"/>
  <c r="CU168" i="2"/>
  <c r="CS168" i="2" s="1"/>
  <c r="CY168" i="2" s="1"/>
  <c r="CR169" i="2" s="1"/>
  <c r="CT169" i="2" s="1"/>
  <c r="AI98" i="2" l="1"/>
  <c r="AB99" i="2" s="1"/>
  <c r="Q98" i="2"/>
  <c r="T98" i="2" s="1"/>
  <c r="M100" i="2"/>
  <c r="F101" i="2" s="1"/>
  <c r="I101" i="2" s="1"/>
  <c r="BM159" i="2"/>
  <c r="BK159" i="2" s="1"/>
  <c r="BQ159" i="2" s="1"/>
  <c r="BJ160" i="2" s="1"/>
  <c r="BL160" i="2" s="1"/>
  <c r="CC166" i="2"/>
  <c r="CB166" i="2" s="1"/>
  <c r="CH166" i="2" s="1"/>
  <c r="CA167" i="2" s="1"/>
  <c r="CD167" i="2" s="1"/>
  <c r="AT157" i="2"/>
  <c r="AZ157" i="2" s="1"/>
  <c r="AS158" i="2" s="1"/>
  <c r="CU169" i="2"/>
  <c r="CS169" i="2" s="1"/>
  <c r="CY169" i="2" s="1"/>
  <c r="CR170" i="2" s="1"/>
  <c r="CU170" i="2" s="1"/>
  <c r="AD99" i="2" l="1"/>
  <c r="AE99" i="2"/>
  <c r="H101" i="2"/>
  <c r="G101" i="2" s="1"/>
  <c r="BM160" i="2"/>
  <c r="BK160" i="2" s="1"/>
  <c r="BQ160" i="2" s="1"/>
  <c r="BJ161" i="2" s="1"/>
  <c r="BM161" i="2" s="1"/>
  <c r="CC167" i="2"/>
  <c r="CB167" i="2" s="1"/>
  <c r="CH167" i="2" s="1"/>
  <c r="CA168" i="2" s="1"/>
  <c r="CC168" i="2" s="1"/>
  <c r="AU158" i="2"/>
  <c r="AV158" i="2"/>
  <c r="CT170" i="2"/>
  <c r="CS170" i="2" s="1"/>
  <c r="CY170" i="2" s="1"/>
  <c r="CR171" i="2" s="1"/>
  <c r="AC99" i="2" l="1"/>
  <c r="AI99" i="2" s="1"/>
  <c r="AB100" i="2" s="1"/>
  <c r="Q99" i="2"/>
  <c r="T99" i="2" s="1"/>
  <c r="M101" i="2"/>
  <c r="F102" i="2" s="1"/>
  <c r="BL161" i="2"/>
  <c r="BK161" i="2" s="1"/>
  <c r="BQ161" i="2" s="1"/>
  <c r="BJ162" i="2" s="1"/>
  <c r="BL162" i="2" s="1"/>
  <c r="AT158" i="2"/>
  <c r="AZ158" i="2" s="1"/>
  <c r="AS159" i="2" s="1"/>
  <c r="AV159" i="2" s="1"/>
  <c r="CU171" i="2"/>
  <c r="CT171" i="2"/>
  <c r="CD168" i="2"/>
  <c r="CB168" i="2" s="1"/>
  <c r="CH168" i="2" s="1"/>
  <c r="CA169" i="2" s="1"/>
  <c r="AE100" i="2" l="1"/>
  <c r="AD100" i="2"/>
  <c r="H102" i="2"/>
  <c r="I102" i="2"/>
  <c r="AU159" i="2"/>
  <c r="AT159" i="2" s="1"/>
  <c r="AZ159" i="2" s="1"/>
  <c r="AS160" i="2" s="1"/>
  <c r="AV160" i="2" s="1"/>
  <c r="BM162" i="2"/>
  <c r="BK162" i="2" s="1"/>
  <c r="BQ162" i="2" s="1"/>
  <c r="BJ163" i="2" s="1"/>
  <c r="CS171" i="2"/>
  <c r="CY171" i="2" s="1"/>
  <c r="CR172" i="2" s="1"/>
  <c r="CT172" i="2" s="1"/>
  <c r="CD169" i="2"/>
  <c r="CC169" i="2"/>
  <c r="AC100" i="2" l="1"/>
  <c r="G102" i="2"/>
  <c r="BM163" i="2"/>
  <c r="BL163" i="2"/>
  <c r="AU160" i="2"/>
  <c r="AT160" i="2" s="1"/>
  <c r="AZ160" i="2" s="1"/>
  <c r="AS161" i="2" s="1"/>
  <c r="CU172" i="2"/>
  <c r="CS172" i="2" s="1"/>
  <c r="CY172" i="2" s="1"/>
  <c r="CR173" i="2" s="1"/>
  <c r="CU173" i="2" s="1"/>
  <c r="CB169" i="2"/>
  <c r="CH169" i="2" s="1"/>
  <c r="CA170" i="2" s="1"/>
  <c r="Q100" i="2" l="1"/>
  <c r="T100" i="2" s="1"/>
  <c r="AI100" i="2"/>
  <c r="AB101" i="2" s="1"/>
  <c r="M102" i="2"/>
  <c r="F103" i="2" s="1"/>
  <c r="I103" i="2" s="1"/>
  <c r="BK163" i="2"/>
  <c r="BQ163" i="2" s="1"/>
  <c r="BJ164" i="2" s="1"/>
  <c r="BL164" i="2" s="1"/>
  <c r="AV161" i="2"/>
  <c r="AU161" i="2"/>
  <c r="CT173" i="2"/>
  <c r="CS173" i="2" s="1"/>
  <c r="CY173" i="2" s="1"/>
  <c r="CR174" i="2" s="1"/>
  <c r="CU174" i="2" s="1"/>
  <c r="CC170" i="2"/>
  <c r="CD170" i="2"/>
  <c r="AE101" i="2" l="1"/>
  <c r="AD101" i="2"/>
  <c r="H103" i="2"/>
  <c r="G103" i="2" s="1"/>
  <c r="BM164" i="2"/>
  <c r="BK164" i="2" s="1"/>
  <c r="BQ164" i="2" s="1"/>
  <c r="BJ165" i="2" s="1"/>
  <c r="BL165" i="2" s="1"/>
  <c r="AT161" i="2"/>
  <c r="AZ161" i="2" s="1"/>
  <c r="AS162" i="2" s="1"/>
  <c r="CT174" i="2"/>
  <c r="CS174" i="2" s="1"/>
  <c r="CY174" i="2" s="1"/>
  <c r="CR175" i="2" s="1"/>
  <c r="CB170" i="2"/>
  <c r="CH170" i="2" s="1"/>
  <c r="CA171" i="2" s="1"/>
  <c r="CC171" i="2" s="1"/>
  <c r="AC101" i="2" l="1"/>
  <c r="M103" i="2"/>
  <c r="F104" i="2" s="1"/>
  <c r="BM165" i="2"/>
  <c r="BK165" i="2" s="1"/>
  <c r="BQ165" i="2" s="1"/>
  <c r="BJ166" i="2" s="1"/>
  <c r="BL166" i="2" s="1"/>
  <c r="AV162" i="2"/>
  <c r="AU162" i="2"/>
  <c r="CT175" i="2"/>
  <c r="CU175" i="2"/>
  <c r="CD171" i="2"/>
  <c r="CB171" i="2" s="1"/>
  <c r="CH171" i="2" s="1"/>
  <c r="CA172" i="2" s="1"/>
  <c r="CC172" i="2" s="1"/>
  <c r="Q101" i="2" l="1"/>
  <c r="T101" i="2" s="1"/>
  <c r="AI101" i="2"/>
  <c r="AB102" i="2" s="1"/>
  <c r="H104" i="2"/>
  <c r="I104" i="2"/>
  <c r="BM166" i="2"/>
  <c r="BK166" i="2" s="1"/>
  <c r="BQ166" i="2" s="1"/>
  <c r="BJ167" i="2" s="1"/>
  <c r="BL167" i="2" s="1"/>
  <c r="AT162" i="2"/>
  <c r="AZ162" i="2" s="1"/>
  <c r="AS163" i="2" s="1"/>
  <c r="CS175" i="2"/>
  <c r="CY175" i="2" s="1"/>
  <c r="CR176" i="2" s="1"/>
  <c r="CD172" i="2"/>
  <c r="CB172" i="2" s="1"/>
  <c r="CH172" i="2" s="1"/>
  <c r="CA173" i="2" s="1"/>
  <c r="CC173" i="2" s="1"/>
  <c r="AE102" i="2" l="1"/>
  <c r="AD102" i="2"/>
  <c r="G104" i="2"/>
  <c r="BM167" i="2"/>
  <c r="BK167" i="2" s="1"/>
  <c r="BQ167" i="2" s="1"/>
  <c r="BJ168" i="2" s="1"/>
  <c r="BM168" i="2" s="1"/>
  <c r="CU176" i="2"/>
  <c r="CT176" i="2"/>
  <c r="CD173" i="2"/>
  <c r="CB173" i="2" s="1"/>
  <c r="CH173" i="2" s="1"/>
  <c r="CA174" i="2" s="1"/>
  <c r="AU163" i="2"/>
  <c r="AV163" i="2"/>
  <c r="AC102" i="2" l="1"/>
  <c r="Q102" i="2" s="1"/>
  <c r="T102" i="2" s="1"/>
  <c r="M104" i="2"/>
  <c r="F105" i="2" s="1"/>
  <c r="I105" i="2" s="1"/>
  <c r="CS176" i="2"/>
  <c r="CY176" i="2" s="1"/>
  <c r="CR177" i="2" s="1"/>
  <c r="CU177" i="2" s="1"/>
  <c r="AT163" i="2"/>
  <c r="AZ163" i="2" s="1"/>
  <c r="AS164" i="2" s="1"/>
  <c r="AV164" i="2" s="1"/>
  <c r="BL168" i="2"/>
  <c r="BK168" i="2" s="1"/>
  <c r="BQ168" i="2" s="1"/>
  <c r="BJ169" i="2" s="1"/>
  <c r="CC174" i="2"/>
  <c r="CD174" i="2"/>
  <c r="AI102" i="2" l="1"/>
  <c r="AB103" i="2" s="1"/>
  <c r="AE103" i="2" s="1"/>
  <c r="H105" i="2"/>
  <c r="G105" i="2" s="1"/>
  <c r="CT177" i="2"/>
  <c r="CS177" i="2" s="1"/>
  <c r="CY177" i="2" s="1"/>
  <c r="CR178" i="2" s="1"/>
  <c r="CT178" i="2" s="1"/>
  <c r="AU164" i="2"/>
  <c r="AT164" i="2" s="1"/>
  <c r="AZ164" i="2" s="1"/>
  <c r="AS165" i="2" s="1"/>
  <c r="AV165" i="2" s="1"/>
  <c r="BL169" i="2"/>
  <c r="BM169" i="2"/>
  <c r="CB174" i="2"/>
  <c r="CH174" i="2" s="1"/>
  <c r="CA175" i="2" s="1"/>
  <c r="AD103" i="2" l="1"/>
  <c r="AC103" i="2" s="1"/>
  <c r="M105" i="2"/>
  <c r="F106" i="2" s="1"/>
  <c r="H106" i="2" s="1"/>
  <c r="CU178" i="2"/>
  <c r="CS178" i="2" s="1"/>
  <c r="CY178" i="2" s="1"/>
  <c r="CR179" i="2" s="1"/>
  <c r="CU179" i="2" s="1"/>
  <c r="AU165" i="2"/>
  <c r="AT165" i="2" s="1"/>
  <c r="AZ165" i="2" s="1"/>
  <c r="AS166" i="2" s="1"/>
  <c r="BK169" i="2"/>
  <c r="BQ169" i="2" s="1"/>
  <c r="BJ170" i="2" s="1"/>
  <c r="CD175" i="2"/>
  <c r="CC175" i="2"/>
  <c r="Q103" i="2" l="1"/>
  <c r="T103" i="2" s="1"/>
  <c r="AI103" i="2"/>
  <c r="AB104" i="2" s="1"/>
  <c r="I106" i="2"/>
  <c r="G106" i="2" s="1"/>
  <c r="BM170" i="2"/>
  <c r="BL170" i="2"/>
  <c r="CT179" i="2"/>
  <c r="CS179" i="2" s="1"/>
  <c r="CY179" i="2" s="1"/>
  <c r="CR180" i="2" s="1"/>
  <c r="CT180" i="2" s="1"/>
  <c r="AU166" i="2"/>
  <c r="AV166" i="2"/>
  <c r="CB175" i="2"/>
  <c r="CH175" i="2" s="1"/>
  <c r="CA176" i="2" s="1"/>
  <c r="CD176" i="2" s="1"/>
  <c r="AE104" i="2" l="1"/>
  <c r="AD104" i="2"/>
  <c r="M106" i="2"/>
  <c r="F107" i="2" s="1"/>
  <c r="H107" i="2" s="1"/>
  <c r="BK170" i="2"/>
  <c r="BQ170" i="2" s="1"/>
  <c r="BJ171" i="2" s="1"/>
  <c r="BL171" i="2" s="1"/>
  <c r="CU180" i="2"/>
  <c r="CS180" i="2" s="1"/>
  <c r="CY180" i="2" s="1"/>
  <c r="CR181" i="2" s="1"/>
  <c r="CU181" i="2" s="1"/>
  <c r="AT166" i="2"/>
  <c r="AZ166" i="2" s="1"/>
  <c r="AS167" i="2" s="1"/>
  <c r="AV167" i="2" s="1"/>
  <c r="CC176" i="2"/>
  <c r="CB176" i="2" s="1"/>
  <c r="CH176" i="2" s="1"/>
  <c r="CA177" i="2" s="1"/>
  <c r="CC177" i="2" s="1"/>
  <c r="AC104" i="2" l="1"/>
  <c r="I107" i="2"/>
  <c r="G107" i="2" s="1"/>
  <c r="BM171" i="2"/>
  <c r="BK171" i="2" s="1"/>
  <c r="BQ171" i="2" s="1"/>
  <c r="BJ172" i="2" s="1"/>
  <c r="BM172" i="2" s="1"/>
  <c r="CT181" i="2"/>
  <c r="CS181" i="2" s="1"/>
  <c r="CY181" i="2" s="1"/>
  <c r="CR182" i="2" s="1"/>
  <c r="CU182" i="2" s="1"/>
  <c r="AU167" i="2"/>
  <c r="AT167" i="2" s="1"/>
  <c r="AZ167" i="2" s="1"/>
  <c r="AS168" i="2" s="1"/>
  <c r="CD177" i="2"/>
  <c r="CB177" i="2" s="1"/>
  <c r="CH177" i="2" s="1"/>
  <c r="CA178" i="2" s="1"/>
  <c r="CD178" i="2" s="1"/>
  <c r="Q104" i="2" l="1"/>
  <c r="T104" i="2" s="1"/>
  <c r="AI104" i="2"/>
  <c r="AB105" i="2" s="1"/>
  <c r="M107" i="2"/>
  <c r="F108" i="2" s="1"/>
  <c r="I108" i="2" s="1"/>
  <c r="BL172" i="2"/>
  <c r="BK172" i="2" s="1"/>
  <c r="BQ172" i="2" s="1"/>
  <c r="BJ173" i="2" s="1"/>
  <c r="CT182" i="2"/>
  <c r="CS182" i="2" s="1"/>
  <c r="CY182" i="2" s="1"/>
  <c r="CR183" i="2" s="1"/>
  <c r="AU168" i="2"/>
  <c r="AV168" i="2"/>
  <c r="CC178" i="2"/>
  <c r="CB178" i="2" s="1"/>
  <c r="CH178" i="2" s="1"/>
  <c r="CA179" i="2" s="1"/>
  <c r="AD105" i="2" l="1"/>
  <c r="AE105" i="2"/>
  <c r="H108" i="2"/>
  <c r="G108" i="2" s="1"/>
  <c r="AT168" i="2"/>
  <c r="AZ168" i="2" s="1"/>
  <c r="AS169" i="2" s="1"/>
  <c r="AU169" i="2" s="1"/>
  <c r="BM173" i="2"/>
  <c r="BL173" i="2"/>
  <c r="CU183" i="2"/>
  <c r="CT183" i="2"/>
  <c r="CD179" i="2"/>
  <c r="CC179" i="2"/>
  <c r="AC105" i="2" l="1"/>
  <c r="Q105" i="2" s="1"/>
  <c r="T105" i="2" s="1"/>
  <c r="M108" i="2"/>
  <c r="F109" i="2" s="1"/>
  <c r="AV169" i="2"/>
  <c r="AT169" i="2" s="1"/>
  <c r="AZ169" i="2" s="1"/>
  <c r="AS170" i="2" s="1"/>
  <c r="AU170" i="2" s="1"/>
  <c r="BK173" i="2"/>
  <c r="BQ173" i="2" s="1"/>
  <c r="BJ174" i="2" s="1"/>
  <c r="BM174" i="2" s="1"/>
  <c r="CB179" i="2"/>
  <c r="CH179" i="2" s="1"/>
  <c r="CA180" i="2" s="1"/>
  <c r="CD180" i="2" s="1"/>
  <c r="CS183" i="2"/>
  <c r="CY183" i="2" s="1"/>
  <c r="CR184" i="2" s="1"/>
  <c r="CT184" i="2" s="1"/>
  <c r="AI105" i="2" l="1"/>
  <c r="AB106" i="2" s="1"/>
  <c r="AE106" i="2" s="1"/>
  <c r="H109" i="2"/>
  <c r="I109" i="2"/>
  <c r="BL174" i="2"/>
  <c r="BK174" i="2" s="1"/>
  <c r="BQ174" i="2" s="1"/>
  <c r="BJ175" i="2" s="1"/>
  <c r="AV170" i="2"/>
  <c r="AT170" i="2" s="1"/>
  <c r="AZ170" i="2" s="1"/>
  <c r="AS171" i="2" s="1"/>
  <c r="AV171" i="2" s="1"/>
  <c r="CC180" i="2"/>
  <c r="CB180" i="2" s="1"/>
  <c r="CH180" i="2" s="1"/>
  <c r="CA181" i="2" s="1"/>
  <c r="CU184" i="2"/>
  <c r="CS184" i="2" s="1"/>
  <c r="CY184" i="2" s="1"/>
  <c r="CR185" i="2" s="1"/>
  <c r="AD106" i="2" l="1"/>
  <c r="AC106" i="2" s="1"/>
  <c r="G109" i="2"/>
  <c r="AU171" i="2"/>
  <c r="AT171" i="2" s="1"/>
  <c r="AZ171" i="2" s="1"/>
  <c r="AS172" i="2" s="1"/>
  <c r="BL175" i="2"/>
  <c r="BM175" i="2"/>
  <c r="CU185" i="2"/>
  <c r="CT185" i="2"/>
  <c r="CC181" i="2"/>
  <c r="CD181" i="2"/>
  <c r="Q106" i="2" l="1"/>
  <c r="T106" i="2" s="1"/>
  <c r="AI106" i="2"/>
  <c r="AB107" i="2" s="1"/>
  <c r="M109" i="2"/>
  <c r="F110" i="2" s="1"/>
  <c r="I110" i="2" s="1"/>
  <c r="BK175" i="2"/>
  <c r="BQ175" i="2" s="1"/>
  <c r="BJ176" i="2" s="1"/>
  <c r="BL176" i="2" s="1"/>
  <c r="CS185" i="2"/>
  <c r="CY185" i="2" s="1"/>
  <c r="CR186" i="2" s="1"/>
  <c r="CT186" i="2" s="1"/>
  <c r="CB181" i="2"/>
  <c r="CH181" i="2" s="1"/>
  <c r="CA182" i="2" s="1"/>
  <c r="CD182" i="2" s="1"/>
  <c r="AU172" i="2"/>
  <c r="AV172" i="2"/>
  <c r="AD107" i="2" l="1"/>
  <c r="AE107" i="2"/>
  <c r="H110" i="2"/>
  <c r="G110" i="2" s="1"/>
  <c r="BM176" i="2"/>
  <c r="BK176" i="2" s="1"/>
  <c r="BQ176" i="2" s="1"/>
  <c r="BJ177" i="2" s="1"/>
  <c r="BL177" i="2" s="1"/>
  <c r="AT172" i="2"/>
  <c r="AZ172" i="2" s="1"/>
  <c r="AS173" i="2" s="1"/>
  <c r="AV173" i="2" s="1"/>
  <c r="CU186" i="2"/>
  <c r="CS186" i="2" s="1"/>
  <c r="CY186" i="2" s="1"/>
  <c r="CR187" i="2" s="1"/>
  <c r="CU187" i="2" s="1"/>
  <c r="CC182" i="2"/>
  <c r="CB182" i="2" s="1"/>
  <c r="CH182" i="2" s="1"/>
  <c r="CA183" i="2" s="1"/>
  <c r="CD183" i="2" s="1"/>
  <c r="AC107" i="2" l="1"/>
  <c r="Q107" i="2" s="1"/>
  <c r="T107" i="2" s="1"/>
  <c r="M110" i="2"/>
  <c r="F111" i="2" s="1"/>
  <c r="BM177" i="2"/>
  <c r="BK177" i="2" s="1"/>
  <c r="BQ177" i="2" s="1"/>
  <c r="BJ178" i="2" s="1"/>
  <c r="BL178" i="2" s="1"/>
  <c r="AU173" i="2"/>
  <c r="AT173" i="2" s="1"/>
  <c r="AZ173" i="2" s="1"/>
  <c r="AS174" i="2" s="1"/>
  <c r="AU174" i="2" s="1"/>
  <c r="CT187" i="2"/>
  <c r="CS187" i="2" s="1"/>
  <c r="CY187" i="2" s="1"/>
  <c r="CR188" i="2" s="1"/>
  <c r="CU188" i="2" s="1"/>
  <c r="CC183" i="2"/>
  <c r="CB183" i="2" s="1"/>
  <c r="CH183" i="2" s="1"/>
  <c r="CA184" i="2" s="1"/>
  <c r="CD184" i="2" s="1"/>
  <c r="AI107" i="2" l="1"/>
  <c r="AB108" i="2" s="1"/>
  <c r="AE108" i="2" s="1"/>
  <c r="I111" i="2"/>
  <c r="H111" i="2"/>
  <c r="BM178" i="2"/>
  <c r="BK178" i="2" s="1"/>
  <c r="BQ178" i="2" s="1"/>
  <c r="BJ179" i="2" s="1"/>
  <c r="BL179" i="2" s="1"/>
  <c r="CT188" i="2"/>
  <c r="CS188" i="2" s="1"/>
  <c r="CY188" i="2" s="1"/>
  <c r="CR189" i="2" s="1"/>
  <c r="CT189" i="2" s="1"/>
  <c r="AV174" i="2"/>
  <c r="AT174" i="2" s="1"/>
  <c r="AZ174" i="2" s="1"/>
  <c r="AS175" i="2" s="1"/>
  <c r="AU175" i="2" s="1"/>
  <c r="CC184" i="2"/>
  <c r="CB184" i="2" s="1"/>
  <c r="CH184" i="2" s="1"/>
  <c r="CA185" i="2" s="1"/>
  <c r="AD108" i="2" l="1"/>
  <c r="AC108" i="2" s="1"/>
  <c r="G111" i="2"/>
  <c r="BM179" i="2"/>
  <c r="BK179" i="2" s="1"/>
  <c r="BQ179" i="2" s="1"/>
  <c r="BJ180" i="2" s="1"/>
  <c r="BL180" i="2" s="1"/>
  <c r="CU189" i="2"/>
  <c r="CS189" i="2" s="1"/>
  <c r="CY189" i="2" s="1"/>
  <c r="CR190" i="2" s="1"/>
  <c r="CT190" i="2" s="1"/>
  <c r="AV175" i="2"/>
  <c r="AT175" i="2" s="1"/>
  <c r="AZ175" i="2" s="1"/>
  <c r="AS176" i="2" s="1"/>
  <c r="AU176" i="2" s="1"/>
  <c r="CD185" i="2"/>
  <c r="CC185" i="2"/>
  <c r="Q108" i="2" l="1"/>
  <c r="T108" i="2" s="1"/>
  <c r="AI108" i="2"/>
  <c r="AB109" i="2" s="1"/>
  <c r="M111" i="2"/>
  <c r="F112" i="2" s="1"/>
  <c r="BM180" i="2"/>
  <c r="BK180" i="2" s="1"/>
  <c r="BQ180" i="2" s="1"/>
  <c r="BJ181" i="2" s="1"/>
  <c r="BM181" i="2" s="1"/>
  <c r="CU190" i="2"/>
  <c r="CS190" i="2" s="1"/>
  <c r="CY190" i="2" s="1"/>
  <c r="CR191" i="2" s="1"/>
  <c r="CU191" i="2" s="1"/>
  <c r="AV176" i="2"/>
  <c r="AT176" i="2" s="1"/>
  <c r="AZ176" i="2" s="1"/>
  <c r="AS177" i="2" s="1"/>
  <c r="AU177" i="2" s="1"/>
  <c r="CB185" i="2"/>
  <c r="CH185" i="2" s="1"/>
  <c r="CA186" i="2" s="1"/>
  <c r="AE109" i="2" l="1"/>
  <c r="AD109" i="2"/>
  <c r="H112" i="2"/>
  <c r="I112" i="2"/>
  <c r="CT191" i="2"/>
  <c r="CS191" i="2" s="1"/>
  <c r="CY191" i="2" s="1"/>
  <c r="CR192" i="2" s="1"/>
  <c r="CT192" i="2" s="1"/>
  <c r="BL181" i="2"/>
  <c r="BK181" i="2" s="1"/>
  <c r="BQ181" i="2" s="1"/>
  <c r="BJ182" i="2" s="1"/>
  <c r="BL182" i="2" s="1"/>
  <c r="AV177" i="2"/>
  <c r="AT177" i="2" s="1"/>
  <c r="AZ177" i="2" s="1"/>
  <c r="AS178" i="2" s="1"/>
  <c r="AV178" i="2" s="1"/>
  <c r="CD186" i="2"/>
  <c r="CC186" i="2"/>
  <c r="AC109" i="2" l="1"/>
  <c r="G112" i="2"/>
  <c r="BM182" i="2"/>
  <c r="BK182" i="2" s="1"/>
  <c r="BQ182" i="2" s="1"/>
  <c r="BJ183" i="2" s="1"/>
  <c r="AU178" i="2"/>
  <c r="AT178" i="2" s="1"/>
  <c r="AZ178" i="2" s="1"/>
  <c r="AS179" i="2" s="1"/>
  <c r="AU179" i="2" s="1"/>
  <c r="CB186" i="2"/>
  <c r="CH186" i="2" s="1"/>
  <c r="CA187" i="2" s="1"/>
  <c r="CC187" i="2" s="1"/>
  <c r="CU192" i="2"/>
  <c r="CS192" i="2" s="1"/>
  <c r="CY192" i="2" s="1"/>
  <c r="CR193" i="2" s="1"/>
  <c r="CU193" i="2" s="1"/>
  <c r="Q109" i="2" l="1"/>
  <c r="T109" i="2" s="1"/>
  <c r="AI109" i="2"/>
  <c r="AB110" i="2" s="1"/>
  <c r="M112" i="2"/>
  <c r="F113" i="2" s="1"/>
  <c r="I113" i="2" s="1"/>
  <c r="BM183" i="2"/>
  <c r="BL183" i="2"/>
  <c r="AV179" i="2"/>
  <c r="AT179" i="2" s="1"/>
  <c r="AZ179" i="2" s="1"/>
  <c r="AS180" i="2" s="1"/>
  <c r="CD187" i="2"/>
  <c r="CB187" i="2" s="1"/>
  <c r="CH187" i="2" s="1"/>
  <c r="CA188" i="2" s="1"/>
  <c r="CC188" i="2" s="1"/>
  <c r="CT193" i="2"/>
  <c r="CS193" i="2" s="1"/>
  <c r="CY193" i="2" s="1"/>
  <c r="CR194" i="2" s="1"/>
  <c r="AD110" i="2" l="1"/>
  <c r="AE110" i="2"/>
  <c r="H113" i="2"/>
  <c r="G113" i="2" s="1"/>
  <c r="BK183" i="2"/>
  <c r="BQ183" i="2" s="1"/>
  <c r="BJ184" i="2" s="1"/>
  <c r="BM184" i="2" s="1"/>
  <c r="AV180" i="2"/>
  <c r="AU180" i="2"/>
  <c r="CD188" i="2"/>
  <c r="CB188" i="2" s="1"/>
  <c r="CH188" i="2" s="1"/>
  <c r="CA189" i="2" s="1"/>
  <c r="CT194" i="2"/>
  <c r="CU194" i="2"/>
  <c r="AC110" i="2" l="1"/>
  <c r="Q110" i="2" s="1"/>
  <c r="T110" i="2" s="1"/>
  <c r="M113" i="2"/>
  <c r="F114" i="2" s="1"/>
  <c r="BL184" i="2"/>
  <c r="BK184" i="2" s="1"/>
  <c r="BQ184" i="2" s="1"/>
  <c r="BJ185" i="2" s="1"/>
  <c r="CD189" i="2"/>
  <c r="CC189" i="2"/>
  <c r="AT180" i="2"/>
  <c r="AZ180" i="2" s="1"/>
  <c r="AS181" i="2" s="1"/>
  <c r="CS194" i="2"/>
  <c r="CY194" i="2" s="1"/>
  <c r="CR195" i="2" s="1"/>
  <c r="CU195" i="2" s="1"/>
  <c r="AI110" i="2" l="1"/>
  <c r="AB111" i="2" s="1"/>
  <c r="AE111" i="2" s="1"/>
  <c r="I114" i="2"/>
  <c r="H114" i="2"/>
  <c r="CB189" i="2"/>
  <c r="CH189" i="2" s="1"/>
  <c r="CA190" i="2" s="1"/>
  <c r="CC190" i="2" s="1"/>
  <c r="BL185" i="2"/>
  <c r="BM185" i="2"/>
  <c r="AU181" i="2"/>
  <c r="AV181" i="2"/>
  <c r="CT195" i="2"/>
  <c r="CS195" i="2" s="1"/>
  <c r="CY195" i="2" s="1"/>
  <c r="CR196" i="2" s="1"/>
  <c r="AD111" i="2" l="1"/>
  <c r="AC111" i="2" s="1"/>
  <c r="Q111" i="2" s="1"/>
  <c r="T111" i="2" s="1"/>
  <c r="G114" i="2"/>
  <c r="AT181" i="2"/>
  <c r="AZ181" i="2" s="1"/>
  <c r="AS182" i="2" s="1"/>
  <c r="AV182" i="2" s="1"/>
  <c r="CD190" i="2"/>
  <c r="CB190" i="2" s="1"/>
  <c r="CH190" i="2" s="1"/>
  <c r="CA191" i="2" s="1"/>
  <c r="CC191" i="2" s="1"/>
  <c r="BK185" i="2"/>
  <c r="BQ185" i="2" s="1"/>
  <c r="BJ186" i="2" s="1"/>
  <c r="BL186" i="2" s="1"/>
  <c r="CU196" i="2"/>
  <c r="CT196" i="2"/>
  <c r="AI111" i="2" l="1"/>
  <c r="AB112" i="2" s="1"/>
  <c r="AD112" i="2" s="1"/>
  <c r="M114" i="2"/>
  <c r="F115" i="2" s="1"/>
  <c r="H115" i="2" s="1"/>
  <c r="AU182" i="2"/>
  <c r="AT182" i="2" s="1"/>
  <c r="AZ182" i="2" s="1"/>
  <c r="AS183" i="2" s="1"/>
  <c r="CD191" i="2"/>
  <c r="CB191" i="2" s="1"/>
  <c r="CH191" i="2" s="1"/>
  <c r="CA192" i="2" s="1"/>
  <c r="CD192" i="2" s="1"/>
  <c r="BM186" i="2"/>
  <c r="BK186" i="2" s="1"/>
  <c r="BQ186" i="2" s="1"/>
  <c r="BJ187" i="2" s="1"/>
  <c r="BM187" i="2" s="1"/>
  <c r="CS196" i="2"/>
  <c r="CY196" i="2" s="1"/>
  <c r="CR197" i="2" s="1"/>
  <c r="CT197" i="2" s="1"/>
  <c r="AE112" i="2" l="1"/>
  <c r="AC112" i="2" s="1"/>
  <c r="Q112" i="2" s="1"/>
  <c r="T112" i="2" s="1"/>
  <c r="I115" i="2"/>
  <c r="G115" i="2" s="1"/>
  <c r="BL187" i="2"/>
  <c r="BK187" i="2" s="1"/>
  <c r="BQ187" i="2" s="1"/>
  <c r="BJ188" i="2" s="1"/>
  <c r="CC192" i="2"/>
  <c r="CB192" i="2" s="1"/>
  <c r="CH192" i="2" s="1"/>
  <c r="CA193" i="2" s="1"/>
  <c r="CC193" i="2" s="1"/>
  <c r="AU183" i="2"/>
  <c r="AV183" i="2"/>
  <c r="CU197" i="2"/>
  <c r="CS197" i="2" s="1"/>
  <c r="CY197" i="2" s="1"/>
  <c r="CR198" i="2" s="1"/>
  <c r="CT198" i="2" s="1"/>
  <c r="AI112" i="2" l="1"/>
  <c r="AB113" i="2" s="1"/>
  <c r="AE113" i="2" s="1"/>
  <c r="M115" i="2"/>
  <c r="F116" i="2" s="1"/>
  <c r="AT183" i="2"/>
  <c r="AZ183" i="2" s="1"/>
  <c r="AS184" i="2" s="1"/>
  <c r="AV184" i="2" s="1"/>
  <c r="CD193" i="2"/>
  <c r="CB193" i="2" s="1"/>
  <c r="CH193" i="2" s="1"/>
  <c r="CA194" i="2" s="1"/>
  <c r="CC194" i="2" s="1"/>
  <c r="BL188" i="2"/>
  <c r="BM188" i="2"/>
  <c r="CU198" i="2"/>
  <c r="CS198" i="2" s="1"/>
  <c r="CY198" i="2" s="1"/>
  <c r="CR199" i="2" s="1"/>
  <c r="AD113" i="2" l="1"/>
  <c r="AC113" i="2" s="1"/>
  <c r="I116" i="2"/>
  <c r="H116" i="2"/>
  <c r="AU184" i="2"/>
  <c r="AT184" i="2" s="1"/>
  <c r="AZ184" i="2" s="1"/>
  <c r="AS185" i="2" s="1"/>
  <c r="BK188" i="2"/>
  <c r="BQ188" i="2" s="1"/>
  <c r="BJ189" i="2" s="1"/>
  <c r="BM189" i="2" s="1"/>
  <c r="CD194" i="2"/>
  <c r="CB194" i="2" s="1"/>
  <c r="CH194" i="2" s="1"/>
  <c r="CA195" i="2" s="1"/>
  <c r="CT199" i="2"/>
  <c r="CU199" i="2"/>
  <c r="Q113" i="2" l="1"/>
  <c r="T113" i="2" s="1"/>
  <c r="AI113" i="2"/>
  <c r="AB114" i="2" s="1"/>
  <c r="G116" i="2"/>
  <c r="AV185" i="2"/>
  <c r="AU185" i="2"/>
  <c r="BL189" i="2"/>
  <c r="BK189" i="2" s="1"/>
  <c r="BQ189" i="2" s="1"/>
  <c r="BJ190" i="2" s="1"/>
  <c r="CC195" i="2"/>
  <c r="CD195" i="2"/>
  <c r="CS199" i="2"/>
  <c r="CY199" i="2" s="1"/>
  <c r="CR200" i="2" s="1"/>
  <c r="CT200" i="2" s="1"/>
  <c r="AD114" i="2" l="1"/>
  <c r="AE114" i="2"/>
  <c r="M116" i="2"/>
  <c r="F117" i="2" s="1"/>
  <c r="AT185" i="2"/>
  <c r="AZ185" i="2" s="1"/>
  <c r="AS186" i="2" s="1"/>
  <c r="AU186" i="2" s="1"/>
  <c r="L201" i="2"/>
  <c r="BM190" i="2"/>
  <c r="BL190" i="2"/>
  <c r="CB195" i="2"/>
  <c r="CH195" i="2" s="1"/>
  <c r="CA196" i="2" s="1"/>
  <c r="CC196" i="2" s="1"/>
  <c r="CU200" i="2"/>
  <c r="CS200" i="2" s="1"/>
  <c r="CY200" i="2" s="1"/>
  <c r="CR201" i="2" s="1"/>
  <c r="CU201" i="2" s="1"/>
  <c r="AC114" i="2" l="1"/>
  <c r="Q114" i="2" s="1"/>
  <c r="T114" i="2" s="1"/>
  <c r="I117" i="2"/>
  <c r="H117" i="2"/>
  <c r="AV186" i="2"/>
  <c r="AT186" i="2" s="1"/>
  <c r="AZ186" i="2" s="1"/>
  <c r="AS187" i="2" s="1"/>
  <c r="AU187" i="2" s="1"/>
  <c r="BK190" i="2"/>
  <c r="BQ190" i="2" s="1"/>
  <c r="BJ191" i="2" s="1"/>
  <c r="CD196" i="2"/>
  <c r="CB196" i="2" s="1"/>
  <c r="CH196" i="2" s="1"/>
  <c r="CA197" i="2" s="1"/>
  <c r="CC197" i="2" s="1"/>
  <c r="CT201" i="2"/>
  <c r="CS201" i="2" s="1"/>
  <c r="CY201" i="2" s="1"/>
  <c r="CR202" i="2" s="1"/>
  <c r="AI114" i="2" l="1"/>
  <c r="AB115" i="2" s="1"/>
  <c r="AD115" i="2" s="1"/>
  <c r="G117" i="2"/>
  <c r="BL191" i="2"/>
  <c r="BM191" i="2"/>
  <c r="CD197" i="2"/>
  <c r="CB197" i="2" s="1"/>
  <c r="CH197" i="2" s="1"/>
  <c r="CA198" i="2" s="1"/>
  <c r="AV187" i="2"/>
  <c r="AT187" i="2" s="1"/>
  <c r="AZ187" i="2" s="1"/>
  <c r="AS188" i="2" s="1"/>
  <c r="CU202" i="2"/>
  <c r="CT202" i="2"/>
  <c r="AE115" i="2" l="1"/>
  <c r="AC115" i="2" s="1"/>
  <c r="M117" i="2"/>
  <c r="F118" i="2" s="1"/>
  <c r="H118" i="2" s="1"/>
  <c r="BK191" i="2"/>
  <c r="BQ191" i="2" s="1"/>
  <c r="BJ192" i="2" s="1"/>
  <c r="BL192" i="2" s="1"/>
  <c r="CC198" i="2"/>
  <c r="CD198" i="2"/>
  <c r="AV188" i="2"/>
  <c r="AU188" i="2"/>
  <c r="CS202" i="2"/>
  <c r="CY202" i="2" s="1"/>
  <c r="CR203" i="2" s="1"/>
  <c r="CU203" i="2" s="1"/>
  <c r="Q115" i="2" l="1"/>
  <c r="T115" i="2" s="1"/>
  <c r="AI115" i="2"/>
  <c r="AB116" i="2" s="1"/>
  <c r="I118" i="2"/>
  <c r="G118" i="2" s="1"/>
  <c r="BM192" i="2"/>
  <c r="BK192" i="2" s="1"/>
  <c r="BQ192" i="2" s="1"/>
  <c r="BJ193" i="2" s="1"/>
  <c r="CB198" i="2"/>
  <c r="CH198" i="2" s="1"/>
  <c r="CA199" i="2" s="1"/>
  <c r="CD199" i="2" s="1"/>
  <c r="AT188" i="2"/>
  <c r="AZ188" i="2" s="1"/>
  <c r="AS189" i="2" s="1"/>
  <c r="CT203" i="2"/>
  <c r="CS203" i="2" s="1"/>
  <c r="CY203" i="2" s="1"/>
  <c r="CR204" i="2" s="1"/>
  <c r="AE116" i="2" l="1"/>
  <c r="AD116" i="2"/>
  <c r="M118" i="2"/>
  <c r="F119" i="2" s="1"/>
  <c r="AH201" i="2"/>
  <c r="BL193" i="2"/>
  <c r="BM193" i="2"/>
  <c r="CC199" i="2"/>
  <c r="CB199" i="2" s="1"/>
  <c r="CH199" i="2" s="1"/>
  <c r="CA200" i="2" s="1"/>
  <c r="CC200" i="2" s="1"/>
  <c r="AV189" i="2"/>
  <c r="AU189" i="2"/>
  <c r="CU204" i="2"/>
  <c r="CT204" i="2"/>
  <c r="AC116" i="2" l="1"/>
  <c r="I119" i="2"/>
  <c r="H119" i="2"/>
  <c r="BK193" i="2"/>
  <c r="BQ193" i="2" s="1"/>
  <c r="BJ194" i="2" s="1"/>
  <c r="BL194" i="2" s="1"/>
  <c r="CD200" i="2"/>
  <c r="CB200" i="2" s="1"/>
  <c r="CH200" i="2" s="1"/>
  <c r="CA201" i="2" s="1"/>
  <c r="CD201" i="2" s="1"/>
  <c r="CS204" i="2"/>
  <c r="CY204" i="2" s="1"/>
  <c r="CR205" i="2" s="1"/>
  <c r="CT205" i="2" s="1"/>
  <c r="AT189" i="2"/>
  <c r="AZ189" i="2" s="1"/>
  <c r="AS190" i="2" s="1"/>
  <c r="Q116" i="2" l="1"/>
  <c r="T116" i="2" s="1"/>
  <c r="AI116" i="2"/>
  <c r="AB117" i="2" s="1"/>
  <c r="G119" i="2"/>
  <c r="BM194" i="2"/>
  <c r="BK194" i="2" s="1"/>
  <c r="BQ194" i="2" s="1"/>
  <c r="BJ195" i="2" s="1"/>
  <c r="BL195" i="2" s="1"/>
  <c r="CC201" i="2"/>
  <c r="CG201" i="2" s="1"/>
  <c r="CB201" i="2" s="1"/>
  <c r="CH201" i="2" s="1"/>
  <c r="CA202" i="2" s="1"/>
  <c r="CD202" i="2" s="1"/>
  <c r="CU205" i="2"/>
  <c r="CS205" i="2" s="1"/>
  <c r="CY205" i="2" s="1"/>
  <c r="CR206" i="2" s="1"/>
  <c r="CT206" i="2" s="1"/>
  <c r="AU190" i="2"/>
  <c r="AV190" i="2"/>
  <c r="AE117" i="2" l="1"/>
  <c r="AD117" i="2"/>
  <c r="M119" i="2"/>
  <c r="F120" i="2" s="1"/>
  <c r="BM195" i="2"/>
  <c r="BK195" i="2" s="1"/>
  <c r="BQ195" i="2" s="1"/>
  <c r="BJ196" i="2" s="1"/>
  <c r="CC202" i="2"/>
  <c r="CB202" i="2" s="1"/>
  <c r="CH202" i="2" s="1"/>
  <c r="CA203" i="2" s="1"/>
  <c r="CC203" i="2" s="1"/>
  <c r="AT190" i="2"/>
  <c r="AZ190" i="2" s="1"/>
  <c r="AS191" i="2" s="1"/>
  <c r="AU191" i="2" s="1"/>
  <c r="CU206" i="2"/>
  <c r="CS206" i="2" s="1"/>
  <c r="CY206" i="2" s="1"/>
  <c r="CR207" i="2" s="1"/>
  <c r="AC117" i="2" l="1"/>
  <c r="Q117" i="2" s="1"/>
  <c r="T117" i="2" s="1"/>
  <c r="H120" i="2"/>
  <c r="I120" i="2"/>
  <c r="BM196" i="2"/>
  <c r="BL196" i="2"/>
  <c r="CD203" i="2"/>
  <c r="CB203" i="2" s="1"/>
  <c r="CH203" i="2" s="1"/>
  <c r="CA204" i="2" s="1"/>
  <c r="CD204" i="2" s="1"/>
  <c r="AV191" i="2"/>
  <c r="AT191" i="2" s="1"/>
  <c r="AZ191" i="2" s="1"/>
  <c r="AS192" i="2" s="1"/>
  <c r="AU192" i="2" s="1"/>
  <c r="CT207" i="2"/>
  <c r="CU207" i="2"/>
  <c r="AI117" i="2" l="1"/>
  <c r="AB118" i="2" s="1"/>
  <c r="AD118" i="2" s="1"/>
  <c r="G120" i="2"/>
  <c r="BK196" i="2"/>
  <c r="BQ196" i="2" s="1"/>
  <c r="BJ197" i="2" s="1"/>
  <c r="BM197" i="2" s="1"/>
  <c r="CC204" i="2"/>
  <c r="CB204" i="2" s="1"/>
  <c r="CH204" i="2" s="1"/>
  <c r="CA205" i="2" s="1"/>
  <c r="AV192" i="2"/>
  <c r="AT192" i="2" s="1"/>
  <c r="AZ192" i="2" s="1"/>
  <c r="AS193" i="2" s="1"/>
  <c r="CS207" i="2"/>
  <c r="CY207" i="2" s="1"/>
  <c r="CR208" i="2" s="1"/>
  <c r="CU208" i="2" s="1"/>
  <c r="AE118" i="2" l="1"/>
  <c r="AC118" i="2" s="1"/>
  <c r="Q118" i="2" s="1"/>
  <c r="T118" i="2" s="1"/>
  <c r="M120" i="2"/>
  <c r="F121" i="2" s="1"/>
  <c r="I121" i="2" s="1"/>
  <c r="BL197" i="2"/>
  <c r="BK197" i="2" s="1"/>
  <c r="BQ197" i="2" s="1"/>
  <c r="BJ198" i="2" s="1"/>
  <c r="CT208" i="2"/>
  <c r="CS208" i="2" s="1"/>
  <c r="CY208" i="2" s="1"/>
  <c r="CR209" i="2" s="1"/>
  <c r="CU209" i="2" s="1"/>
  <c r="AV193" i="2"/>
  <c r="AU193" i="2"/>
  <c r="CD205" i="2"/>
  <c r="CC205" i="2"/>
  <c r="AI118" i="2" l="1"/>
  <c r="AB119" i="2" s="1"/>
  <c r="AE119" i="2" s="1"/>
  <c r="H121" i="2"/>
  <c r="G121" i="2" s="1"/>
  <c r="BL198" i="2"/>
  <c r="BM198" i="2"/>
  <c r="AT193" i="2"/>
  <c r="AZ193" i="2" s="1"/>
  <c r="AS194" i="2" s="1"/>
  <c r="AU194" i="2" s="1"/>
  <c r="CB205" i="2"/>
  <c r="CH205" i="2" s="1"/>
  <c r="CA206" i="2" s="1"/>
  <c r="CT209" i="2"/>
  <c r="CS209" i="2" s="1"/>
  <c r="CY209" i="2" s="1"/>
  <c r="CR210" i="2" s="1"/>
  <c r="AD119" i="2" l="1"/>
  <c r="AC119" i="2" s="1"/>
  <c r="M121" i="2"/>
  <c r="F122" i="2" s="1"/>
  <c r="BK198" i="2"/>
  <c r="BQ198" i="2" s="1"/>
  <c r="BJ199" i="2" s="1"/>
  <c r="BM199" i="2" s="1"/>
  <c r="AV194" i="2"/>
  <c r="AT194" i="2" s="1"/>
  <c r="AZ194" i="2" s="1"/>
  <c r="AS195" i="2" s="1"/>
  <c r="AV195" i="2" s="1"/>
  <c r="CD206" i="2"/>
  <c r="CC206" i="2"/>
  <c r="CU210" i="2"/>
  <c r="CT210" i="2"/>
  <c r="Q119" i="2" l="1"/>
  <c r="T119" i="2" s="1"/>
  <c r="AI119" i="2"/>
  <c r="AB120" i="2" s="1"/>
  <c r="I122" i="2"/>
  <c r="H122" i="2"/>
  <c r="BL199" i="2"/>
  <c r="BK199" i="2" s="1"/>
  <c r="BQ199" i="2" s="1"/>
  <c r="BJ200" i="2" s="1"/>
  <c r="AU195" i="2"/>
  <c r="AT195" i="2" s="1"/>
  <c r="AZ195" i="2" s="1"/>
  <c r="AS196" i="2" s="1"/>
  <c r="CB206" i="2"/>
  <c r="CH206" i="2" s="1"/>
  <c r="CA207" i="2" s="1"/>
  <c r="CD207" i="2" s="1"/>
  <c r="CS210" i="2"/>
  <c r="CY210" i="2" s="1"/>
  <c r="CR211" i="2" s="1"/>
  <c r="AD120" i="2" l="1"/>
  <c r="AE120" i="2"/>
  <c r="G122" i="2"/>
  <c r="BL200" i="2"/>
  <c r="BM200" i="2"/>
  <c r="CC207" i="2"/>
  <c r="CB207" i="2" s="1"/>
  <c r="CH207" i="2" s="1"/>
  <c r="CA208" i="2" s="1"/>
  <c r="AV196" i="2"/>
  <c r="AU196" i="2"/>
  <c r="CT211" i="2"/>
  <c r="CU211" i="2"/>
  <c r="AC120" i="2" l="1"/>
  <c r="Q120" i="2" s="1"/>
  <c r="T120" i="2" s="1"/>
  <c r="M122" i="2"/>
  <c r="F123" i="2" s="1"/>
  <c r="CS211" i="2"/>
  <c r="CY211" i="2" s="1"/>
  <c r="CR212" i="2" s="1"/>
  <c r="CT212" i="2" s="1"/>
  <c r="BK200" i="2"/>
  <c r="BQ200" i="2" s="1"/>
  <c r="BJ201" i="2" s="1"/>
  <c r="BM201" i="2" s="1"/>
  <c r="AT196" i="2"/>
  <c r="AZ196" i="2" s="1"/>
  <c r="AS197" i="2" s="1"/>
  <c r="AU197" i="2" s="1"/>
  <c r="CD208" i="2"/>
  <c r="CC208" i="2"/>
  <c r="AI120" i="2" l="1"/>
  <c r="AB121" i="2" s="1"/>
  <c r="AD121" i="2" s="1"/>
  <c r="I123" i="2"/>
  <c r="H123" i="2"/>
  <c r="CU212" i="2"/>
  <c r="CS212" i="2" s="1"/>
  <c r="CY212" i="2" s="1"/>
  <c r="CR213" i="2" s="1"/>
  <c r="CT213" i="2" s="1"/>
  <c r="BL201" i="2"/>
  <c r="BP201" i="2" s="1"/>
  <c r="BK201" i="2" s="1"/>
  <c r="BQ201" i="2" s="1"/>
  <c r="AV197" i="2"/>
  <c r="AT197" i="2" s="1"/>
  <c r="AZ197" i="2" s="1"/>
  <c r="AS198" i="2" s="1"/>
  <c r="AU198" i="2" s="1"/>
  <c r="CB208" i="2"/>
  <c r="CH208" i="2" s="1"/>
  <c r="CA209" i="2" s="1"/>
  <c r="AE121" i="2" l="1"/>
  <c r="AC121" i="2" s="1"/>
  <c r="Q121" i="2" s="1"/>
  <c r="T121" i="2" s="1"/>
  <c r="G123" i="2"/>
  <c r="CU213" i="2"/>
  <c r="CS213" i="2" s="1"/>
  <c r="CY213" i="2" s="1"/>
  <c r="CR214" i="2" s="1"/>
  <c r="AV198" i="2"/>
  <c r="AT198" i="2" s="1"/>
  <c r="AZ198" i="2" s="1"/>
  <c r="AS199" i="2" s="1"/>
  <c r="AV199" i="2" s="1"/>
  <c r="CD209" i="2"/>
  <c r="CC209" i="2"/>
  <c r="AI121" i="2" l="1"/>
  <c r="AB122" i="2" s="1"/>
  <c r="AD122" i="2" s="1"/>
  <c r="M123" i="2"/>
  <c r="F124" i="2" s="1"/>
  <c r="AU199" i="2"/>
  <c r="AT199" i="2" s="1"/>
  <c r="AZ199" i="2" s="1"/>
  <c r="AS200" i="2" s="1"/>
  <c r="AV200" i="2" s="1"/>
  <c r="CB209" i="2"/>
  <c r="CH209" i="2" s="1"/>
  <c r="CA210" i="2" s="1"/>
  <c r="CT214" i="2"/>
  <c r="CU214" i="2"/>
  <c r="AE122" i="2" l="1"/>
  <c r="AC122" i="2" s="1"/>
  <c r="Q122" i="2" s="1"/>
  <c r="T122" i="2" s="1"/>
  <c r="I124" i="2"/>
  <c r="H124" i="2"/>
  <c r="CS214" i="2"/>
  <c r="CY214" i="2" s="1"/>
  <c r="CR215" i="2" s="1"/>
  <c r="CT215" i="2" s="1"/>
  <c r="AU200" i="2"/>
  <c r="AT200" i="2" s="1"/>
  <c r="AZ200" i="2" s="1"/>
  <c r="AS201" i="2" s="1"/>
  <c r="CD210" i="2"/>
  <c r="CC210" i="2"/>
  <c r="AI122" i="2" l="1"/>
  <c r="AB123" i="2" s="1"/>
  <c r="AD123" i="2" s="1"/>
  <c r="G124" i="2"/>
  <c r="CU215" i="2"/>
  <c r="CS215" i="2" s="1"/>
  <c r="CY215" i="2" s="1"/>
  <c r="CR216" i="2" s="1"/>
  <c r="AV201" i="2"/>
  <c r="AU201" i="2"/>
  <c r="CB210" i="2"/>
  <c r="CH210" i="2" s="1"/>
  <c r="CA211" i="2" s="1"/>
  <c r="CC211" i="2" s="1"/>
  <c r="AE123" i="2" l="1"/>
  <c r="AC123" i="2" s="1"/>
  <c r="M124" i="2"/>
  <c r="F125" i="2" s="1"/>
  <c r="AY201" i="2"/>
  <c r="AT201" i="2" s="1"/>
  <c r="AZ201" i="2" s="1"/>
  <c r="CD211" i="2"/>
  <c r="CB211" i="2" s="1"/>
  <c r="CH211" i="2" s="1"/>
  <c r="CA212" i="2" s="1"/>
  <c r="CC212" i="2" s="1"/>
  <c r="CU216" i="2"/>
  <c r="CT216" i="2"/>
  <c r="Q123" i="2" l="1"/>
  <c r="T123" i="2" s="1"/>
  <c r="AI123" i="2"/>
  <c r="AB124" i="2" s="1"/>
  <c r="I125" i="2"/>
  <c r="H125" i="2"/>
  <c r="CD212" i="2"/>
  <c r="CB212" i="2" s="1"/>
  <c r="CH212" i="2" s="1"/>
  <c r="CA213" i="2" s="1"/>
  <c r="CD213" i="2" s="1"/>
  <c r="CS216" i="2"/>
  <c r="CY216" i="2" s="1"/>
  <c r="CR217" i="2" s="1"/>
  <c r="CT217" i="2" s="1"/>
  <c r="AE124" i="2" l="1"/>
  <c r="AD124" i="2"/>
  <c r="G125" i="2"/>
  <c r="CC213" i="2"/>
  <c r="CB213" i="2" s="1"/>
  <c r="CH213" i="2" s="1"/>
  <c r="CA214" i="2" s="1"/>
  <c r="CU217" i="2"/>
  <c r="CS217" i="2" s="1"/>
  <c r="CY217" i="2" s="1"/>
  <c r="CR218" i="2" s="1"/>
  <c r="AC124" i="2" l="1"/>
  <c r="M125" i="2"/>
  <c r="F126" i="2" s="1"/>
  <c r="CC214" i="2"/>
  <c r="CD214" i="2"/>
  <c r="CT218" i="2"/>
  <c r="CU218" i="2"/>
  <c r="Q124" i="2" l="1"/>
  <c r="T124" i="2" s="1"/>
  <c r="AI124" i="2"/>
  <c r="AB125" i="2" s="1"/>
  <c r="I126" i="2"/>
  <c r="H126" i="2"/>
  <c r="CB214" i="2"/>
  <c r="CH214" i="2" s="1"/>
  <c r="CA215" i="2" s="1"/>
  <c r="CD215" i="2" s="1"/>
  <c r="CS218" i="2"/>
  <c r="CY218" i="2" s="1"/>
  <c r="CR219" i="2" s="1"/>
  <c r="CU219" i="2" s="1"/>
  <c r="AD125" i="2" l="1"/>
  <c r="AE125" i="2"/>
  <c r="G126" i="2"/>
  <c r="CC215" i="2"/>
  <c r="CB215" i="2" s="1"/>
  <c r="CH215" i="2" s="1"/>
  <c r="CA216" i="2" s="1"/>
  <c r="CT219" i="2"/>
  <c r="CS219" i="2" s="1"/>
  <c r="CY219" i="2" s="1"/>
  <c r="CR220" i="2" s="1"/>
  <c r="AC125" i="2" l="1"/>
  <c r="Q125" i="2" s="1"/>
  <c r="T125" i="2" s="1"/>
  <c r="M126" i="2"/>
  <c r="F127" i="2" s="1"/>
  <c r="CT220" i="2"/>
  <c r="CU220" i="2"/>
  <c r="CC216" i="2"/>
  <c r="CD216" i="2"/>
  <c r="AI125" i="2" l="1"/>
  <c r="AB126" i="2" s="1"/>
  <c r="AD126" i="2" s="1"/>
  <c r="H127" i="2"/>
  <c r="I127" i="2"/>
  <c r="CS220" i="2"/>
  <c r="CY220" i="2" s="1"/>
  <c r="CR221" i="2" s="1"/>
  <c r="CU221" i="2" s="1"/>
  <c r="CB216" i="2"/>
  <c r="CH216" i="2" s="1"/>
  <c r="CA217" i="2" s="1"/>
  <c r="CC217" i="2" s="1"/>
  <c r="AE126" i="2" l="1"/>
  <c r="AC126" i="2" s="1"/>
  <c r="G127" i="2"/>
  <c r="CT221" i="2"/>
  <c r="CS221" i="2" s="1"/>
  <c r="CY221" i="2" s="1"/>
  <c r="CR222" i="2" s="1"/>
  <c r="CT222" i="2" s="1"/>
  <c r="CD217" i="2"/>
  <c r="CB217" i="2" s="1"/>
  <c r="CH217" i="2" s="1"/>
  <c r="CA218" i="2" s="1"/>
  <c r="CC218" i="2" s="1"/>
  <c r="AI126" i="2" l="1"/>
  <c r="AB127" i="2" s="1"/>
  <c r="AE127" i="2" s="1"/>
  <c r="Q126" i="2"/>
  <c r="T126" i="2" s="1"/>
  <c r="M127" i="2"/>
  <c r="F128" i="2" s="1"/>
  <c r="I128" i="2" s="1"/>
  <c r="CU222" i="2"/>
  <c r="CS222" i="2" s="1"/>
  <c r="CY222" i="2" s="1"/>
  <c r="CR223" i="2" s="1"/>
  <c r="CU223" i="2" s="1"/>
  <c r="CD218" i="2"/>
  <c r="CB218" i="2" s="1"/>
  <c r="CH218" i="2" s="1"/>
  <c r="CA219" i="2" s="1"/>
  <c r="CC219" i="2" s="1"/>
  <c r="AD127" i="2" l="1"/>
  <c r="AC127" i="2" s="1"/>
  <c r="H128" i="2"/>
  <c r="G128" i="2" s="1"/>
  <c r="CT223" i="2"/>
  <c r="CS223" i="2" s="1"/>
  <c r="CY223" i="2" s="1"/>
  <c r="CR224" i="2" s="1"/>
  <c r="CU224" i="2" s="1"/>
  <c r="CD219" i="2"/>
  <c r="CB219" i="2" s="1"/>
  <c r="CH219" i="2" s="1"/>
  <c r="CA220" i="2" s="1"/>
  <c r="CD220" i="2" s="1"/>
  <c r="AI127" i="2" l="1"/>
  <c r="AB128" i="2" s="1"/>
  <c r="Q127" i="2"/>
  <c r="T127" i="2" s="1"/>
  <c r="M128" i="2"/>
  <c r="F129" i="2" s="1"/>
  <c r="CT224" i="2"/>
  <c r="CS224" i="2" s="1"/>
  <c r="CY224" i="2" s="1"/>
  <c r="CR225" i="2" s="1"/>
  <c r="CU225" i="2" s="1"/>
  <c r="CC220" i="2"/>
  <c r="CB220" i="2" s="1"/>
  <c r="CH220" i="2" s="1"/>
  <c r="CA221" i="2" s="1"/>
  <c r="AD128" i="2" l="1"/>
  <c r="AE128" i="2"/>
  <c r="I129" i="2"/>
  <c r="H129" i="2"/>
  <c r="CT225" i="2"/>
  <c r="CS225" i="2" s="1"/>
  <c r="CY225" i="2" s="1"/>
  <c r="CR226" i="2" s="1"/>
  <c r="CU226" i="2" s="1"/>
  <c r="CC221" i="2"/>
  <c r="CD221" i="2"/>
  <c r="AC128" i="2" l="1"/>
  <c r="AI128" i="2" s="1"/>
  <c r="AB129" i="2" s="1"/>
  <c r="AE129" i="2" s="1"/>
  <c r="G129" i="2"/>
  <c r="CB221" i="2"/>
  <c r="CH221" i="2" s="1"/>
  <c r="CA222" i="2" s="1"/>
  <c r="CD222" i="2" s="1"/>
  <c r="CT226" i="2"/>
  <c r="CS226" i="2" s="1"/>
  <c r="CY226" i="2" s="1"/>
  <c r="CR227" i="2" s="1"/>
  <c r="AD129" i="2" l="1"/>
  <c r="AC129" i="2" s="1"/>
  <c r="Q128" i="2"/>
  <c r="T128" i="2" s="1"/>
  <c r="M129" i="2"/>
  <c r="F130" i="2" s="1"/>
  <c r="CC222" i="2"/>
  <c r="CB222" i="2" s="1"/>
  <c r="CH222" i="2" s="1"/>
  <c r="CA223" i="2" s="1"/>
  <c r="CC223" i="2" s="1"/>
  <c r="CT227" i="2"/>
  <c r="CU227" i="2"/>
  <c r="Q129" i="2" l="1"/>
  <c r="T129" i="2" s="1"/>
  <c r="AI129" i="2"/>
  <c r="AB130" i="2" s="1"/>
  <c r="H130" i="2"/>
  <c r="I130" i="2"/>
  <c r="CD223" i="2"/>
  <c r="CB223" i="2" s="1"/>
  <c r="CH223" i="2" s="1"/>
  <c r="CA224" i="2" s="1"/>
  <c r="CC224" i="2" s="1"/>
  <c r="CS227" i="2"/>
  <c r="CY227" i="2" s="1"/>
  <c r="CR228" i="2" s="1"/>
  <c r="CU228" i="2" s="1"/>
  <c r="AE130" i="2" l="1"/>
  <c r="AD130" i="2"/>
  <c r="G130" i="2"/>
  <c r="CT228" i="2"/>
  <c r="CS228" i="2" s="1"/>
  <c r="CY228" i="2" s="1"/>
  <c r="CR229" i="2" s="1"/>
  <c r="CT229" i="2" s="1"/>
  <c r="CD224" i="2"/>
  <c r="CB224" i="2" s="1"/>
  <c r="CH224" i="2" s="1"/>
  <c r="CA225" i="2" s="1"/>
  <c r="CD225" i="2" s="1"/>
  <c r="AC130" i="2" l="1"/>
  <c r="M130" i="2"/>
  <c r="F131" i="2" s="1"/>
  <c r="CU229" i="2"/>
  <c r="CS229" i="2" s="1"/>
  <c r="CY229" i="2" s="1"/>
  <c r="CR230" i="2" s="1"/>
  <c r="CU230" i="2" s="1"/>
  <c r="CC225" i="2"/>
  <c r="CB225" i="2" s="1"/>
  <c r="CH225" i="2" s="1"/>
  <c r="CA226" i="2" s="1"/>
  <c r="CD226" i="2" s="1"/>
  <c r="Q130" i="2" l="1"/>
  <c r="T130" i="2" s="1"/>
  <c r="AI130" i="2"/>
  <c r="AB131" i="2" s="1"/>
  <c r="H131" i="2"/>
  <c r="I131" i="2"/>
  <c r="G131" i="2" s="1"/>
  <c r="CT230" i="2"/>
  <c r="CS230" i="2" s="1"/>
  <c r="CY230" i="2" s="1"/>
  <c r="CR231" i="2" s="1"/>
  <c r="CT231" i="2" s="1"/>
  <c r="CC226" i="2"/>
  <c r="CB226" i="2" s="1"/>
  <c r="CH226" i="2" s="1"/>
  <c r="CA227" i="2" s="1"/>
  <c r="AD131" i="2" l="1"/>
  <c r="AE131" i="2"/>
  <c r="M131" i="2"/>
  <c r="F132" i="2" s="1"/>
  <c r="CU231" i="2"/>
  <c r="CS231" i="2" s="1"/>
  <c r="CY231" i="2" s="1"/>
  <c r="CR232" i="2" s="1"/>
  <c r="CT232" i="2" s="1"/>
  <c r="CC227" i="2"/>
  <c r="CD227" i="2"/>
  <c r="AC131" i="2" l="1"/>
  <c r="Q131" i="2" s="1"/>
  <c r="T131" i="2" s="1"/>
  <c r="I132" i="2"/>
  <c r="H132" i="2"/>
  <c r="CB227" i="2"/>
  <c r="CH227" i="2" s="1"/>
  <c r="CA228" i="2" s="1"/>
  <c r="CD228" i="2" s="1"/>
  <c r="CU232" i="2"/>
  <c r="CS232" i="2" s="1"/>
  <c r="CY232" i="2" s="1"/>
  <c r="CR233" i="2" s="1"/>
  <c r="CU233" i="2" s="1"/>
  <c r="AI131" i="2" l="1"/>
  <c r="AB132" i="2" s="1"/>
  <c r="AD132" i="2" s="1"/>
  <c r="G132" i="2"/>
  <c r="CC228" i="2"/>
  <c r="CB228" i="2" s="1"/>
  <c r="CH228" i="2" s="1"/>
  <c r="CA229" i="2" s="1"/>
  <c r="CC229" i="2" s="1"/>
  <c r="CT233" i="2"/>
  <c r="CS233" i="2" s="1"/>
  <c r="CY233" i="2" s="1"/>
  <c r="CR234" i="2" s="1"/>
  <c r="CT234" i="2" s="1"/>
  <c r="AE132" i="2" l="1"/>
  <c r="AC132" i="2" s="1"/>
  <c r="Q132" i="2" s="1"/>
  <c r="M132" i="2"/>
  <c r="F133" i="2" s="1"/>
  <c r="CD229" i="2"/>
  <c r="CB229" i="2" s="1"/>
  <c r="CH229" i="2" s="1"/>
  <c r="CA230" i="2" s="1"/>
  <c r="CC230" i="2" s="1"/>
  <c r="CU234" i="2"/>
  <c r="CS234" i="2" s="1"/>
  <c r="CY234" i="2" s="1"/>
  <c r="CR235" i="2" s="1"/>
  <c r="CU235" i="2" s="1"/>
  <c r="AI132" i="2" l="1"/>
  <c r="AB133" i="2" s="1"/>
  <c r="AD133" i="2" s="1"/>
  <c r="T132" i="2"/>
  <c r="H133" i="2"/>
  <c r="I133" i="2"/>
  <c r="CD230" i="2"/>
  <c r="CB230" i="2" s="1"/>
  <c r="CH230" i="2" s="1"/>
  <c r="CA231" i="2" s="1"/>
  <c r="CC231" i="2" s="1"/>
  <c r="CT235" i="2"/>
  <c r="CS235" i="2" s="1"/>
  <c r="CY235" i="2" s="1"/>
  <c r="CR236" i="2" s="1"/>
  <c r="CT236" i="2" s="1"/>
  <c r="AE133" i="2" l="1"/>
  <c r="AC133" i="2" s="1"/>
  <c r="AI133" i="2" s="1"/>
  <c r="AB134" i="2" s="1"/>
  <c r="G133" i="2"/>
  <c r="Q133" i="2" s="1"/>
  <c r="CD231" i="2"/>
  <c r="CB231" i="2" s="1"/>
  <c r="CH231" i="2" s="1"/>
  <c r="CA232" i="2" s="1"/>
  <c r="CD232" i="2" s="1"/>
  <c r="CU236" i="2"/>
  <c r="CS236" i="2" s="1"/>
  <c r="CY236" i="2" s="1"/>
  <c r="CR237" i="2" s="1"/>
  <c r="CT237" i="2" s="1"/>
  <c r="AE134" i="2" l="1"/>
  <c r="AD134" i="2"/>
  <c r="T133" i="2"/>
  <c r="M133" i="2"/>
  <c r="F134" i="2" s="1"/>
  <c r="I134" i="2" s="1"/>
  <c r="CC232" i="2"/>
  <c r="CB232" i="2" s="1"/>
  <c r="CH232" i="2" s="1"/>
  <c r="CA233" i="2" s="1"/>
  <c r="CU237" i="2"/>
  <c r="CS237" i="2" s="1"/>
  <c r="CY237" i="2" s="1"/>
  <c r="CR238" i="2" s="1"/>
  <c r="CT238" i="2" s="1"/>
  <c r="AC134" i="2" l="1"/>
  <c r="H134" i="2"/>
  <c r="G134" i="2" s="1"/>
  <c r="CU238" i="2"/>
  <c r="CS238" i="2" s="1"/>
  <c r="CY238" i="2" s="1"/>
  <c r="CR239" i="2" s="1"/>
  <c r="CT239" i="2" s="1"/>
  <c r="CC233" i="2"/>
  <c r="CD233" i="2"/>
  <c r="Q134" i="2" l="1"/>
  <c r="T134" i="2" s="1"/>
  <c r="AI134" i="2"/>
  <c r="AB135" i="2" s="1"/>
  <c r="M134" i="2"/>
  <c r="F135" i="2" s="1"/>
  <c r="I135" i="2" s="1"/>
  <c r="CB233" i="2"/>
  <c r="CH233" i="2" s="1"/>
  <c r="CA234" i="2" s="1"/>
  <c r="CD234" i="2" s="1"/>
  <c r="CU239" i="2"/>
  <c r="CS239" i="2" s="1"/>
  <c r="CY239" i="2" s="1"/>
  <c r="CR240" i="2" s="1"/>
  <c r="CU240" i="2" s="1"/>
  <c r="AD135" i="2" l="1"/>
  <c r="AE135" i="2"/>
  <c r="H135" i="2"/>
  <c r="G135" i="2" s="1"/>
  <c r="CT240" i="2"/>
  <c r="CS240" i="2" s="1"/>
  <c r="CY240" i="2" s="1"/>
  <c r="CR241" i="2" s="1"/>
  <c r="CT241" i="2" s="1"/>
  <c r="CC234" i="2"/>
  <c r="CB234" i="2" s="1"/>
  <c r="CH234" i="2" s="1"/>
  <c r="CA235" i="2" s="1"/>
  <c r="CC235" i="2" s="1"/>
  <c r="AC135" i="2" l="1"/>
  <c r="Q135" i="2" s="1"/>
  <c r="M135" i="2"/>
  <c r="F136" i="2" s="1"/>
  <c r="CU241" i="2"/>
  <c r="CS241" i="2" s="1"/>
  <c r="CY241" i="2" s="1"/>
  <c r="CR242" i="2" s="1"/>
  <c r="CT242" i="2" s="1"/>
  <c r="CD235" i="2"/>
  <c r="CB235" i="2" s="1"/>
  <c r="CH235" i="2" s="1"/>
  <c r="CA236" i="2" s="1"/>
  <c r="CC236" i="2" s="1"/>
  <c r="AI135" i="2" l="1"/>
  <c r="AB136" i="2" s="1"/>
  <c r="AE136" i="2" s="1"/>
  <c r="T135" i="2"/>
  <c r="I136" i="2"/>
  <c r="H136" i="2"/>
  <c r="CD236" i="2"/>
  <c r="CB236" i="2" s="1"/>
  <c r="CH236" i="2" s="1"/>
  <c r="CA237" i="2" s="1"/>
  <c r="CC237" i="2" s="1"/>
  <c r="CU242" i="2"/>
  <c r="CS242" i="2" s="1"/>
  <c r="CY242" i="2" s="1"/>
  <c r="CR243" i="2" s="1"/>
  <c r="CT243" i="2" s="1"/>
  <c r="AD136" i="2" l="1"/>
  <c r="AC136" i="2" s="1"/>
  <c r="G136" i="2"/>
  <c r="CD237" i="2"/>
  <c r="CB237" i="2" s="1"/>
  <c r="CH237" i="2" s="1"/>
  <c r="CA238" i="2" s="1"/>
  <c r="CD238" i="2" s="1"/>
  <c r="CU243" i="2"/>
  <c r="CS243" i="2" s="1"/>
  <c r="CY243" i="2" s="1"/>
  <c r="CR244" i="2" s="1"/>
  <c r="CT244" i="2" s="1"/>
  <c r="Q136" i="2" l="1"/>
  <c r="T136" i="2" s="1"/>
  <c r="AI136" i="2"/>
  <c r="AB137" i="2" s="1"/>
  <c r="M136" i="2"/>
  <c r="F137" i="2" s="1"/>
  <c r="H137" i="2" s="1"/>
  <c r="CC238" i="2"/>
  <c r="CB238" i="2" s="1"/>
  <c r="CH238" i="2" s="1"/>
  <c r="CA239" i="2" s="1"/>
  <c r="CU244" i="2"/>
  <c r="CS244" i="2" s="1"/>
  <c r="CY244" i="2" s="1"/>
  <c r="CR245" i="2" s="1"/>
  <c r="CT245" i="2" s="1"/>
  <c r="AE137" i="2" l="1"/>
  <c r="AD137" i="2"/>
  <c r="I137" i="2"/>
  <c r="G137" i="2" s="1"/>
  <c r="CD239" i="2"/>
  <c r="CC239" i="2"/>
  <c r="CU245" i="2"/>
  <c r="CS245" i="2" s="1"/>
  <c r="CY245" i="2" s="1"/>
  <c r="CR246" i="2" s="1"/>
  <c r="CT246" i="2" s="1"/>
  <c r="AC137" i="2" l="1"/>
  <c r="M137" i="2"/>
  <c r="F138" i="2" s="1"/>
  <c r="I138" i="2" s="1"/>
  <c r="CB239" i="2"/>
  <c r="CH239" i="2" s="1"/>
  <c r="CA240" i="2" s="1"/>
  <c r="CU246" i="2"/>
  <c r="CS246" i="2" s="1"/>
  <c r="CY246" i="2" s="1"/>
  <c r="CR247" i="2" s="1"/>
  <c r="CU247" i="2" s="1"/>
  <c r="Q137" i="2" l="1"/>
  <c r="T137" i="2" s="1"/>
  <c r="AI137" i="2"/>
  <c r="AB138" i="2" s="1"/>
  <c r="H138" i="2"/>
  <c r="G138" i="2" s="1"/>
  <c r="CC240" i="2"/>
  <c r="CD240" i="2"/>
  <c r="CT247" i="2"/>
  <c r="CS247" i="2" s="1"/>
  <c r="CY247" i="2" s="1"/>
  <c r="CR248" i="2" s="1"/>
  <c r="CT248" i="2" s="1"/>
  <c r="AD138" i="2" l="1"/>
  <c r="AE138" i="2"/>
  <c r="M138" i="2"/>
  <c r="F139" i="2" s="1"/>
  <c r="L246" i="2"/>
  <c r="CB240" i="2"/>
  <c r="CH240" i="2" s="1"/>
  <c r="CA241" i="2" s="1"/>
  <c r="CD241" i="2" s="1"/>
  <c r="CU248" i="2"/>
  <c r="CS248" i="2" s="1"/>
  <c r="CY248" i="2" s="1"/>
  <c r="CR249" i="2" s="1"/>
  <c r="CT249" i="2" s="1"/>
  <c r="AC138" i="2" l="1"/>
  <c r="Q138" i="2" s="1"/>
  <c r="T138" i="2" s="1"/>
  <c r="H139" i="2"/>
  <c r="I139" i="2"/>
  <c r="AH246" i="2"/>
  <c r="CC241" i="2"/>
  <c r="CB241" i="2" s="1"/>
  <c r="CH241" i="2" s="1"/>
  <c r="CA242" i="2" s="1"/>
  <c r="CD242" i="2" s="1"/>
  <c r="CU249" i="2"/>
  <c r="CS249" i="2" s="1"/>
  <c r="CY249" i="2" s="1"/>
  <c r="CR250" i="2" s="1"/>
  <c r="CT250" i="2" s="1"/>
  <c r="AI138" i="2" l="1"/>
  <c r="AB139" i="2" s="1"/>
  <c r="AD139" i="2" s="1"/>
  <c r="G139" i="2"/>
  <c r="CC242" i="2"/>
  <c r="CB242" i="2" s="1"/>
  <c r="CH242" i="2" s="1"/>
  <c r="CA243" i="2" s="1"/>
  <c r="CU250" i="2"/>
  <c r="CS250" i="2" s="1"/>
  <c r="CY250" i="2" s="1"/>
  <c r="CR251" i="2" s="1"/>
  <c r="CT251" i="2" s="1"/>
  <c r="AE139" i="2" l="1"/>
  <c r="AC139" i="2" s="1"/>
  <c r="Q139" i="2" s="1"/>
  <c r="T139" i="2" s="1"/>
  <c r="M139" i="2"/>
  <c r="F140" i="2" s="1"/>
  <c r="H140" i="2" s="1"/>
  <c r="CC243" i="2"/>
  <c r="CD243" i="2"/>
  <c r="CU251" i="2"/>
  <c r="CS251" i="2" s="1"/>
  <c r="CY251" i="2" s="1"/>
  <c r="CR252" i="2" s="1"/>
  <c r="CT252" i="2" s="1"/>
  <c r="AI139" i="2" l="1"/>
  <c r="AB140" i="2" s="1"/>
  <c r="AD140" i="2" s="1"/>
  <c r="I140" i="2"/>
  <c r="G140" i="2" s="1"/>
  <c r="CB243" i="2"/>
  <c r="CH243" i="2" s="1"/>
  <c r="CA244" i="2" s="1"/>
  <c r="CC244" i="2" s="1"/>
  <c r="CU252" i="2"/>
  <c r="CS252" i="2" s="1"/>
  <c r="CY252" i="2" s="1"/>
  <c r="CR253" i="2" s="1"/>
  <c r="CU253" i="2" s="1"/>
  <c r="AE140" i="2" l="1"/>
  <c r="AC140" i="2" s="1"/>
  <c r="Q140" i="2" s="1"/>
  <c r="T140" i="2" s="1"/>
  <c r="M140" i="2"/>
  <c r="F141" i="2" s="1"/>
  <c r="I141" i="2" s="1"/>
  <c r="CD244" i="2"/>
  <c r="CB244" i="2" s="1"/>
  <c r="CH244" i="2" s="1"/>
  <c r="CA245" i="2" s="1"/>
  <c r="CD245" i="2" s="1"/>
  <c r="CT253" i="2"/>
  <c r="CS253" i="2" s="1"/>
  <c r="CY253" i="2" s="1"/>
  <c r="CR254" i="2" s="1"/>
  <c r="CU254" i="2" s="1"/>
  <c r="AI140" i="2" l="1"/>
  <c r="AB141" i="2" s="1"/>
  <c r="AE141" i="2" s="1"/>
  <c r="H141" i="2"/>
  <c r="G141" i="2" s="1"/>
  <c r="CC245" i="2"/>
  <c r="CB245" i="2" s="1"/>
  <c r="CH245" i="2" s="1"/>
  <c r="CA246" i="2" s="1"/>
  <c r="CT254" i="2"/>
  <c r="CS254" i="2" s="1"/>
  <c r="CY254" i="2" s="1"/>
  <c r="CR255" i="2" s="1"/>
  <c r="CU255" i="2" s="1"/>
  <c r="AD141" i="2" l="1"/>
  <c r="AC141" i="2" s="1"/>
  <c r="M141" i="2"/>
  <c r="F142" i="2" s="1"/>
  <c r="CC246" i="2"/>
  <c r="CD246" i="2"/>
  <c r="CT255" i="2"/>
  <c r="CS255" i="2" s="1"/>
  <c r="CY255" i="2" s="1"/>
  <c r="CR256" i="2" s="1"/>
  <c r="CU256" i="2" s="1"/>
  <c r="Q141" i="2" l="1"/>
  <c r="T141" i="2" s="1"/>
  <c r="AI141" i="2"/>
  <c r="AB142" i="2" s="1"/>
  <c r="H142" i="2"/>
  <c r="I142" i="2"/>
  <c r="CB246" i="2"/>
  <c r="CH246" i="2" s="1"/>
  <c r="CA247" i="2" s="1"/>
  <c r="CC247" i="2" s="1"/>
  <c r="CT256" i="2"/>
  <c r="CS256" i="2" s="1"/>
  <c r="CY256" i="2" s="1"/>
  <c r="CR257" i="2" s="1"/>
  <c r="CU257" i="2" s="1"/>
  <c r="AD142" i="2" l="1"/>
  <c r="AE142" i="2"/>
  <c r="G142" i="2"/>
  <c r="CD247" i="2"/>
  <c r="CB247" i="2" s="1"/>
  <c r="CH247" i="2" s="1"/>
  <c r="CA248" i="2" s="1"/>
  <c r="CC248" i="2" s="1"/>
  <c r="CT257" i="2"/>
  <c r="CS257" i="2" s="1"/>
  <c r="CY257" i="2" s="1"/>
  <c r="CR258" i="2" s="1"/>
  <c r="CU258" i="2" s="1"/>
  <c r="AC142" i="2" l="1"/>
  <c r="Q142" i="2" s="1"/>
  <c r="T142" i="2" s="1"/>
  <c r="M142" i="2"/>
  <c r="F143" i="2" s="1"/>
  <c r="H143" i="2" s="1"/>
  <c r="CD248" i="2"/>
  <c r="CB248" i="2" s="1"/>
  <c r="CH248" i="2" s="1"/>
  <c r="CA249" i="2" s="1"/>
  <c r="CC249" i="2" s="1"/>
  <c r="CT258" i="2"/>
  <c r="CS258" i="2" s="1"/>
  <c r="CY258" i="2" s="1"/>
  <c r="CR259" i="2" s="1"/>
  <c r="AI142" i="2" l="1"/>
  <c r="AB143" i="2" s="1"/>
  <c r="AD143" i="2" s="1"/>
  <c r="I143" i="2"/>
  <c r="G143" i="2" s="1"/>
  <c r="CD249" i="2"/>
  <c r="CB249" i="2" s="1"/>
  <c r="CH249" i="2" s="1"/>
  <c r="CA250" i="2" s="1"/>
  <c r="CT259" i="2"/>
  <c r="CU259" i="2"/>
  <c r="AE143" i="2" l="1"/>
  <c r="AC143" i="2" s="1"/>
  <c r="M143" i="2"/>
  <c r="F144" i="2" s="1"/>
  <c r="I144" i="2" s="1"/>
  <c r="L144" i="2" s="1"/>
  <c r="CD250" i="2"/>
  <c r="CC250" i="2"/>
  <c r="CS259" i="2"/>
  <c r="CY259" i="2" s="1"/>
  <c r="CR260" i="2" s="1"/>
  <c r="CU260" i="2" s="1"/>
  <c r="Q143" i="2" l="1"/>
  <c r="T143" i="2" s="1"/>
  <c r="AI143" i="2"/>
  <c r="AB144" i="2" s="1"/>
  <c r="H144" i="2"/>
  <c r="G144" i="2" s="1"/>
  <c r="CB250" i="2"/>
  <c r="CH250" i="2" s="1"/>
  <c r="CA251" i="2" s="1"/>
  <c r="CD251" i="2" s="1"/>
  <c r="CT260" i="2"/>
  <c r="CS260" i="2" s="1"/>
  <c r="CY260" i="2" s="1"/>
  <c r="CR261" i="2" s="1"/>
  <c r="CT261" i="2" s="1"/>
  <c r="AE144" i="2" l="1"/>
  <c r="AD144" i="2"/>
  <c r="AH144" i="2" s="1"/>
  <c r="M144" i="2"/>
  <c r="F145" i="2" s="1"/>
  <c r="I145" i="2" s="1"/>
  <c r="CC251" i="2"/>
  <c r="CB251" i="2" s="1"/>
  <c r="CH251" i="2" s="1"/>
  <c r="CA252" i="2" s="1"/>
  <c r="CC252" i="2" s="1"/>
  <c r="CU261" i="2"/>
  <c r="CX261" i="2" s="1"/>
  <c r="CS261" i="2" s="1"/>
  <c r="CY261" i="2" s="1"/>
  <c r="AC144" i="2" l="1"/>
  <c r="Q144" i="2" s="1"/>
  <c r="T144" i="2" s="1"/>
  <c r="H145" i="2"/>
  <c r="G145" i="2" s="1"/>
  <c r="CD252" i="2"/>
  <c r="CB252" i="2" s="1"/>
  <c r="CH252" i="2" s="1"/>
  <c r="CA253" i="2" s="1"/>
  <c r="CC253" i="2" s="1"/>
  <c r="AI144" i="2" l="1"/>
  <c r="AB145" i="2" s="1"/>
  <c r="AE145" i="2" s="1"/>
  <c r="M145" i="2"/>
  <c r="F146" i="2" s="1"/>
  <c r="CD253" i="2"/>
  <c r="CB253" i="2" s="1"/>
  <c r="CH253" i="2" s="1"/>
  <c r="CA254" i="2" s="1"/>
  <c r="CD254" i="2" s="1"/>
  <c r="AD145" i="2" l="1"/>
  <c r="AC145" i="2" s="1"/>
  <c r="I146" i="2"/>
  <c r="H146" i="2"/>
  <c r="CC254" i="2"/>
  <c r="CB254" i="2" s="1"/>
  <c r="CH254" i="2" s="1"/>
  <c r="CA255" i="2" s="1"/>
  <c r="CC255" i="2" s="1"/>
  <c r="G146" i="2" l="1"/>
  <c r="M146" i="2" s="1"/>
  <c r="F147" i="2" s="1"/>
  <c r="Q145" i="2"/>
  <c r="T145" i="2" s="1"/>
  <c r="AI145" i="2"/>
  <c r="AB146" i="2" s="1"/>
  <c r="CD255" i="2"/>
  <c r="CB255" i="2" s="1"/>
  <c r="CH255" i="2" s="1"/>
  <c r="CA256" i="2" s="1"/>
  <c r="AE146" i="2" l="1"/>
  <c r="AD146" i="2"/>
  <c r="H147" i="2"/>
  <c r="I147" i="2"/>
  <c r="CC256" i="2"/>
  <c r="CD256" i="2"/>
  <c r="AC146" i="2" l="1"/>
  <c r="G147" i="2"/>
  <c r="CB256" i="2"/>
  <c r="CH256" i="2" s="1"/>
  <c r="CA257" i="2" s="1"/>
  <c r="CD257" i="2" s="1"/>
  <c r="Q146" i="2" l="1"/>
  <c r="T146" i="2" s="1"/>
  <c r="AI146" i="2"/>
  <c r="AB147" i="2" s="1"/>
  <c r="M147" i="2"/>
  <c r="F148" i="2" s="1"/>
  <c r="I148" i="2" s="1"/>
  <c r="CC257" i="2"/>
  <c r="CB257" i="2" s="1"/>
  <c r="CH257" i="2" s="1"/>
  <c r="CA258" i="2" s="1"/>
  <c r="CC258" i="2" s="1"/>
  <c r="AD147" i="2" l="1"/>
  <c r="AE147" i="2"/>
  <c r="H148" i="2"/>
  <c r="G148" i="2" s="1"/>
  <c r="CD258" i="2"/>
  <c r="CB258" i="2" s="1"/>
  <c r="CH258" i="2" s="1"/>
  <c r="CA259" i="2" s="1"/>
  <c r="AC147" i="2" l="1"/>
  <c r="M148" i="2"/>
  <c r="F149" i="2" s="1"/>
  <c r="CD259" i="2"/>
  <c r="CC259" i="2"/>
  <c r="Q147" i="2" l="1"/>
  <c r="T147" i="2" s="1"/>
  <c r="AI147" i="2"/>
  <c r="AB148" i="2" s="1"/>
  <c r="I149" i="2"/>
  <c r="H149" i="2"/>
  <c r="CB259" i="2"/>
  <c r="CH259" i="2" s="1"/>
  <c r="CA260" i="2" s="1"/>
  <c r="CC260" i="2" s="1"/>
  <c r="AE148" i="2" l="1"/>
  <c r="AD148" i="2"/>
  <c r="G149" i="2"/>
  <c r="AD262" i="2"/>
  <c r="AC262" i="2" s="1"/>
  <c r="CD260" i="2"/>
  <c r="CB260" i="2" s="1"/>
  <c r="CH260" i="2" s="1"/>
  <c r="CA261" i="2" s="1"/>
  <c r="CD261" i="2" s="1"/>
  <c r="AI262" i="2" l="1"/>
  <c r="AB263" i="2" s="1"/>
  <c r="AE263" i="2" s="1"/>
  <c r="AC148" i="2"/>
  <c r="M149" i="2"/>
  <c r="F150" i="2" s="1"/>
  <c r="AD263" i="2"/>
  <c r="AC263" i="2" s="1"/>
  <c r="CC261" i="2"/>
  <c r="CG261" i="2" s="1"/>
  <c r="CB261" i="2" s="1"/>
  <c r="CH261" i="2" s="1"/>
  <c r="AI263" i="2" l="1"/>
  <c r="AB264" i="2" s="1"/>
  <c r="Q148" i="2"/>
  <c r="T148" i="2" s="1"/>
  <c r="AI148" i="2"/>
  <c r="AB149" i="2" s="1"/>
  <c r="I150" i="2"/>
  <c r="H150" i="2"/>
  <c r="AD264" i="2"/>
  <c r="AE264" i="2"/>
  <c r="AD149" i="2" l="1"/>
  <c r="AE149" i="2"/>
  <c r="G150" i="2"/>
  <c r="AC264" i="2"/>
  <c r="AI264" i="2" l="1"/>
  <c r="AB265" i="2" s="1"/>
  <c r="AC149" i="2"/>
  <c r="M150" i="2"/>
  <c r="F151" i="2" s="1"/>
  <c r="AE265" i="2"/>
  <c r="AD265" i="2"/>
  <c r="Q149" i="2" l="1"/>
  <c r="T149" i="2" s="1"/>
  <c r="AI149" i="2"/>
  <c r="AB150" i="2" s="1"/>
  <c r="I151" i="2"/>
  <c r="H151" i="2"/>
  <c r="AC265" i="2"/>
  <c r="AI265" i="2" l="1"/>
  <c r="AB266" i="2" s="1"/>
  <c r="AE150" i="2"/>
  <c r="AD150" i="2"/>
  <c r="G151" i="2"/>
  <c r="AE266" i="2"/>
  <c r="AD266" i="2"/>
  <c r="AC150" i="2" l="1"/>
  <c r="M151" i="2"/>
  <c r="F152" i="2" s="1"/>
  <c r="H152" i="2" s="1"/>
  <c r="AC266" i="2"/>
  <c r="AI266" i="2" l="1"/>
  <c r="AB267" i="2" s="1"/>
  <c r="AE267" i="2" s="1"/>
  <c r="Q150" i="2"/>
  <c r="T150" i="2" s="1"/>
  <c r="AI150" i="2"/>
  <c r="AB151" i="2" s="1"/>
  <c r="I152" i="2"/>
  <c r="G152" i="2" s="1"/>
  <c r="AD267" i="2"/>
  <c r="AC267" i="2" s="1"/>
  <c r="AI267" i="2" l="1"/>
  <c r="AB268" i="2" s="1"/>
  <c r="AE151" i="2"/>
  <c r="AD151" i="2"/>
  <c r="M152" i="2"/>
  <c r="F153" i="2" s="1"/>
  <c r="I153" i="2" s="1"/>
  <c r="AD268" i="2"/>
  <c r="AE268" i="2"/>
  <c r="AC151" i="2" l="1"/>
  <c r="H153" i="2"/>
  <c r="G153" i="2" s="1"/>
  <c r="AC268" i="2"/>
  <c r="AI268" i="2" l="1"/>
  <c r="AB269" i="2" s="1"/>
  <c r="AD269" i="2" s="1"/>
  <c r="Q151" i="2"/>
  <c r="T151" i="2" s="1"/>
  <c r="AI151" i="2"/>
  <c r="AB152" i="2" s="1"/>
  <c r="M153" i="2"/>
  <c r="F154" i="2" s="1"/>
  <c r="H154" i="2" s="1"/>
  <c r="AE269" i="2"/>
  <c r="AC269" i="2" s="1"/>
  <c r="AI269" i="2" l="1"/>
  <c r="AB270" i="2" s="1"/>
  <c r="AE270" i="2" s="1"/>
  <c r="AD152" i="2"/>
  <c r="AE152" i="2"/>
  <c r="I154" i="2"/>
  <c r="G154" i="2" s="1"/>
  <c r="AD270" i="2"/>
  <c r="AC270" i="2" s="1"/>
  <c r="AC152" i="2" l="1"/>
  <c r="Q152" i="2" s="1"/>
  <c r="T152" i="2" s="1"/>
  <c r="AI270" i="2"/>
  <c r="AB271" i="2" s="1"/>
  <c r="M154" i="2"/>
  <c r="F155" i="2" s="1"/>
  <c r="I155" i="2" s="1"/>
  <c r="AD271" i="2"/>
  <c r="AE271" i="2"/>
  <c r="AI152" i="2" l="1"/>
  <c r="AB153" i="2" s="1"/>
  <c r="AE153" i="2" s="1"/>
  <c r="H155" i="2"/>
  <c r="G155" i="2" s="1"/>
  <c r="AC271" i="2"/>
  <c r="AD153" i="2" l="1"/>
  <c r="AC153" i="2" s="1"/>
  <c r="AI271" i="2"/>
  <c r="AB272" i="2" s="1"/>
  <c r="AD272" i="2" s="1"/>
  <c r="M155" i="2"/>
  <c r="F156" i="2" s="1"/>
  <c r="AE272" i="2"/>
  <c r="AC272" i="2" s="1"/>
  <c r="AI272" i="2" l="1"/>
  <c r="AB273" i="2" s="1"/>
  <c r="Q153" i="2"/>
  <c r="T153" i="2" s="1"/>
  <c r="AI153" i="2"/>
  <c r="AB154" i="2" s="1"/>
  <c r="H156" i="2"/>
  <c r="I156" i="2"/>
  <c r="AD273" i="2"/>
  <c r="AE273" i="2"/>
  <c r="AD154" i="2" l="1"/>
  <c r="AE154" i="2"/>
  <c r="G156" i="2"/>
  <c r="AC273" i="2"/>
  <c r="AC154" i="2" l="1"/>
  <c r="Q154" i="2" s="1"/>
  <c r="T154" i="2" s="1"/>
  <c r="AI273" i="2"/>
  <c r="AB274" i="2" s="1"/>
  <c r="AE274" i="2" s="1"/>
  <c r="M156" i="2"/>
  <c r="F157" i="2" s="1"/>
  <c r="AD274" i="2"/>
  <c r="AC274" i="2" s="1"/>
  <c r="AI154" i="2" l="1"/>
  <c r="AB155" i="2" s="1"/>
  <c r="AD155" i="2" s="1"/>
  <c r="AI274" i="2"/>
  <c r="AB275" i="2" s="1"/>
  <c r="AD275" i="2" s="1"/>
  <c r="I157" i="2"/>
  <c r="H157" i="2"/>
  <c r="AE275" i="2"/>
  <c r="AC275" i="2" s="1"/>
  <c r="AE155" i="2" l="1"/>
  <c r="AC155" i="2" s="1"/>
  <c r="Q155" i="2" s="1"/>
  <c r="T155" i="2" s="1"/>
  <c r="AI275" i="2"/>
  <c r="AB276" i="2" s="1"/>
  <c r="G157" i="2"/>
  <c r="AE276" i="2"/>
  <c r="AD276" i="2"/>
  <c r="AI155" i="2" l="1"/>
  <c r="AB156" i="2" s="1"/>
  <c r="AD156" i="2" s="1"/>
  <c r="M157" i="2"/>
  <c r="F158" i="2" s="1"/>
  <c r="AC276" i="2"/>
  <c r="AE156" i="2" l="1"/>
  <c r="AC156" i="2" s="1"/>
  <c r="Q156" i="2" s="1"/>
  <c r="T156" i="2" s="1"/>
  <c r="AI276" i="2"/>
  <c r="AB277" i="2" s="1"/>
  <c r="I158" i="2"/>
  <c r="H158" i="2"/>
  <c r="AE277" i="2"/>
  <c r="AD277" i="2"/>
  <c r="AI156" i="2" l="1"/>
  <c r="AB157" i="2" s="1"/>
  <c r="AE157" i="2" s="1"/>
  <c r="G158" i="2"/>
  <c r="AC277" i="2"/>
  <c r="AD157" i="2" l="1"/>
  <c r="AC157" i="2" s="1"/>
  <c r="AI277" i="2"/>
  <c r="AB278" i="2" s="1"/>
  <c r="AE278" i="2" s="1"/>
  <c r="M158" i="2"/>
  <c r="F159" i="2" s="1"/>
  <c r="I159" i="2" s="1"/>
  <c r="AD278" i="2"/>
  <c r="AC278" i="2" s="1"/>
  <c r="AI278" i="2" l="1"/>
  <c r="AB279" i="2" s="1"/>
  <c r="Q157" i="2"/>
  <c r="T157" i="2" s="1"/>
  <c r="AI157" i="2"/>
  <c r="AB158" i="2" s="1"/>
  <c r="H159" i="2"/>
  <c r="G159" i="2" s="1"/>
  <c r="AD279" i="2"/>
  <c r="AE279" i="2"/>
  <c r="AE158" i="2" l="1"/>
  <c r="AD158" i="2"/>
  <c r="M159" i="2"/>
  <c r="F160" i="2" s="1"/>
  <c r="AC279" i="2"/>
  <c r="AI279" i="2" l="1"/>
  <c r="AB280" i="2" s="1"/>
  <c r="AE280" i="2" s="1"/>
  <c r="AC158" i="2"/>
  <c r="I160" i="2"/>
  <c r="H160" i="2"/>
  <c r="AD280" i="2"/>
  <c r="AC280" i="2" s="1"/>
  <c r="AI280" i="2" l="1"/>
  <c r="AB281" i="2" s="1"/>
  <c r="Q158" i="2"/>
  <c r="T158" i="2" s="1"/>
  <c r="AI158" i="2"/>
  <c r="AB159" i="2" s="1"/>
  <c r="G160" i="2"/>
  <c r="AE281" i="2"/>
  <c r="AD281" i="2"/>
  <c r="AE159" i="2" l="1"/>
  <c r="AD159" i="2"/>
  <c r="M160" i="2"/>
  <c r="F161" i="2" s="1"/>
  <c r="AC281" i="2"/>
  <c r="AI281" i="2" l="1"/>
  <c r="AB282" i="2" s="1"/>
  <c r="AD282" i="2" s="1"/>
  <c r="AC159" i="2"/>
  <c r="I161" i="2"/>
  <c r="H161" i="2"/>
  <c r="AE282" i="2"/>
  <c r="AC282" i="2" s="1"/>
  <c r="AI282" i="2" l="1"/>
  <c r="AB283" i="2" s="1"/>
  <c r="AE283" i="2" s="1"/>
  <c r="Q159" i="2"/>
  <c r="T159" i="2" s="1"/>
  <c r="AI159" i="2"/>
  <c r="AB160" i="2" s="1"/>
  <c r="G161" i="2"/>
  <c r="AD283" i="2"/>
  <c r="AC283" i="2" s="1"/>
  <c r="AI283" i="2" l="1"/>
  <c r="AB284" i="2" s="1"/>
  <c r="AD284" i="2" s="1"/>
  <c r="AE160" i="2"/>
  <c r="AD160" i="2"/>
  <c r="M161" i="2"/>
  <c r="F162" i="2" s="1"/>
  <c r="AE284" i="2"/>
  <c r="AC284" i="2" s="1"/>
  <c r="AI284" i="2" l="1"/>
  <c r="AB285" i="2" s="1"/>
  <c r="AE285" i="2" s="1"/>
  <c r="AC160" i="2"/>
  <c r="I162" i="2"/>
  <c r="H162" i="2"/>
  <c r="AD285" i="2"/>
  <c r="AC285" i="2" s="1"/>
  <c r="AI285" i="2" l="1"/>
  <c r="AB286" i="2" s="1"/>
  <c r="AD286" i="2" s="1"/>
  <c r="Q160" i="2"/>
  <c r="T160" i="2" s="1"/>
  <c r="AI160" i="2"/>
  <c r="AB161" i="2" s="1"/>
  <c r="G162" i="2"/>
  <c r="AE286" i="2"/>
  <c r="AC286" i="2" s="1"/>
  <c r="AI286" i="2" l="1"/>
  <c r="AB287" i="2" s="1"/>
  <c r="AE287" i="2" s="1"/>
  <c r="AE161" i="2"/>
  <c r="AD161" i="2"/>
  <c r="M162" i="2"/>
  <c r="F163" i="2" s="1"/>
  <c r="AD287" i="2"/>
  <c r="AC287" i="2" s="1"/>
  <c r="AI287" i="2" l="1"/>
  <c r="AB288" i="2" s="1"/>
  <c r="AE288" i="2" s="1"/>
  <c r="AC161" i="2"/>
  <c r="H163" i="2"/>
  <c r="I163" i="2"/>
  <c r="AD288" i="2"/>
  <c r="AC288" i="2" s="1"/>
  <c r="AI288" i="2" l="1"/>
  <c r="AB289" i="2" s="1"/>
  <c r="AD289" i="2" s="1"/>
  <c r="Q161" i="2"/>
  <c r="T161" i="2" s="1"/>
  <c r="AI161" i="2"/>
  <c r="AB162" i="2" s="1"/>
  <c r="G163" i="2"/>
  <c r="AE289" i="2"/>
  <c r="AC289" i="2" s="1"/>
  <c r="AI289" i="2" l="1"/>
  <c r="AB290" i="2" s="1"/>
  <c r="AD290" i="2" s="1"/>
  <c r="AD162" i="2"/>
  <c r="AE162" i="2"/>
  <c r="AC162" i="2" s="1"/>
  <c r="Q162" i="2" s="1"/>
  <c r="T162" i="2" s="1"/>
  <c r="M163" i="2"/>
  <c r="F164" i="2" s="1"/>
  <c r="I164" i="2" s="1"/>
  <c r="AE290" i="2"/>
  <c r="AC290" i="2" s="1"/>
  <c r="AI290" i="2" l="1"/>
  <c r="AB291" i="2" s="1"/>
  <c r="AI162" i="2"/>
  <c r="AB163" i="2" s="1"/>
  <c r="H164" i="2"/>
  <c r="G164" i="2" s="1"/>
  <c r="AE291" i="2"/>
  <c r="AD291" i="2"/>
  <c r="AD163" i="2" l="1"/>
  <c r="AE163" i="2"/>
  <c r="M164" i="2"/>
  <c r="F165" i="2" s="1"/>
  <c r="I165" i="2" s="1"/>
  <c r="AC291" i="2"/>
  <c r="AC163" i="2" l="1"/>
  <c r="Q163" i="2" s="1"/>
  <c r="T163" i="2" s="1"/>
  <c r="AI291" i="2"/>
  <c r="AB292" i="2" s="1"/>
  <c r="H165" i="2"/>
  <c r="G165" i="2" s="1"/>
  <c r="AD292" i="2"/>
  <c r="AE292" i="2"/>
  <c r="AI163" i="2" l="1"/>
  <c r="AB164" i="2" s="1"/>
  <c r="AE164" i="2" s="1"/>
  <c r="M165" i="2"/>
  <c r="F166" i="2" s="1"/>
  <c r="AC292" i="2"/>
  <c r="AD164" i="2" l="1"/>
  <c r="AC164" i="2" s="1"/>
  <c r="AI292" i="2"/>
  <c r="AB293" i="2" s="1"/>
  <c r="AE293" i="2" s="1"/>
  <c r="I166" i="2"/>
  <c r="H166" i="2"/>
  <c r="AD293" i="2"/>
  <c r="AC293" i="2" s="1"/>
  <c r="AI293" i="2" l="1"/>
  <c r="AB294" i="2" s="1"/>
  <c r="Q164" i="2"/>
  <c r="T164" i="2" s="1"/>
  <c r="AI164" i="2"/>
  <c r="AB165" i="2" s="1"/>
  <c r="G166" i="2"/>
  <c r="AD294" i="2"/>
  <c r="AE294" i="2"/>
  <c r="AE165" i="2" l="1"/>
  <c r="AD165" i="2"/>
  <c r="M166" i="2"/>
  <c r="F167" i="2" s="1"/>
  <c r="AC294" i="2"/>
  <c r="AI294" i="2" l="1"/>
  <c r="AB295" i="2" s="1"/>
  <c r="AE295" i="2" s="1"/>
  <c r="AC165" i="2"/>
  <c r="H167" i="2"/>
  <c r="I167" i="2"/>
  <c r="AD295" i="2"/>
  <c r="AC295" i="2" s="1"/>
  <c r="AI295" i="2" l="1"/>
  <c r="AB296" i="2" s="1"/>
  <c r="Q165" i="2"/>
  <c r="T165" i="2" s="1"/>
  <c r="AI165" i="2"/>
  <c r="AB166" i="2" s="1"/>
  <c r="G167" i="2"/>
  <c r="AE296" i="2"/>
  <c r="AD296" i="2"/>
  <c r="AE166" i="2" l="1"/>
  <c r="AD166" i="2"/>
  <c r="M167" i="2"/>
  <c r="F168" i="2" s="1"/>
  <c r="I168" i="2" s="1"/>
  <c r="AC296" i="2"/>
  <c r="AC166" i="2" l="1"/>
  <c r="Q166" i="2" s="1"/>
  <c r="T166" i="2" s="1"/>
  <c r="AI296" i="2"/>
  <c r="AB297" i="2" s="1"/>
  <c r="AI166" i="2"/>
  <c r="AB167" i="2" s="1"/>
  <c r="H168" i="2"/>
  <c r="G168" i="2" s="1"/>
  <c r="AE297" i="2"/>
  <c r="AD297" i="2"/>
  <c r="AH297" i="2" s="1"/>
  <c r="AE167" i="2" l="1"/>
  <c r="AD167" i="2"/>
  <c r="M168" i="2"/>
  <c r="F169" i="2" s="1"/>
  <c r="AC297" i="2"/>
  <c r="AI297" i="2" l="1"/>
  <c r="AB298" i="2" s="1"/>
  <c r="AC167" i="2"/>
  <c r="H169" i="2"/>
  <c r="I169" i="2"/>
  <c r="AD298" i="2"/>
  <c r="AE298" i="2"/>
  <c r="Q167" i="2" l="1"/>
  <c r="T167" i="2" s="1"/>
  <c r="AI167" i="2"/>
  <c r="AB168" i="2" s="1"/>
  <c r="G169" i="2"/>
  <c r="M169" i="2" s="1"/>
  <c r="F170" i="2" s="1"/>
  <c r="AC298" i="2"/>
  <c r="AI298" i="2" l="1"/>
  <c r="AB299" i="2" s="1"/>
  <c r="AD299" i="2" s="1"/>
  <c r="AD168" i="2"/>
  <c r="AE168" i="2"/>
  <c r="AC168" i="2" s="1"/>
  <c r="Q168" i="2" s="1"/>
  <c r="T168" i="2" s="1"/>
  <c r="I170" i="2"/>
  <c r="H170" i="2"/>
  <c r="AE299" i="2"/>
  <c r="AC299" i="2" s="1"/>
  <c r="AI299" i="2" l="1"/>
  <c r="AB300" i="2" s="1"/>
  <c r="AE300" i="2" s="1"/>
  <c r="AI168" i="2"/>
  <c r="AB169" i="2" s="1"/>
  <c r="G170" i="2"/>
  <c r="AD300" i="2"/>
  <c r="AC300" i="2" s="1"/>
  <c r="AI300" i="2" l="1"/>
  <c r="AB301" i="2" s="1"/>
  <c r="AD301" i="2" s="1"/>
  <c r="AD169" i="2"/>
  <c r="AE169" i="2"/>
  <c r="M170" i="2"/>
  <c r="F171" i="2" s="1"/>
  <c r="H171" i="2" s="1"/>
  <c r="AE301" i="2"/>
  <c r="AC301" i="2" s="1"/>
  <c r="AC169" i="2" l="1"/>
  <c r="Q169" i="2" s="1"/>
  <c r="T169" i="2" s="1"/>
  <c r="AI301" i="2"/>
  <c r="AB302" i="2" s="1"/>
  <c r="AD302" i="2" s="1"/>
  <c r="I171" i="2"/>
  <c r="G171" i="2" s="1"/>
  <c r="AE302" i="2"/>
  <c r="AC302" i="2" s="1"/>
  <c r="AI169" i="2" l="1"/>
  <c r="AB170" i="2" s="1"/>
  <c r="AE170" i="2" s="1"/>
  <c r="AI302" i="2"/>
  <c r="AB303" i="2" s="1"/>
  <c r="AE303" i="2" s="1"/>
  <c r="M171" i="2"/>
  <c r="F172" i="2" s="1"/>
  <c r="I172" i="2" s="1"/>
  <c r="AD303" i="2"/>
  <c r="AC303" i="2" s="1"/>
  <c r="AD170" i="2" l="1"/>
  <c r="AC170" i="2" s="1"/>
  <c r="AI303" i="2"/>
  <c r="AB304" i="2" s="1"/>
  <c r="H172" i="2"/>
  <c r="G172" i="2" s="1"/>
  <c r="AE304" i="2"/>
  <c r="AD304" i="2"/>
  <c r="Q170" i="2" l="1"/>
  <c r="T170" i="2" s="1"/>
  <c r="AI170" i="2"/>
  <c r="AB171" i="2" s="1"/>
  <c r="M172" i="2"/>
  <c r="F173" i="2" s="1"/>
  <c r="I173" i="2" s="1"/>
  <c r="AC304" i="2"/>
  <c r="AI304" i="2" l="1"/>
  <c r="AB305" i="2" s="1"/>
  <c r="AD171" i="2"/>
  <c r="AE171" i="2"/>
  <c r="AC171" i="2" s="1"/>
  <c r="Q171" i="2" s="1"/>
  <c r="T171" i="2" s="1"/>
  <c r="H173" i="2"/>
  <c r="G173" i="2" s="1"/>
  <c r="AE305" i="2"/>
  <c r="AD305" i="2"/>
  <c r="AI171" i="2" l="1"/>
  <c r="AB172" i="2" s="1"/>
  <c r="M173" i="2"/>
  <c r="F174" i="2" s="1"/>
  <c r="AC305" i="2"/>
  <c r="AI305" i="2" l="1"/>
  <c r="AB306" i="2" s="1"/>
  <c r="AE306" i="2" s="1"/>
  <c r="AD172" i="2"/>
  <c r="AE172" i="2"/>
  <c r="AC172" i="2" s="1"/>
  <c r="Q172" i="2" s="1"/>
  <c r="T172" i="2" s="1"/>
  <c r="H174" i="2"/>
  <c r="I174" i="2"/>
  <c r="G174" i="2" s="1"/>
  <c r="AD306" i="2"/>
  <c r="AC306" i="2" s="1"/>
  <c r="AI306" i="2" l="1"/>
  <c r="AB307" i="2" s="1"/>
  <c r="AI172" i="2"/>
  <c r="AB173" i="2" s="1"/>
  <c r="M174" i="2"/>
  <c r="F175" i="2" s="1"/>
  <c r="AD307" i="2"/>
  <c r="AE307" i="2"/>
  <c r="AD173" i="2" l="1"/>
  <c r="AE173" i="2"/>
  <c r="I175" i="2"/>
  <c r="H175" i="2"/>
  <c r="AC307" i="2"/>
  <c r="AC173" i="2" l="1"/>
  <c r="Q173" i="2" s="1"/>
  <c r="T173" i="2" s="1"/>
  <c r="AI307" i="2"/>
  <c r="AB308" i="2" s="1"/>
  <c r="AE308" i="2" s="1"/>
  <c r="G175" i="2"/>
  <c r="AD308" i="2"/>
  <c r="AC308" i="2" s="1"/>
  <c r="AI173" i="2" l="1"/>
  <c r="AB174" i="2" s="1"/>
  <c r="AD174" i="2" s="1"/>
  <c r="AI308" i="2"/>
  <c r="AB309" i="2" s="1"/>
  <c r="M175" i="2"/>
  <c r="F176" i="2" s="1"/>
  <c r="AE309" i="2"/>
  <c r="AD309" i="2"/>
  <c r="AH309" i="2" s="1"/>
  <c r="AE174" i="2" l="1"/>
  <c r="AC174" i="2" s="1"/>
  <c r="H176" i="2"/>
  <c r="I176" i="2"/>
  <c r="AC309" i="2"/>
  <c r="G176" i="2" l="1"/>
  <c r="M176" i="2" s="1"/>
  <c r="F177" i="2" s="1"/>
  <c r="AI309" i="2"/>
  <c r="AB310" i="2" s="1"/>
  <c r="Q174" i="2"/>
  <c r="T174" i="2" s="1"/>
  <c r="AI174" i="2"/>
  <c r="AB175" i="2" s="1"/>
  <c r="AD310" i="2"/>
  <c r="AE310" i="2"/>
  <c r="AE175" i="2" l="1"/>
  <c r="AD175" i="2"/>
  <c r="I177" i="2"/>
  <c r="H177" i="2"/>
  <c r="AC310" i="2"/>
  <c r="AI310" i="2" l="1"/>
  <c r="AB311" i="2" s="1"/>
  <c r="AD311" i="2" s="1"/>
  <c r="AC175" i="2"/>
  <c r="G177" i="2"/>
  <c r="AE311" i="2"/>
  <c r="AC311" i="2" s="1"/>
  <c r="AI311" i="2" l="1"/>
  <c r="AB312" i="2" s="1"/>
  <c r="AE312" i="2" s="1"/>
  <c r="Q175" i="2"/>
  <c r="T175" i="2" s="1"/>
  <c r="AI175" i="2"/>
  <c r="AB176" i="2" s="1"/>
  <c r="M177" i="2"/>
  <c r="F178" i="2" s="1"/>
  <c r="H178" i="2" s="1"/>
  <c r="AD312" i="2"/>
  <c r="AC312" i="2" s="1"/>
  <c r="AI312" i="2" l="1"/>
  <c r="AB313" i="2" s="1"/>
  <c r="AE176" i="2"/>
  <c r="AD176" i="2"/>
  <c r="I178" i="2"/>
  <c r="G178" i="2" s="1"/>
  <c r="AD313" i="2"/>
  <c r="AE313" i="2"/>
  <c r="AC176" i="2" l="1"/>
  <c r="M178" i="2"/>
  <c r="F179" i="2" s="1"/>
  <c r="H179" i="2" s="1"/>
  <c r="AC313" i="2"/>
  <c r="AI313" i="2" l="1"/>
  <c r="AB314" i="2" s="1"/>
  <c r="AE314" i="2" s="1"/>
  <c r="Q176" i="2"/>
  <c r="T176" i="2" s="1"/>
  <c r="AI176" i="2"/>
  <c r="AB177" i="2" s="1"/>
  <c r="I179" i="2"/>
  <c r="G179" i="2" s="1"/>
  <c r="AD314" i="2"/>
  <c r="AC314" i="2" s="1"/>
  <c r="AI314" i="2" l="1"/>
  <c r="AB315" i="2" s="1"/>
  <c r="AE177" i="2"/>
  <c r="AD177" i="2"/>
  <c r="M179" i="2"/>
  <c r="F180" i="2" s="1"/>
  <c r="H180" i="2" s="1"/>
  <c r="AD315" i="2"/>
  <c r="AE315" i="2"/>
  <c r="AC177" i="2" l="1"/>
  <c r="I180" i="2"/>
  <c r="G180" i="2" s="1"/>
  <c r="AC315" i="2"/>
  <c r="AI315" i="2" l="1"/>
  <c r="AB316" i="2" s="1"/>
  <c r="AD316" i="2" s="1"/>
  <c r="Q177" i="2"/>
  <c r="T177" i="2" s="1"/>
  <c r="AI177" i="2"/>
  <c r="AB178" i="2" s="1"/>
  <c r="M180" i="2"/>
  <c r="F181" i="2" s="1"/>
  <c r="I181" i="2" s="1"/>
  <c r="AE316" i="2"/>
  <c r="AC316" i="2" s="1"/>
  <c r="AI316" i="2" l="1"/>
  <c r="AB317" i="2" s="1"/>
  <c r="AD317" i="2" s="1"/>
  <c r="AD178" i="2"/>
  <c r="AE178" i="2"/>
  <c r="H181" i="2"/>
  <c r="G181" i="2" s="1"/>
  <c r="AE317" i="2"/>
  <c r="AC317" i="2" s="1"/>
  <c r="AI317" i="2" l="1"/>
  <c r="AB318" i="2" s="1"/>
  <c r="AD318" i="2" s="1"/>
  <c r="AC178" i="2"/>
  <c r="Q178" i="2" s="1"/>
  <c r="T178" i="2" s="1"/>
  <c r="M181" i="2"/>
  <c r="F182" i="2" s="1"/>
  <c r="AE318" i="2"/>
  <c r="AC318" i="2" s="1"/>
  <c r="AI318" i="2" l="1"/>
  <c r="AB319" i="2" s="1"/>
  <c r="AE319" i="2" s="1"/>
  <c r="AI178" i="2"/>
  <c r="AB179" i="2" s="1"/>
  <c r="AE179" i="2" s="1"/>
  <c r="H182" i="2"/>
  <c r="I182" i="2"/>
  <c r="AD319" i="2"/>
  <c r="AC319" i="2" s="1"/>
  <c r="AD179" i="2" l="1"/>
  <c r="AC179" i="2" s="1"/>
  <c r="AI319" i="2"/>
  <c r="AB320" i="2" s="1"/>
  <c r="G182" i="2"/>
  <c r="AD320" i="2"/>
  <c r="AE320" i="2"/>
  <c r="Q179" i="2" l="1"/>
  <c r="T179" i="2" s="1"/>
  <c r="AI179" i="2"/>
  <c r="AB180" i="2" s="1"/>
  <c r="M182" i="2"/>
  <c r="F183" i="2" s="1"/>
  <c r="H183" i="2" s="1"/>
  <c r="AC320" i="2"/>
  <c r="AI320" i="2" l="1"/>
  <c r="AB321" i="2" s="1"/>
  <c r="AD321" i="2" s="1"/>
  <c r="AD180" i="2"/>
  <c r="AE180" i="2"/>
  <c r="I183" i="2"/>
  <c r="G183" i="2" s="1"/>
  <c r="AE321" i="2"/>
  <c r="AC180" i="2" l="1"/>
  <c r="Q180" i="2" s="1"/>
  <c r="T180" i="2" s="1"/>
  <c r="M183" i="2"/>
  <c r="F184" i="2" s="1"/>
  <c r="I184" i="2" s="1"/>
  <c r="AH321" i="2"/>
  <c r="AC321" i="2" s="1"/>
  <c r="AI321" i="2" l="1"/>
  <c r="AB322" i="2" s="1"/>
  <c r="AE322" i="2" s="1"/>
  <c r="AI180" i="2"/>
  <c r="AB181" i="2" s="1"/>
  <c r="AD181" i="2" s="1"/>
  <c r="AD322" i="2"/>
  <c r="H184" i="2"/>
  <c r="G184" i="2" s="1"/>
  <c r="AC322" i="2"/>
  <c r="AE181" i="2" l="1"/>
  <c r="AC181" i="2" s="1"/>
  <c r="Q181" i="2" s="1"/>
  <c r="T181" i="2" s="1"/>
  <c r="AI322" i="2"/>
  <c r="AB323" i="2" s="1"/>
  <c r="AE323" i="2" s="1"/>
  <c r="M184" i="2"/>
  <c r="F185" i="2" s="1"/>
  <c r="AD323" i="2"/>
  <c r="AC323" i="2" s="1"/>
  <c r="AI323" i="2" l="1"/>
  <c r="AB324" i="2" s="1"/>
  <c r="AD324" i="2" s="1"/>
  <c r="AI181" i="2"/>
  <c r="AB182" i="2" s="1"/>
  <c r="AD182" i="2" s="1"/>
  <c r="I185" i="2"/>
  <c r="H185" i="2"/>
  <c r="AE324" i="2"/>
  <c r="AC324" i="2" s="1"/>
  <c r="AI324" i="2" l="1"/>
  <c r="AB325" i="2" s="1"/>
  <c r="AE182" i="2"/>
  <c r="AC182" i="2" s="1"/>
  <c r="Q182" i="2" s="1"/>
  <c r="T182" i="2" s="1"/>
  <c r="G185" i="2"/>
  <c r="AD325" i="2"/>
  <c r="AE325" i="2"/>
  <c r="AI182" i="2" l="1"/>
  <c r="AB183" i="2" s="1"/>
  <c r="AD183" i="2" s="1"/>
  <c r="M185" i="2"/>
  <c r="F186" i="2" s="1"/>
  <c r="I186" i="2" s="1"/>
  <c r="AC325" i="2"/>
  <c r="AE183" i="2" l="1"/>
  <c r="AC183" i="2" s="1"/>
  <c r="Q183" i="2" s="1"/>
  <c r="T183" i="2" s="1"/>
  <c r="AI325" i="2"/>
  <c r="AB326" i="2" s="1"/>
  <c r="H186" i="2"/>
  <c r="G186" i="2" s="1"/>
  <c r="AE326" i="2"/>
  <c r="AD326" i="2"/>
  <c r="AI183" i="2" l="1"/>
  <c r="AB184" i="2" s="1"/>
  <c r="AE184" i="2" s="1"/>
  <c r="M186" i="2"/>
  <c r="F187" i="2" s="1"/>
  <c r="I187" i="2" s="1"/>
  <c r="AC326" i="2"/>
  <c r="AD184" i="2" l="1"/>
  <c r="AC184" i="2" s="1"/>
  <c r="AI326" i="2"/>
  <c r="AB327" i="2" s="1"/>
  <c r="H187" i="2"/>
  <c r="G187" i="2" s="1"/>
  <c r="AD327" i="2"/>
  <c r="AE327" i="2"/>
  <c r="AC327" i="2" s="1"/>
  <c r="AI327" i="2" l="1"/>
  <c r="AB328" i="2" s="1"/>
  <c r="Q184" i="2"/>
  <c r="T184" i="2" s="1"/>
  <c r="AI184" i="2"/>
  <c r="AB185" i="2" s="1"/>
  <c r="M187" i="2"/>
  <c r="F188" i="2" s="1"/>
  <c r="AE328" i="2"/>
  <c r="AD328" i="2"/>
  <c r="AE185" i="2" l="1"/>
  <c r="AD185" i="2"/>
  <c r="H188" i="2"/>
  <c r="I188" i="2"/>
  <c r="AC328" i="2"/>
  <c r="AI328" i="2" l="1"/>
  <c r="AB329" i="2" s="1"/>
  <c r="AD329" i="2" s="1"/>
  <c r="AC185" i="2"/>
  <c r="G188" i="2"/>
  <c r="AE329" i="2"/>
  <c r="AC329" i="2" s="1"/>
  <c r="AI329" i="2" l="1"/>
  <c r="AB330" i="2" s="1"/>
  <c r="Q185" i="2"/>
  <c r="T185" i="2" s="1"/>
  <c r="AI185" i="2"/>
  <c r="AB186" i="2" s="1"/>
  <c r="M188" i="2"/>
  <c r="F189" i="2" s="1"/>
  <c r="I189" i="2" s="1"/>
  <c r="AE330" i="2"/>
  <c r="AD330" i="2"/>
  <c r="AE186" i="2" l="1"/>
  <c r="AD186" i="2"/>
  <c r="H189" i="2"/>
  <c r="G189" i="2" s="1"/>
  <c r="AC330" i="2"/>
  <c r="AI330" i="2" l="1"/>
  <c r="AB331" i="2" s="1"/>
  <c r="AC186" i="2"/>
  <c r="M189" i="2"/>
  <c r="F190" i="2" s="1"/>
  <c r="AD331" i="2"/>
  <c r="AE331" i="2"/>
  <c r="AC331" i="2" s="1"/>
  <c r="AI331" i="2" l="1"/>
  <c r="AB332" i="2" s="1"/>
  <c r="Q186" i="2"/>
  <c r="T186" i="2" s="1"/>
  <c r="AI186" i="2"/>
  <c r="AB187" i="2" s="1"/>
  <c r="I190" i="2"/>
  <c r="H190" i="2"/>
  <c r="AE332" i="2"/>
  <c r="AD332" i="2"/>
  <c r="AD187" i="2" l="1"/>
  <c r="AE187" i="2"/>
  <c r="G190" i="2"/>
  <c r="AC332" i="2"/>
  <c r="AC187" i="2" l="1"/>
  <c r="Q187" i="2" s="1"/>
  <c r="T187" i="2" s="1"/>
  <c r="AI332" i="2"/>
  <c r="AB333" i="2" s="1"/>
  <c r="M190" i="2"/>
  <c r="F191" i="2" s="1"/>
  <c r="L321" i="2"/>
  <c r="AD333" i="2"/>
  <c r="AE333" i="2"/>
  <c r="AC333" i="2" s="1"/>
  <c r="AI187" i="2" l="1"/>
  <c r="AB188" i="2" s="1"/>
  <c r="AD188" i="2" s="1"/>
  <c r="AI333" i="2"/>
  <c r="AB334" i="2" s="1"/>
  <c r="I191" i="2"/>
  <c r="H191" i="2"/>
  <c r="AE334" i="2"/>
  <c r="AD334" i="2"/>
  <c r="AE188" i="2" l="1"/>
  <c r="AC188" i="2" s="1"/>
  <c r="Q188" i="2" s="1"/>
  <c r="T188" i="2" s="1"/>
  <c r="G191" i="2"/>
  <c r="AC334" i="2"/>
  <c r="AI334" i="2" l="1"/>
  <c r="AB335" i="2" s="1"/>
  <c r="AD335" i="2" s="1"/>
  <c r="AI188" i="2"/>
  <c r="AB189" i="2" s="1"/>
  <c r="AD189" i="2" s="1"/>
  <c r="M191" i="2"/>
  <c r="F192" i="2" s="1"/>
  <c r="H192" i="2" s="1"/>
  <c r="AE335" i="2"/>
  <c r="AC335" i="2" s="1"/>
  <c r="AE189" i="2" l="1"/>
  <c r="AC189" i="2" s="1"/>
  <c r="Q189" i="2" s="1"/>
  <c r="T189" i="2" s="1"/>
  <c r="AI335" i="2"/>
  <c r="AB336" i="2" s="1"/>
  <c r="I192" i="2"/>
  <c r="G192" i="2" s="1"/>
  <c r="AD336" i="2"/>
  <c r="AE336" i="2"/>
  <c r="AI189" i="2" l="1"/>
  <c r="AB190" i="2" s="1"/>
  <c r="AE190" i="2" s="1"/>
  <c r="AH336" i="2"/>
  <c r="M192" i="2"/>
  <c r="F193" i="2" s="1"/>
  <c r="I193" i="2" s="1"/>
  <c r="AC336" i="2"/>
  <c r="AD190" i="2" l="1"/>
  <c r="AC190" i="2" s="1"/>
  <c r="AI336" i="2"/>
  <c r="AB337" i="2" s="1"/>
  <c r="AE337" i="2" s="1"/>
  <c r="H193" i="2"/>
  <c r="G193" i="2" s="1"/>
  <c r="AD337" i="2"/>
  <c r="AC337" i="2" s="1"/>
  <c r="AI337" i="2" l="1"/>
  <c r="AB338" i="2" s="1"/>
  <c r="Q190" i="2"/>
  <c r="T190" i="2" s="1"/>
  <c r="AI190" i="2"/>
  <c r="AB191" i="2" s="1"/>
  <c r="M193" i="2"/>
  <c r="F194" i="2" s="1"/>
  <c r="AE338" i="2"/>
  <c r="AD338" i="2"/>
  <c r="AE191" i="2" l="1"/>
  <c r="AD191" i="2"/>
  <c r="H194" i="2"/>
  <c r="I194" i="2"/>
  <c r="AC338" i="2"/>
  <c r="AI338" i="2" l="1"/>
  <c r="AB339" i="2" s="1"/>
  <c r="AC191" i="2"/>
  <c r="G194" i="2"/>
  <c r="AD339" i="2"/>
  <c r="AE339" i="2"/>
  <c r="Q191" i="2" l="1"/>
  <c r="T191" i="2" s="1"/>
  <c r="AI191" i="2"/>
  <c r="AB192" i="2" s="1"/>
  <c r="M194" i="2"/>
  <c r="F195" i="2" s="1"/>
  <c r="H195" i="2" s="1"/>
  <c r="AC339" i="2"/>
  <c r="AI339" i="2" l="1"/>
  <c r="AB340" i="2" s="1"/>
  <c r="AD340" i="2" s="1"/>
  <c r="AD192" i="2"/>
  <c r="AE192" i="2"/>
  <c r="I195" i="2"/>
  <c r="G195" i="2" s="1"/>
  <c r="AE340" i="2"/>
  <c r="AC340" i="2" s="1"/>
  <c r="AC192" i="2" l="1"/>
  <c r="Q192" i="2" s="1"/>
  <c r="T192" i="2" s="1"/>
  <c r="AI340" i="2"/>
  <c r="AB341" i="2" s="1"/>
  <c r="AD341" i="2" s="1"/>
  <c r="M195" i="2"/>
  <c r="F196" i="2" s="1"/>
  <c r="I196" i="2" s="1"/>
  <c r="AE341" i="2"/>
  <c r="AC341" i="2" s="1"/>
  <c r="AI192" i="2" l="1"/>
  <c r="AB193" i="2" s="1"/>
  <c r="AE193" i="2" s="1"/>
  <c r="AI341" i="2"/>
  <c r="AB342" i="2" s="1"/>
  <c r="H196" i="2"/>
  <c r="G196" i="2" s="1"/>
  <c r="AD342" i="2"/>
  <c r="AE342" i="2"/>
  <c r="AD193" i="2" l="1"/>
  <c r="AC193" i="2"/>
  <c r="M196" i="2"/>
  <c r="F197" i="2" s="1"/>
  <c r="H197" i="2" s="1"/>
  <c r="AC342" i="2"/>
  <c r="AI342" i="2" l="1"/>
  <c r="AB343" i="2" s="1"/>
  <c r="AE343" i="2" s="1"/>
  <c r="Q193" i="2"/>
  <c r="T193" i="2" s="1"/>
  <c r="AI193" i="2"/>
  <c r="AB194" i="2" s="1"/>
  <c r="I197" i="2"/>
  <c r="G197" i="2" s="1"/>
  <c r="AD343" i="2"/>
  <c r="AC343" i="2" s="1"/>
  <c r="AI343" i="2" l="1"/>
  <c r="AB344" i="2" s="1"/>
  <c r="AE194" i="2"/>
  <c r="AD194" i="2"/>
  <c r="M197" i="2"/>
  <c r="F198" i="2" s="1"/>
  <c r="H198" i="2" s="1"/>
  <c r="AE344" i="2"/>
  <c r="AD344" i="2"/>
  <c r="AC194" i="2" l="1"/>
  <c r="Q194" i="2" s="1"/>
  <c r="T194" i="2" s="1"/>
  <c r="I198" i="2"/>
  <c r="G198" i="2" s="1"/>
  <c r="AC344" i="2"/>
  <c r="AI194" i="2" l="1"/>
  <c r="AB195" i="2" s="1"/>
  <c r="AE195" i="2" s="1"/>
  <c r="AI344" i="2"/>
  <c r="AB345" i="2" s="1"/>
  <c r="M198" i="2"/>
  <c r="F199" i="2" s="1"/>
  <c r="H199" i="2" s="1"/>
  <c r="AD345" i="2"/>
  <c r="AE345" i="2"/>
  <c r="AD195" i="2" l="1"/>
  <c r="AC195" i="2"/>
  <c r="I199" i="2"/>
  <c r="G199" i="2" s="1"/>
  <c r="AC345" i="2"/>
  <c r="AI345" i="2" l="1"/>
  <c r="AB346" i="2" s="1"/>
  <c r="AD346" i="2" s="1"/>
  <c r="Q195" i="2"/>
  <c r="T195" i="2" s="1"/>
  <c r="AI195" i="2"/>
  <c r="AB196" i="2" s="1"/>
  <c r="M199" i="2"/>
  <c r="F200" i="2" s="1"/>
  <c r="I200" i="2" s="1"/>
  <c r="AE346" i="2"/>
  <c r="AC346" i="2" s="1"/>
  <c r="AI346" i="2" l="1"/>
  <c r="AB347" i="2" s="1"/>
  <c r="AD347" i="2" s="1"/>
  <c r="AE196" i="2"/>
  <c r="AD196" i="2"/>
  <c r="H200" i="2"/>
  <c r="G200" i="2" s="1"/>
  <c r="AE347" i="2"/>
  <c r="AC347" i="2" s="1"/>
  <c r="AI347" i="2" l="1"/>
  <c r="AB348" i="2" s="1"/>
  <c r="AD348" i="2" s="1"/>
  <c r="AC196" i="2"/>
  <c r="M200" i="2"/>
  <c r="F201" i="2" s="1"/>
  <c r="AE348" i="2"/>
  <c r="AC348" i="2" s="1"/>
  <c r="AI348" i="2" l="1"/>
  <c r="AB349" i="2" s="1"/>
  <c r="AE349" i="2" s="1"/>
  <c r="Q196" i="2"/>
  <c r="T196" i="2" s="1"/>
  <c r="AI196" i="2"/>
  <c r="AB197" i="2" s="1"/>
  <c r="I201" i="2"/>
  <c r="H201" i="2"/>
  <c r="AD349" i="2"/>
  <c r="AC349" i="2" s="1"/>
  <c r="AI349" i="2" l="1"/>
  <c r="AB350" i="2" s="1"/>
  <c r="AE350" i="2" s="1"/>
  <c r="AD197" i="2"/>
  <c r="AE197" i="2"/>
  <c r="G201" i="2"/>
  <c r="H337" i="2"/>
  <c r="I337" i="2"/>
  <c r="AD350" i="2"/>
  <c r="AC350" i="2" s="1"/>
  <c r="AC197" i="2" l="1"/>
  <c r="Q197" i="2" s="1"/>
  <c r="T197" i="2" s="1"/>
  <c r="AI350" i="2"/>
  <c r="AB351" i="2" s="1"/>
  <c r="M201" i="2"/>
  <c r="F202" i="2" s="1"/>
  <c r="G337" i="2"/>
  <c r="Q337" i="2" s="1"/>
  <c r="AD351" i="2"/>
  <c r="AE351" i="2"/>
  <c r="AI197" i="2" l="1"/>
  <c r="AB198" i="2" s="1"/>
  <c r="AE198" i="2" s="1"/>
  <c r="M337" i="2"/>
  <c r="F338" i="2" s="1"/>
  <c r="T337" i="2"/>
  <c r="I202" i="2"/>
  <c r="H202" i="2"/>
  <c r="I338" i="2"/>
  <c r="H338" i="2"/>
  <c r="AC351" i="2"/>
  <c r="AD198" i="2" l="1"/>
  <c r="AC198" i="2" s="1"/>
  <c r="AI351" i="2"/>
  <c r="AB352" i="2" s="1"/>
  <c r="AD352" i="2" s="1"/>
  <c r="G202" i="2"/>
  <c r="G338" i="2"/>
  <c r="Q338" i="2" s="1"/>
  <c r="AE352" i="2"/>
  <c r="AC352" i="2" s="1"/>
  <c r="AI352" i="2" l="1"/>
  <c r="AB353" i="2" s="1"/>
  <c r="Q198" i="2"/>
  <c r="T198" i="2" s="1"/>
  <c r="AI198" i="2"/>
  <c r="AB199" i="2" s="1"/>
  <c r="M338" i="2"/>
  <c r="F339" i="2" s="1"/>
  <c r="T338" i="2"/>
  <c r="M202" i="2"/>
  <c r="F203" i="2" s="1"/>
  <c r="H339" i="2"/>
  <c r="I339" i="2"/>
  <c r="AD353" i="2"/>
  <c r="AE353" i="2"/>
  <c r="AE199" i="2" l="1"/>
  <c r="AD199" i="2"/>
  <c r="I203" i="2"/>
  <c r="H203" i="2"/>
  <c r="G339" i="2"/>
  <c r="Q339" i="2" s="1"/>
  <c r="AC353" i="2"/>
  <c r="AI353" i="2" l="1"/>
  <c r="AB354" i="2" s="1"/>
  <c r="AE354" i="2" s="1"/>
  <c r="AC199" i="2"/>
  <c r="M339" i="2"/>
  <c r="F340" i="2" s="1"/>
  <c r="T339" i="2"/>
  <c r="G203" i="2"/>
  <c r="I340" i="2"/>
  <c r="H340" i="2"/>
  <c r="AD354" i="2"/>
  <c r="AC354" i="2" s="1"/>
  <c r="AI354" i="2" l="1"/>
  <c r="AB355" i="2" s="1"/>
  <c r="AD355" i="2" s="1"/>
  <c r="Q199" i="2"/>
  <c r="T199" i="2" s="1"/>
  <c r="AI199" i="2"/>
  <c r="AB200" i="2" s="1"/>
  <c r="M203" i="2"/>
  <c r="F204" i="2" s="1"/>
  <c r="G340" i="2"/>
  <c r="Q340" i="2" s="1"/>
  <c r="AE355" i="2"/>
  <c r="AC355" i="2" s="1"/>
  <c r="AI355" i="2" l="1"/>
  <c r="AB356" i="2" s="1"/>
  <c r="AD356" i="2" s="1"/>
  <c r="AE200" i="2"/>
  <c r="AD200" i="2"/>
  <c r="M340" i="2"/>
  <c r="F341" i="2" s="1"/>
  <c r="T340" i="2"/>
  <c r="H204" i="2"/>
  <c r="I204" i="2"/>
  <c r="H341" i="2"/>
  <c r="I341" i="2"/>
  <c r="AE356" i="2"/>
  <c r="AC356" i="2" s="1"/>
  <c r="AI356" i="2" l="1"/>
  <c r="AB357" i="2" s="1"/>
  <c r="AD357" i="2" s="1"/>
  <c r="AC200" i="2"/>
  <c r="G204" i="2"/>
  <c r="G341" i="2"/>
  <c r="Q341" i="2" s="1"/>
  <c r="AE357" i="2"/>
  <c r="AC357" i="2" s="1"/>
  <c r="AI357" i="2" l="1"/>
  <c r="AB358" i="2" s="1"/>
  <c r="AD358" i="2" s="1"/>
  <c r="Q200" i="2"/>
  <c r="T200" i="2" s="1"/>
  <c r="AI200" i="2"/>
  <c r="AB201" i="2" s="1"/>
  <c r="M204" i="2"/>
  <c r="F205" i="2" s="1"/>
  <c r="I205" i="2" s="1"/>
  <c r="M341" i="2"/>
  <c r="F342" i="2" s="1"/>
  <c r="T341" i="2"/>
  <c r="H342" i="2"/>
  <c r="I342" i="2"/>
  <c r="AE358" i="2"/>
  <c r="AC358" i="2" s="1"/>
  <c r="AI358" i="2" l="1"/>
  <c r="AB359" i="2" s="1"/>
  <c r="AD359" i="2" s="1"/>
  <c r="AD201" i="2"/>
  <c r="AE201" i="2"/>
  <c r="AC201" i="2" s="1"/>
  <c r="Q201" i="2" s="1"/>
  <c r="T201" i="2" s="1"/>
  <c r="H205" i="2"/>
  <c r="G205" i="2" s="1"/>
  <c r="G342" i="2"/>
  <c r="Q342" i="2" s="1"/>
  <c r="AE359" i="2"/>
  <c r="AC359" i="2" s="1"/>
  <c r="AI359" i="2" l="1"/>
  <c r="AB360" i="2" s="1"/>
  <c r="AD360" i="2" s="1"/>
  <c r="AI201" i="2"/>
  <c r="AB202" i="2" s="1"/>
  <c r="M205" i="2"/>
  <c r="F206" i="2" s="1"/>
  <c r="I206" i="2" s="1"/>
  <c r="M342" i="2"/>
  <c r="F343" i="2" s="1"/>
  <c r="T342" i="2"/>
  <c r="I343" i="2"/>
  <c r="H343" i="2"/>
  <c r="AE360" i="2"/>
  <c r="AC360" i="2" s="1"/>
  <c r="AI360" i="2" l="1"/>
  <c r="AB361" i="2" s="1"/>
  <c r="AD361" i="2" s="1"/>
  <c r="AE202" i="2"/>
  <c r="AD202" i="2"/>
  <c r="H206" i="2"/>
  <c r="G206" i="2" s="1"/>
  <c r="G343" i="2"/>
  <c r="Q343" i="2" s="1"/>
  <c r="AE361" i="2"/>
  <c r="AC361" i="2" s="1"/>
  <c r="AC202" i="2" l="1"/>
  <c r="Q202" i="2" s="1"/>
  <c r="T202" i="2" s="1"/>
  <c r="AI361" i="2"/>
  <c r="AB362" i="2" s="1"/>
  <c r="AD362" i="2" s="1"/>
  <c r="M206" i="2"/>
  <c r="F207" i="2" s="1"/>
  <c r="H207" i="2" s="1"/>
  <c r="M343" i="2"/>
  <c r="F344" i="2" s="1"/>
  <c r="T343" i="2"/>
  <c r="H344" i="2"/>
  <c r="I344" i="2"/>
  <c r="AE362" i="2"/>
  <c r="AC362" i="2" s="1"/>
  <c r="AI202" i="2" l="1"/>
  <c r="AB203" i="2" s="1"/>
  <c r="AE203" i="2" s="1"/>
  <c r="AI362" i="2"/>
  <c r="AB363" i="2" s="1"/>
  <c r="AD363" i="2" s="1"/>
  <c r="I207" i="2"/>
  <c r="G207" i="2" s="1"/>
  <c r="G344" i="2"/>
  <c r="Q344" i="2" s="1"/>
  <c r="AE363" i="2"/>
  <c r="AC363" i="2" s="1"/>
  <c r="AD203" i="2" l="1"/>
  <c r="AC203" i="2" s="1"/>
  <c r="AI363" i="2"/>
  <c r="AB364" i="2" s="1"/>
  <c r="AD364" i="2" s="1"/>
  <c r="M207" i="2"/>
  <c r="F208" i="2" s="1"/>
  <c r="I208" i="2" s="1"/>
  <c r="M344" i="2"/>
  <c r="F345" i="2" s="1"/>
  <c r="T344" i="2"/>
  <c r="H345" i="2"/>
  <c r="I345" i="2"/>
  <c r="AE364" i="2"/>
  <c r="AC364" i="2" s="1"/>
  <c r="AI364" i="2" l="1"/>
  <c r="AB365" i="2" s="1"/>
  <c r="Q203" i="2"/>
  <c r="T203" i="2" s="1"/>
  <c r="AI203" i="2"/>
  <c r="AB204" i="2" s="1"/>
  <c r="H208" i="2"/>
  <c r="G208" i="2" s="1"/>
  <c r="G345" i="2"/>
  <c r="Q345" i="2" s="1"/>
  <c r="AD365" i="2"/>
  <c r="AE365" i="2"/>
  <c r="AD204" i="2" l="1"/>
  <c r="AE204" i="2"/>
  <c r="M345" i="2"/>
  <c r="F346" i="2" s="1"/>
  <c r="T345" i="2"/>
  <c r="M208" i="2"/>
  <c r="F209" i="2" s="1"/>
  <c r="I346" i="2"/>
  <c r="H346" i="2"/>
  <c r="AC365" i="2"/>
  <c r="AC204" i="2" l="1"/>
  <c r="Q204" i="2" s="1"/>
  <c r="T204" i="2" s="1"/>
  <c r="AI365" i="2"/>
  <c r="AB366" i="2" s="1"/>
  <c r="AE366" i="2" s="1"/>
  <c r="H209" i="2"/>
  <c r="I209" i="2"/>
  <c r="G346" i="2"/>
  <c r="Q346" i="2" s="1"/>
  <c r="AD366" i="2"/>
  <c r="AC366" i="2" s="1"/>
  <c r="AI204" i="2" l="1"/>
  <c r="AB205" i="2" s="1"/>
  <c r="AI366" i="2"/>
  <c r="AB367" i="2" s="1"/>
  <c r="AD205" i="2"/>
  <c r="AE205" i="2"/>
  <c r="AC205" i="2" s="1"/>
  <c r="Q205" i="2" s="1"/>
  <c r="T205" i="2" s="1"/>
  <c r="G209" i="2"/>
  <c r="M346" i="2"/>
  <c r="F347" i="2" s="1"/>
  <c r="T346" i="2"/>
  <c r="I347" i="2"/>
  <c r="H347" i="2"/>
  <c r="AD367" i="2"/>
  <c r="AE367" i="2"/>
  <c r="AI205" i="2" l="1"/>
  <c r="AB206" i="2" s="1"/>
  <c r="M209" i="2"/>
  <c r="F210" i="2" s="1"/>
  <c r="H210" i="2" s="1"/>
  <c r="G347" i="2"/>
  <c r="Q347" i="2" s="1"/>
  <c r="AC367" i="2"/>
  <c r="AI367" i="2" l="1"/>
  <c r="AB368" i="2" s="1"/>
  <c r="AD368" i="2" s="1"/>
  <c r="AD206" i="2"/>
  <c r="AE206" i="2"/>
  <c r="AC206" i="2" s="1"/>
  <c r="Q206" i="2" s="1"/>
  <c r="T206" i="2" s="1"/>
  <c r="I210" i="2"/>
  <c r="G210" i="2" s="1"/>
  <c r="M347" i="2"/>
  <c r="F348" i="2" s="1"/>
  <c r="H348" i="2" s="1"/>
  <c r="T347" i="2"/>
  <c r="I348" i="2"/>
  <c r="G348" i="2" s="1"/>
  <c r="Q348" i="2" s="1"/>
  <c r="AE368" i="2"/>
  <c r="AC368" i="2" s="1"/>
  <c r="AI368" i="2" l="1"/>
  <c r="AB369" i="2" s="1"/>
  <c r="AI206" i="2"/>
  <c r="AB207" i="2" s="1"/>
  <c r="M210" i="2"/>
  <c r="F211" i="2" s="1"/>
  <c r="H211" i="2" s="1"/>
  <c r="M348" i="2"/>
  <c r="F349" i="2" s="1"/>
  <c r="T348" i="2"/>
  <c r="I349" i="2"/>
  <c r="H349" i="2"/>
  <c r="AD369" i="2"/>
  <c r="AE369" i="2"/>
  <c r="AD207" i="2" l="1"/>
  <c r="AE207" i="2"/>
  <c r="I211" i="2"/>
  <c r="G211" i="2" s="1"/>
  <c r="G349" i="2"/>
  <c r="Q349" i="2" s="1"/>
  <c r="AC369" i="2"/>
  <c r="AC207" i="2" l="1"/>
  <c r="Q207" i="2" s="1"/>
  <c r="T207" i="2" s="1"/>
  <c r="AI369" i="2"/>
  <c r="AB370" i="2" s="1"/>
  <c r="M349" i="2"/>
  <c r="F350" i="2" s="1"/>
  <c r="T349" i="2"/>
  <c r="M211" i="2"/>
  <c r="F212" i="2" s="1"/>
  <c r="H350" i="2"/>
  <c r="I350" i="2"/>
  <c r="AD370" i="2"/>
  <c r="AE370" i="2"/>
  <c r="AI207" i="2" l="1"/>
  <c r="AB208" i="2" s="1"/>
  <c r="AD208" i="2" s="1"/>
  <c r="I212" i="2"/>
  <c r="H212" i="2"/>
  <c r="G350" i="2"/>
  <c r="Q350" i="2" s="1"/>
  <c r="AC370" i="2"/>
  <c r="AE208" i="2" l="1"/>
  <c r="AC208" i="2"/>
  <c r="Q208" i="2" s="1"/>
  <c r="T208" i="2" s="1"/>
  <c r="AI370" i="2"/>
  <c r="AB371" i="2" s="1"/>
  <c r="M350" i="2"/>
  <c r="F351" i="2" s="1"/>
  <c r="T350" i="2"/>
  <c r="G212" i="2"/>
  <c r="I351" i="2"/>
  <c r="H351" i="2"/>
  <c r="AD371" i="2"/>
  <c r="AE371" i="2"/>
  <c r="AI208" i="2" l="1"/>
  <c r="AB209" i="2" s="1"/>
  <c r="AE209" i="2" s="1"/>
  <c r="M212" i="2"/>
  <c r="F213" i="2" s="1"/>
  <c r="G351" i="2"/>
  <c r="Q351" i="2" s="1"/>
  <c r="AC371" i="2"/>
  <c r="AD209" i="2" l="1"/>
  <c r="AC209" i="2" s="1"/>
  <c r="AI371" i="2"/>
  <c r="AB372" i="2" s="1"/>
  <c r="M351" i="2"/>
  <c r="F352" i="2" s="1"/>
  <c r="I352" i="2" s="1"/>
  <c r="T351" i="2"/>
  <c r="H213" i="2"/>
  <c r="I213" i="2"/>
  <c r="H352" i="2"/>
  <c r="G352" i="2" s="1"/>
  <c r="Q352" i="2" s="1"/>
  <c r="AD372" i="2"/>
  <c r="AE372" i="2"/>
  <c r="G213" i="2" l="1"/>
  <c r="Q209" i="2"/>
  <c r="T209" i="2" s="1"/>
  <c r="AI209" i="2"/>
  <c r="AB210" i="2" s="1"/>
  <c r="M352" i="2"/>
  <c r="F353" i="2" s="1"/>
  <c r="H353" i="2" s="1"/>
  <c r="T352" i="2"/>
  <c r="M213" i="2"/>
  <c r="F214" i="2" s="1"/>
  <c r="I353" i="2"/>
  <c r="G353" i="2" s="1"/>
  <c r="Q353" i="2" s="1"/>
  <c r="AC372" i="2"/>
  <c r="AI372" i="2" l="1"/>
  <c r="AB373" i="2" s="1"/>
  <c r="AD210" i="2"/>
  <c r="AE210" i="2"/>
  <c r="M353" i="2"/>
  <c r="F354" i="2" s="1"/>
  <c r="T353" i="2"/>
  <c r="H214" i="2"/>
  <c r="I214" i="2"/>
  <c r="G214" i="2" s="1"/>
  <c r="I354" i="2"/>
  <c r="H354" i="2"/>
  <c r="AD373" i="2"/>
  <c r="AE373" i="2"/>
  <c r="AC210" i="2" l="1"/>
  <c r="M214" i="2"/>
  <c r="F215" i="2" s="1"/>
  <c r="G354" i="2"/>
  <c r="Q354" i="2" s="1"/>
  <c r="AC373" i="2"/>
  <c r="AI373" i="2" l="1"/>
  <c r="AB374" i="2" s="1"/>
  <c r="Q210" i="2"/>
  <c r="T210" i="2" s="1"/>
  <c r="AI210" i="2"/>
  <c r="AB211" i="2" s="1"/>
  <c r="M354" i="2"/>
  <c r="F355" i="2" s="1"/>
  <c r="H355" i="2" s="1"/>
  <c r="T354" i="2"/>
  <c r="I215" i="2"/>
  <c r="H215" i="2"/>
  <c r="I355" i="2"/>
  <c r="G355" i="2" s="1"/>
  <c r="Q355" i="2" s="1"/>
  <c r="AE374" i="2"/>
  <c r="AD374" i="2"/>
  <c r="AD211" i="2" l="1"/>
  <c r="AE211" i="2"/>
  <c r="M355" i="2"/>
  <c r="F356" i="2" s="1"/>
  <c r="T355" i="2"/>
  <c r="G215" i="2"/>
  <c r="I356" i="2"/>
  <c r="H356" i="2"/>
  <c r="AC374" i="2"/>
  <c r="AC211" i="2" l="1"/>
  <c r="Q211" i="2" s="1"/>
  <c r="T211" i="2" s="1"/>
  <c r="AI374" i="2"/>
  <c r="AB375" i="2" s="1"/>
  <c r="M215" i="2"/>
  <c r="F216" i="2" s="1"/>
  <c r="G356" i="2"/>
  <c r="Q356" i="2" s="1"/>
  <c r="AE375" i="2"/>
  <c r="AD375" i="2"/>
  <c r="AI211" i="2" l="1"/>
  <c r="AB212" i="2" s="1"/>
  <c r="AE212" i="2" s="1"/>
  <c r="M356" i="2"/>
  <c r="F357" i="2" s="1"/>
  <c r="T356" i="2"/>
  <c r="I216" i="2"/>
  <c r="H216" i="2"/>
  <c r="I357" i="2"/>
  <c r="H357" i="2"/>
  <c r="AC375" i="2"/>
  <c r="AD212" i="2" l="1"/>
  <c r="AC212" i="2" s="1"/>
  <c r="AI375" i="2"/>
  <c r="AB376" i="2" s="1"/>
  <c r="G216" i="2"/>
  <c r="G357" i="2"/>
  <c r="Q357" i="2" s="1"/>
  <c r="AD376" i="2"/>
  <c r="AE376" i="2"/>
  <c r="Q212" i="2" l="1"/>
  <c r="T212" i="2" s="1"/>
  <c r="AI212" i="2"/>
  <c r="AB213" i="2" s="1"/>
  <c r="M357" i="2"/>
  <c r="F358" i="2" s="1"/>
  <c r="T357" i="2"/>
  <c r="M216" i="2"/>
  <c r="F217" i="2" s="1"/>
  <c r="I358" i="2"/>
  <c r="H358" i="2"/>
  <c r="AC376" i="2"/>
  <c r="AI376" i="2" l="1"/>
  <c r="AB377" i="2" s="1"/>
  <c r="AE213" i="2"/>
  <c r="AD213" i="2"/>
  <c r="I217" i="2"/>
  <c r="H217" i="2"/>
  <c r="G358" i="2"/>
  <c r="Q358" i="2" s="1"/>
  <c r="AE377" i="2"/>
  <c r="AD377" i="2"/>
  <c r="AC213" i="2" l="1"/>
  <c r="G217" i="2"/>
  <c r="M358" i="2"/>
  <c r="F359" i="2" s="1"/>
  <c r="I359" i="2" s="1"/>
  <c r="T358" i="2"/>
  <c r="H359" i="2"/>
  <c r="G359" i="2" s="1"/>
  <c r="Q359" i="2" s="1"/>
  <c r="AC377" i="2"/>
  <c r="AI377" i="2" l="1"/>
  <c r="AB378" i="2" s="1"/>
  <c r="AD378" i="2" s="1"/>
  <c r="Q213" i="2"/>
  <c r="T213" i="2" s="1"/>
  <c r="AI213" i="2"/>
  <c r="AB214" i="2" s="1"/>
  <c r="M217" i="2"/>
  <c r="F218" i="2" s="1"/>
  <c r="H218" i="2" s="1"/>
  <c r="M359" i="2"/>
  <c r="F360" i="2" s="1"/>
  <c r="H360" i="2" s="1"/>
  <c r="T359" i="2"/>
  <c r="I360" i="2"/>
  <c r="G360" i="2" s="1"/>
  <c r="AE378" i="2"/>
  <c r="AC378" i="2" s="1"/>
  <c r="Q360" i="2" l="1"/>
  <c r="T360" i="2" s="1"/>
  <c r="AI378" i="2"/>
  <c r="AB379" i="2" s="1"/>
  <c r="AE214" i="2"/>
  <c r="AD214" i="2"/>
  <c r="I218" i="2"/>
  <c r="G218" i="2" s="1"/>
  <c r="M360" i="2"/>
  <c r="F361" i="2" s="1"/>
  <c r="H361" i="2"/>
  <c r="I361" i="2"/>
  <c r="AE379" i="2"/>
  <c r="AD379" i="2"/>
  <c r="AC214" i="2" l="1"/>
  <c r="M218" i="2"/>
  <c r="F219" i="2" s="1"/>
  <c r="I219" i="2" s="1"/>
  <c r="G361" i="2"/>
  <c r="Q361" i="2" s="1"/>
  <c r="AC379" i="2"/>
  <c r="AI379" i="2" l="1"/>
  <c r="AB380" i="2" s="1"/>
  <c r="AE380" i="2" s="1"/>
  <c r="Q214" i="2"/>
  <c r="T214" i="2" s="1"/>
  <c r="AI214" i="2"/>
  <c r="AB215" i="2" s="1"/>
  <c r="H219" i="2"/>
  <c r="G219" i="2" s="1"/>
  <c r="M361" i="2"/>
  <c r="F362" i="2" s="1"/>
  <c r="T361" i="2"/>
  <c r="I362" i="2"/>
  <c r="H362" i="2"/>
  <c r="AD380" i="2"/>
  <c r="AC380" i="2" s="1"/>
  <c r="AI380" i="2" l="1"/>
  <c r="AB381" i="2" s="1"/>
  <c r="AD215" i="2"/>
  <c r="AE215" i="2"/>
  <c r="M219" i="2"/>
  <c r="F220" i="2" s="1"/>
  <c r="I220" i="2" s="1"/>
  <c r="G362" i="2"/>
  <c r="Q362" i="2" s="1"/>
  <c r="AD381" i="2"/>
  <c r="AE381" i="2"/>
  <c r="AC215" i="2" l="1"/>
  <c r="Q215" i="2" s="1"/>
  <c r="T215" i="2" s="1"/>
  <c r="H220" i="2"/>
  <c r="G220" i="2" s="1"/>
  <c r="M362" i="2"/>
  <c r="F363" i="2" s="1"/>
  <c r="T362" i="2"/>
  <c r="I363" i="2"/>
  <c r="H363" i="2"/>
  <c r="AH381" i="2"/>
  <c r="AC381" i="2" s="1"/>
  <c r="AI215" i="2" l="1"/>
  <c r="AB216" i="2" s="1"/>
  <c r="AE216" i="2" s="1"/>
  <c r="AI381" i="2"/>
  <c r="M220" i="2"/>
  <c r="F221" i="2" s="1"/>
  <c r="G363" i="2"/>
  <c r="Q363" i="2" s="1"/>
  <c r="AD216" i="2" l="1"/>
  <c r="AC216" i="2" s="1"/>
  <c r="M363" i="2"/>
  <c r="F364" i="2" s="1"/>
  <c r="T363" i="2"/>
  <c r="H221" i="2"/>
  <c r="L221" i="2" s="1"/>
  <c r="I221" i="2"/>
  <c r="I364" i="2"/>
  <c r="H364" i="2"/>
  <c r="Q216" i="2" l="1"/>
  <c r="T216" i="2" s="1"/>
  <c r="AI216" i="2"/>
  <c r="AB217" i="2" s="1"/>
  <c r="G221" i="2"/>
  <c r="G364" i="2"/>
  <c r="Q364" i="2" s="1"/>
  <c r="AD217" i="2" l="1"/>
  <c r="AE217" i="2"/>
  <c r="M364" i="2"/>
  <c r="F365" i="2" s="1"/>
  <c r="T364" i="2"/>
  <c r="M221" i="2"/>
  <c r="F222" i="2" s="1"/>
  <c r="H365" i="2"/>
  <c r="I365" i="2"/>
  <c r="AC217" i="2" l="1"/>
  <c r="Q217" i="2" s="1"/>
  <c r="T217" i="2" s="1"/>
  <c r="H222" i="2"/>
  <c r="I222" i="2"/>
  <c r="G365" i="2"/>
  <c r="Q365" i="2" s="1"/>
  <c r="AI217" i="2" l="1"/>
  <c r="AB218" i="2" s="1"/>
  <c r="AD218" i="2" s="1"/>
  <c r="G222" i="2"/>
  <c r="M365" i="2"/>
  <c r="F366" i="2" s="1"/>
  <c r="T365" i="2"/>
  <c r="H366" i="2"/>
  <c r="I366" i="2"/>
  <c r="AE218" i="2" l="1"/>
  <c r="AC218" i="2" s="1"/>
  <c r="Q218" i="2" s="1"/>
  <c r="T218" i="2" s="1"/>
  <c r="M222" i="2"/>
  <c r="F223" i="2" s="1"/>
  <c r="I223" i="2" s="1"/>
  <c r="G366" i="2"/>
  <c r="Q366" i="2" s="1"/>
  <c r="AI218" i="2" l="1"/>
  <c r="AB219" i="2" s="1"/>
  <c r="AE219" i="2" s="1"/>
  <c r="H223" i="2"/>
  <c r="G223" i="2" s="1"/>
  <c r="M366" i="2"/>
  <c r="F367" i="2" s="1"/>
  <c r="T366" i="2"/>
  <c r="H367" i="2"/>
  <c r="I367" i="2"/>
  <c r="AD219" i="2" l="1"/>
  <c r="AC219" i="2" s="1"/>
  <c r="Q219" i="2" s="1"/>
  <c r="T219" i="2" s="1"/>
  <c r="M223" i="2"/>
  <c r="F224" i="2" s="1"/>
  <c r="G367" i="2"/>
  <c r="Q367" i="2" s="1"/>
  <c r="AI219" i="2" l="1"/>
  <c r="AB220" i="2" s="1"/>
  <c r="AE220" i="2" s="1"/>
  <c r="M367" i="2"/>
  <c r="F368" i="2" s="1"/>
  <c r="T367" i="2"/>
  <c r="I224" i="2"/>
  <c r="H224" i="2"/>
  <c r="H368" i="2"/>
  <c r="I368" i="2"/>
  <c r="AD220" i="2" l="1"/>
  <c r="AC220" i="2" s="1"/>
  <c r="G224" i="2"/>
  <c r="G368" i="2"/>
  <c r="Q368" i="2" s="1"/>
  <c r="Q220" i="2" l="1"/>
  <c r="T220" i="2" s="1"/>
  <c r="AI220" i="2"/>
  <c r="AB221" i="2" s="1"/>
  <c r="M368" i="2"/>
  <c r="F369" i="2" s="1"/>
  <c r="T368" i="2"/>
  <c r="M224" i="2"/>
  <c r="F225" i="2" s="1"/>
  <c r="H369" i="2"/>
  <c r="I369" i="2"/>
  <c r="AD221" i="2" l="1"/>
  <c r="AH221" i="2" s="1"/>
  <c r="AE221" i="2"/>
  <c r="I225" i="2"/>
  <c r="H225" i="2"/>
  <c r="G369" i="2"/>
  <c r="Q369" i="2" s="1"/>
  <c r="AC221" i="2" l="1"/>
  <c r="Q221" i="2" s="1"/>
  <c r="T221" i="2" s="1"/>
  <c r="M369" i="2"/>
  <c r="F370" i="2" s="1"/>
  <c r="T369" i="2"/>
  <c r="G225" i="2"/>
  <c r="I370" i="2"/>
  <c r="H370" i="2"/>
  <c r="AI221" i="2" l="1"/>
  <c r="AB222" i="2" s="1"/>
  <c r="AE222" i="2" s="1"/>
  <c r="M225" i="2"/>
  <c r="F226" i="2" s="1"/>
  <c r="G370" i="2"/>
  <c r="Q370" i="2" s="1"/>
  <c r="AD222" i="2" l="1"/>
  <c r="AC222" i="2" s="1"/>
  <c r="M370" i="2"/>
  <c r="F371" i="2" s="1"/>
  <c r="T370" i="2"/>
  <c r="I226" i="2"/>
  <c r="H226" i="2"/>
  <c r="I371" i="2"/>
  <c r="H371" i="2"/>
  <c r="Q222" i="2" l="1"/>
  <c r="T222" i="2" s="1"/>
  <c r="AI222" i="2"/>
  <c r="AB223" i="2" s="1"/>
  <c r="G226" i="2"/>
  <c r="G371" i="2"/>
  <c r="Q371" i="2" s="1"/>
  <c r="AE223" i="2" l="1"/>
  <c r="AD223" i="2"/>
  <c r="M371" i="2"/>
  <c r="F372" i="2" s="1"/>
  <c r="T371" i="2"/>
  <c r="M226" i="2"/>
  <c r="F227" i="2" s="1"/>
  <c r="H372" i="2"/>
  <c r="I372" i="2"/>
  <c r="AC223" i="2" l="1"/>
  <c r="Q223" i="2" s="1"/>
  <c r="T223" i="2" s="1"/>
  <c r="I227" i="2"/>
  <c r="H227" i="2"/>
  <c r="G372" i="2"/>
  <c r="Q372" i="2" s="1"/>
  <c r="AI223" i="2" l="1"/>
  <c r="AB224" i="2" s="1"/>
  <c r="AE224" i="2" s="1"/>
  <c r="M372" i="2"/>
  <c r="F373" i="2" s="1"/>
  <c r="T372" i="2"/>
  <c r="G227" i="2"/>
  <c r="I373" i="2"/>
  <c r="H373" i="2"/>
  <c r="AD224" i="2" l="1"/>
  <c r="AC224" i="2" s="1"/>
  <c r="M227" i="2"/>
  <c r="F228" i="2" s="1"/>
  <c r="G373" i="2"/>
  <c r="Q373" i="2" s="1"/>
  <c r="Q224" i="2" l="1"/>
  <c r="T224" i="2" s="1"/>
  <c r="AI224" i="2"/>
  <c r="AB225" i="2" s="1"/>
  <c r="M373" i="2"/>
  <c r="F374" i="2" s="1"/>
  <c r="T373" i="2"/>
  <c r="I228" i="2"/>
  <c r="H228" i="2"/>
  <c r="I374" i="2"/>
  <c r="H374" i="2"/>
  <c r="AE225" i="2" l="1"/>
  <c r="AD225" i="2"/>
  <c r="G228" i="2"/>
  <c r="G374" i="2"/>
  <c r="Q374" i="2" s="1"/>
  <c r="AC225" i="2" l="1"/>
  <c r="M374" i="2"/>
  <c r="F375" i="2" s="1"/>
  <c r="T374" i="2"/>
  <c r="M228" i="2"/>
  <c r="F229" i="2" s="1"/>
  <c r="I375" i="2"/>
  <c r="H375" i="2"/>
  <c r="Q225" i="2" l="1"/>
  <c r="T225" i="2" s="1"/>
  <c r="AI225" i="2"/>
  <c r="AB226" i="2" s="1"/>
  <c r="H229" i="2"/>
  <c r="I229" i="2"/>
  <c r="G375" i="2"/>
  <c r="Q375" i="2" s="1"/>
  <c r="AE226" i="2" l="1"/>
  <c r="AD226" i="2"/>
  <c r="M375" i="2"/>
  <c r="F376" i="2" s="1"/>
  <c r="T375" i="2"/>
  <c r="G229" i="2"/>
  <c r="I376" i="2"/>
  <c r="H376" i="2"/>
  <c r="AC226" i="2" l="1"/>
  <c r="M229" i="2"/>
  <c r="F230" i="2" s="1"/>
  <c r="G376" i="2"/>
  <c r="Q376" i="2" s="1"/>
  <c r="Q226" i="2" l="1"/>
  <c r="T226" i="2" s="1"/>
  <c r="AI226" i="2"/>
  <c r="AB227" i="2" s="1"/>
  <c r="M376" i="2"/>
  <c r="F377" i="2" s="1"/>
  <c r="T376" i="2"/>
  <c r="I230" i="2"/>
  <c r="H230" i="2"/>
  <c r="H377" i="2"/>
  <c r="I377" i="2"/>
  <c r="AE227" i="2" l="1"/>
  <c r="AD227" i="2"/>
  <c r="G230" i="2"/>
  <c r="G377" i="2"/>
  <c r="Q377" i="2" s="1"/>
  <c r="AC227" i="2" l="1"/>
  <c r="M377" i="2"/>
  <c r="F378" i="2" s="1"/>
  <c r="T377" i="2"/>
  <c r="M230" i="2"/>
  <c r="F231" i="2" s="1"/>
  <c r="H378" i="2"/>
  <c r="I378" i="2"/>
  <c r="Q227" i="2" l="1"/>
  <c r="T227" i="2" s="1"/>
  <c r="AI227" i="2"/>
  <c r="AB228" i="2" s="1"/>
  <c r="I231" i="2"/>
  <c r="H231" i="2"/>
  <c r="G378" i="2"/>
  <c r="Q378" i="2" s="1"/>
  <c r="AE228" i="2" l="1"/>
  <c r="AD228" i="2"/>
  <c r="G231" i="2"/>
  <c r="M378" i="2"/>
  <c r="F379" i="2" s="1"/>
  <c r="T378" i="2"/>
  <c r="I379" i="2"/>
  <c r="H379" i="2"/>
  <c r="AC228" i="2" l="1"/>
  <c r="M231" i="2"/>
  <c r="F232" i="2" s="1"/>
  <c r="I232" i="2" s="1"/>
  <c r="G379" i="2"/>
  <c r="Q379" i="2" s="1"/>
  <c r="Q228" i="2" l="1"/>
  <c r="T228" i="2" s="1"/>
  <c r="AI228" i="2"/>
  <c r="AB229" i="2" s="1"/>
  <c r="H232" i="2"/>
  <c r="G232" i="2" s="1"/>
  <c r="M379" i="2"/>
  <c r="F380" i="2" s="1"/>
  <c r="T379" i="2"/>
  <c r="I380" i="2"/>
  <c r="H380" i="2"/>
  <c r="AE229" i="2" l="1"/>
  <c r="AD229" i="2"/>
  <c r="M232" i="2"/>
  <c r="F233" i="2" s="1"/>
  <c r="G380" i="2"/>
  <c r="Q380" i="2" s="1"/>
  <c r="AC229" i="2" l="1"/>
  <c r="M380" i="2"/>
  <c r="F381" i="2" s="1"/>
  <c r="T380" i="2"/>
  <c r="H233" i="2"/>
  <c r="I233" i="2"/>
  <c r="H381" i="2"/>
  <c r="I381" i="2"/>
  <c r="G233" i="2" l="1"/>
  <c r="M233" i="2" s="1"/>
  <c r="F234" i="2" s="1"/>
  <c r="Q229" i="2"/>
  <c r="T229" i="2" s="1"/>
  <c r="AI229" i="2"/>
  <c r="AB230" i="2" s="1"/>
  <c r="L381" i="2"/>
  <c r="AE230" i="2" l="1"/>
  <c r="AD230" i="2"/>
  <c r="H234" i="2"/>
  <c r="I234" i="2"/>
  <c r="G381" i="2"/>
  <c r="Q381" i="2" s="1"/>
  <c r="AC230" i="2" l="1"/>
  <c r="Q230" i="2" s="1"/>
  <c r="T230" i="2" s="1"/>
  <c r="G234" i="2"/>
  <c r="M381" i="2"/>
  <c r="T381" i="2"/>
  <c r="AI230" i="2" l="1"/>
  <c r="AB231" i="2" s="1"/>
  <c r="AD231" i="2" s="1"/>
  <c r="M234" i="2"/>
  <c r="F235" i="2" s="1"/>
  <c r="H235" i="2" s="1"/>
  <c r="AE231" i="2" l="1"/>
  <c r="AC231" i="2" s="1"/>
  <c r="I235" i="2"/>
  <c r="G235" i="2" s="1"/>
  <c r="Q231" i="2" l="1"/>
  <c r="T231" i="2" s="1"/>
  <c r="AI231" i="2"/>
  <c r="AB232" i="2" s="1"/>
  <c r="AE232" i="2" s="1"/>
  <c r="M235" i="2"/>
  <c r="F236" i="2" s="1"/>
  <c r="I236" i="2" s="1"/>
  <c r="AD232" i="2" l="1"/>
  <c r="AC232" i="2" s="1"/>
  <c r="H236" i="2"/>
  <c r="G236" i="2" s="1"/>
  <c r="Q232" i="2" l="1"/>
  <c r="T232" i="2" s="1"/>
  <c r="AI232" i="2"/>
  <c r="AB233" i="2" s="1"/>
  <c r="M236" i="2"/>
  <c r="F237" i="2" s="1"/>
  <c r="H237" i="2" s="1"/>
  <c r="AD233" i="2" l="1"/>
  <c r="AE233" i="2"/>
  <c r="I237" i="2"/>
  <c r="G237" i="2" s="1"/>
  <c r="AC233" i="2" l="1"/>
  <c r="Q233" i="2" s="1"/>
  <c r="T233" i="2" s="1"/>
  <c r="M237" i="2"/>
  <c r="F238" i="2" s="1"/>
  <c r="H238" i="2" s="1"/>
  <c r="AI233" i="2" l="1"/>
  <c r="AB234" i="2" s="1"/>
  <c r="AE234" i="2" s="1"/>
  <c r="I238" i="2"/>
  <c r="G238" i="2" s="1"/>
  <c r="AD234" i="2" l="1"/>
  <c r="AC234" i="2" s="1"/>
  <c r="M238" i="2"/>
  <c r="F239" i="2" s="1"/>
  <c r="H239" i="2" s="1"/>
  <c r="Q234" i="2" l="1"/>
  <c r="T234" i="2" s="1"/>
  <c r="AI234" i="2"/>
  <c r="AB235" i="2" s="1"/>
  <c r="I239" i="2"/>
  <c r="G239" i="2" s="1"/>
  <c r="AE235" i="2" l="1"/>
  <c r="AD235" i="2"/>
  <c r="M239" i="2"/>
  <c r="F240" i="2" s="1"/>
  <c r="AC235" i="2" l="1"/>
  <c r="Q235" i="2" s="1"/>
  <c r="T235" i="2" s="1"/>
  <c r="I240" i="2"/>
  <c r="H240" i="2"/>
  <c r="AI235" i="2" l="1"/>
  <c r="AB236" i="2" s="1"/>
  <c r="AE236" i="2" s="1"/>
  <c r="G240" i="2"/>
  <c r="AD236" i="2" l="1"/>
  <c r="AC236" i="2" s="1"/>
  <c r="M240" i="2"/>
  <c r="F241" i="2" s="1"/>
  <c r="I241" i="2" s="1"/>
  <c r="Q236" i="2" l="1"/>
  <c r="T236" i="2" s="1"/>
  <c r="AI236" i="2"/>
  <c r="AB237" i="2" s="1"/>
  <c r="H241" i="2"/>
  <c r="G241" i="2" s="1"/>
  <c r="AD237" i="2" l="1"/>
  <c r="AE237" i="2"/>
  <c r="M241" i="2"/>
  <c r="F242" i="2" s="1"/>
  <c r="I242" i="2" s="1"/>
  <c r="AC237" i="2" l="1"/>
  <c r="Q237" i="2" s="1"/>
  <c r="T237" i="2" s="1"/>
  <c r="H242" i="2"/>
  <c r="G242" i="2" s="1"/>
  <c r="AI237" i="2" l="1"/>
  <c r="AB238" i="2" s="1"/>
  <c r="AD238" i="2" s="1"/>
  <c r="M242" i="2"/>
  <c r="F243" i="2" s="1"/>
  <c r="AE238" i="2" l="1"/>
  <c r="AC238" i="2" s="1"/>
  <c r="H243" i="2"/>
  <c r="I243" i="2"/>
  <c r="Q238" i="2" l="1"/>
  <c r="T238" i="2" s="1"/>
  <c r="AI238" i="2"/>
  <c r="AB239" i="2" s="1"/>
  <c r="G243" i="2"/>
  <c r="AE239" i="2" l="1"/>
  <c r="AD239" i="2"/>
  <c r="M243" i="2"/>
  <c r="F244" i="2" s="1"/>
  <c r="I244" i="2" s="1"/>
  <c r="AC239" i="2" l="1"/>
  <c r="H244" i="2"/>
  <c r="G244" i="2" s="1"/>
  <c r="Q239" i="2" l="1"/>
  <c r="T239" i="2" s="1"/>
  <c r="AI239" i="2"/>
  <c r="AB240" i="2" s="1"/>
  <c r="M244" i="2"/>
  <c r="F245" i="2" s="1"/>
  <c r="AD240" i="2" l="1"/>
  <c r="AE240" i="2"/>
  <c r="H245" i="2"/>
  <c r="I245" i="2"/>
  <c r="AC240" i="2" l="1"/>
  <c r="Q240" i="2" s="1"/>
  <c r="T240" i="2" s="1"/>
  <c r="G245" i="2"/>
  <c r="AI240" i="2" l="1"/>
  <c r="AB241" i="2" s="1"/>
  <c r="AE241" i="2" s="1"/>
  <c r="M245" i="2"/>
  <c r="F246" i="2" s="1"/>
  <c r="I246" i="2" s="1"/>
  <c r="AD241" i="2" l="1"/>
  <c r="AC241" i="2" s="1"/>
  <c r="H246" i="2"/>
  <c r="G246" i="2" s="1"/>
  <c r="Q241" i="2" l="1"/>
  <c r="T241" i="2" s="1"/>
  <c r="AI241" i="2"/>
  <c r="AB242" i="2" s="1"/>
  <c r="M246" i="2"/>
  <c r="F247" i="2" s="1"/>
  <c r="AE242" i="2" l="1"/>
  <c r="AD242" i="2"/>
  <c r="I247" i="2"/>
  <c r="H247" i="2"/>
  <c r="AC242" i="2" l="1"/>
  <c r="G247" i="2"/>
  <c r="Q242" i="2" l="1"/>
  <c r="T242" i="2" s="1"/>
  <c r="AI242" i="2"/>
  <c r="AB243" i="2" s="1"/>
  <c r="M247" i="2"/>
  <c r="F248" i="2" s="1"/>
  <c r="AE243" i="2" l="1"/>
  <c r="AD243" i="2"/>
  <c r="H248" i="2"/>
  <c r="I248" i="2"/>
  <c r="AC243" i="2" l="1"/>
  <c r="G248" i="2"/>
  <c r="Q243" i="2" l="1"/>
  <c r="T243" i="2" s="1"/>
  <c r="AI243" i="2"/>
  <c r="AB244" i="2" s="1"/>
  <c r="M248" i="2"/>
  <c r="F249" i="2" s="1"/>
  <c r="I249" i="2" s="1"/>
  <c r="AE244" i="2" l="1"/>
  <c r="AD244" i="2"/>
  <c r="H249" i="2"/>
  <c r="G249" i="2" s="1"/>
  <c r="AC244" i="2" l="1"/>
  <c r="Q244" i="2" s="1"/>
  <c r="T244" i="2" s="1"/>
  <c r="M249" i="2"/>
  <c r="F250" i="2" s="1"/>
  <c r="AI244" i="2" l="1"/>
  <c r="AB245" i="2" s="1"/>
  <c r="AD245" i="2" s="1"/>
  <c r="H250" i="2"/>
  <c r="I250" i="2"/>
  <c r="AE245" i="2" l="1"/>
  <c r="AC245" i="2" s="1"/>
  <c r="Q245" i="2" s="1"/>
  <c r="T245" i="2" s="1"/>
  <c r="G250" i="2"/>
  <c r="AI245" i="2" l="1"/>
  <c r="AB246" i="2" s="1"/>
  <c r="AD246" i="2" s="1"/>
  <c r="M250" i="2"/>
  <c r="F251" i="2" s="1"/>
  <c r="I251" i="2" s="1"/>
  <c r="AE246" i="2" l="1"/>
  <c r="AC246" i="2" s="1"/>
  <c r="Q246" i="2" s="1"/>
  <c r="T246" i="2" s="1"/>
  <c r="H251" i="2"/>
  <c r="G251" i="2" s="1"/>
  <c r="AI246" i="2" l="1"/>
  <c r="AB247" i="2" s="1"/>
  <c r="AE247" i="2" s="1"/>
  <c r="M251" i="2"/>
  <c r="F252" i="2" s="1"/>
  <c r="AD247" i="2" l="1"/>
  <c r="AC247" i="2" s="1"/>
  <c r="I252" i="2"/>
  <c r="H252" i="2"/>
  <c r="Q247" i="2" l="1"/>
  <c r="T247" i="2" s="1"/>
  <c r="AI247" i="2"/>
  <c r="AB248" i="2" s="1"/>
  <c r="G252" i="2"/>
  <c r="AD248" i="2" l="1"/>
  <c r="AE248" i="2"/>
  <c r="M252" i="2"/>
  <c r="F253" i="2" s="1"/>
  <c r="AC248" i="2" l="1"/>
  <c r="Q248" i="2" s="1"/>
  <c r="T248" i="2" s="1"/>
  <c r="H253" i="2"/>
  <c r="I253" i="2"/>
  <c r="G253" i="2" l="1"/>
  <c r="M253" i="2" s="1"/>
  <c r="F254" i="2" s="1"/>
  <c r="AI248" i="2"/>
  <c r="AB249" i="2" s="1"/>
  <c r="AE249" i="2" s="1"/>
  <c r="AD249" i="2" l="1"/>
  <c r="AC249" i="2" s="1"/>
  <c r="I254" i="2"/>
  <c r="H254" i="2"/>
  <c r="Q249" i="2" l="1"/>
  <c r="T249" i="2" s="1"/>
  <c r="AI249" i="2"/>
  <c r="AB250" i="2" s="1"/>
  <c r="G254" i="2"/>
  <c r="AE250" i="2" l="1"/>
  <c r="AD250" i="2"/>
  <c r="M254" i="2"/>
  <c r="F255" i="2" s="1"/>
  <c r="I255" i="2" s="1"/>
  <c r="AC250" i="2" l="1"/>
  <c r="Q250" i="2" s="1"/>
  <c r="T250" i="2" s="1"/>
  <c r="H255" i="2"/>
  <c r="G255" i="2" s="1"/>
  <c r="AI250" i="2" l="1"/>
  <c r="AB251" i="2" s="1"/>
  <c r="AE251" i="2" s="1"/>
  <c r="M255" i="2"/>
  <c r="F256" i="2" s="1"/>
  <c r="AD251" i="2" l="1"/>
  <c r="AC251" i="2" s="1"/>
  <c r="I256" i="2"/>
  <c r="H256" i="2"/>
  <c r="Q251" i="2" l="1"/>
  <c r="T251" i="2" s="1"/>
  <c r="AI251" i="2"/>
  <c r="AB252" i="2" s="1"/>
  <c r="G256" i="2"/>
  <c r="AD252" i="2" l="1"/>
  <c r="AE252" i="2"/>
  <c r="M256" i="2"/>
  <c r="F257" i="2" s="1"/>
  <c r="AC252" i="2" l="1"/>
  <c r="Q252" i="2" s="1"/>
  <c r="T252" i="2" s="1"/>
  <c r="H257" i="2"/>
  <c r="I257" i="2"/>
  <c r="AI252" i="2" l="1"/>
  <c r="AB253" i="2" s="1"/>
  <c r="AE253" i="2" s="1"/>
  <c r="G257" i="2"/>
  <c r="AD253" i="2" l="1"/>
  <c r="AC253" i="2" s="1"/>
  <c r="M257" i="2"/>
  <c r="F258" i="2" s="1"/>
  <c r="Q253" i="2" l="1"/>
  <c r="T253" i="2" s="1"/>
  <c r="AI253" i="2"/>
  <c r="AB254" i="2" s="1"/>
  <c r="H258" i="2"/>
  <c r="I258" i="2"/>
  <c r="AE254" i="2" l="1"/>
  <c r="AD254" i="2"/>
  <c r="G258" i="2"/>
  <c r="AC254" i="2" l="1"/>
  <c r="M258" i="2"/>
  <c r="F259" i="2" s="1"/>
  <c r="I259" i="2" s="1"/>
  <c r="Q254" i="2" l="1"/>
  <c r="T254" i="2" s="1"/>
  <c r="AI254" i="2"/>
  <c r="AB255" i="2" s="1"/>
  <c r="H259" i="2"/>
  <c r="G259" i="2" s="1"/>
  <c r="AE255" i="2" l="1"/>
  <c r="AD255" i="2"/>
  <c r="M259" i="2"/>
  <c r="F260" i="2" s="1"/>
  <c r="AC255" i="2" l="1"/>
  <c r="H260" i="2"/>
  <c r="I260" i="2"/>
  <c r="G260" i="2" l="1"/>
  <c r="M260" i="2" s="1"/>
  <c r="F261" i="2" s="1"/>
  <c r="Q255" i="2"/>
  <c r="T255" i="2" s="1"/>
  <c r="AI255" i="2"/>
  <c r="AB256" i="2" s="1"/>
  <c r="AD256" i="2" l="1"/>
  <c r="AE256" i="2"/>
  <c r="H261" i="2"/>
  <c r="I261" i="2"/>
  <c r="AC256" i="2" l="1"/>
  <c r="L261" i="2"/>
  <c r="G261" i="2" s="1"/>
  <c r="Q256" i="2" l="1"/>
  <c r="T256" i="2" s="1"/>
  <c r="AI256" i="2"/>
  <c r="AB257" i="2" s="1"/>
  <c r="M261" i="2"/>
  <c r="F262" i="2" s="1"/>
  <c r="AE257" i="2" l="1"/>
  <c r="AD257" i="2"/>
  <c r="H262" i="2"/>
  <c r="I262" i="2"/>
  <c r="AC257" i="2" l="1"/>
  <c r="G262" i="2"/>
  <c r="M262" i="2" l="1"/>
  <c r="F263" i="2" s="1"/>
  <c r="Q257" i="2"/>
  <c r="T257" i="2" s="1"/>
  <c r="AI257" i="2"/>
  <c r="AB258" i="2" s="1"/>
  <c r="I263" i="2"/>
  <c r="H263" i="2"/>
  <c r="AE258" i="2" l="1"/>
  <c r="AD258" i="2"/>
  <c r="G263" i="2"/>
  <c r="Q263" i="2" s="1"/>
  <c r="AC258" i="2" l="1"/>
  <c r="T263" i="2"/>
  <c r="M263" i="2"/>
  <c r="F264" i="2" s="1"/>
  <c r="Q258" i="2" l="1"/>
  <c r="T258" i="2" s="1"/>
  <c r="AI258" i="2"/>
  <c r="AB259" i="2" s="1"/>
  <c r="H264" i="2"/>
  <c r="I264" i="2"/>
  <c r="AE259" i="2" l="1"/>
  <c r="AD259" i="2"/>
  <c r="G264" i="2"/>
  <c r="Q264" i="2" s="1"/>
  <c r="AC259" i="2" l="1"/>
  <c r="T264" i="2"/>
  <c r="M264" i="2"/>
  <c r="F265" i="2" s="1"/>
  <c r="Q259" i="2" l="1"/>
  <c r="T259" i="2" s="1"/>
  <c r="AI259" i="2"/>
  <c r="AB260" i="2" s="1"/>
  <c r="H265" i="2"/>
  <c r="I265" i="2"/>
  <c r="AD260" i="2" l="1"/>
  <c r="AE260" i="2"/>
  <c r="G265" i="2"/>
  <c r="Q265" i="2" s="1"/>
  <c r="AC260" i="2" l="1"/>
  <c r="Q260" i="2" s="1"/>
  <c r="T260" i="2" s="1"/>
  <c r="T265" i="2"/>
  <c r="M265" i="2"/>
  <c r="F266" i="2" s="1"/>
  <c r="AI260" i="2" l="1"/>
  <c r="AB261" i="2" s="1"/>
  <c r="AD261" i="2" s="1"/>
  <c r="H266" i="2"/>
  <c r="I266" i="2"/>
  <c r="G266" i="2" s="1"/>
  <c r="AE261" i="2" l="1"/>
  <c r="Q266" i="2"/>
  <c r="T266" i="2" s="1"/>
  <c r="M266" i="2"/>
  <c r="F267" i="2" s="1"/>
  <c r="AH261" i="2" l="1"/>
  <c r="AC261" i="2" s="1"/>
  <c r="AI261" i="2" s="1"/>
  <c r="AB262" i="2" s="1"/>
  <c r="AE262" i="2" s="1"/>
  <c r="Q262" i="2" s="1"/>
  <c r="T262" i="2" s="1"/>
  <c r="I267" i="2"/>
  <c r="H267" i="2"/>
  <c r="H25" i="3" l="1"/>
  <c r="Q261" i="2"/>
  <c r="T261" i="2" s="1"/>
  <c r="G267" i="2"/>
  <c r="M267" i="2"/>
  <c r="F268" i="2" s="1"/>
  <c r="Q267" i="2" l="1"/>
  <c r="T267" i="2" s="1"/>
  <c r="H268" i="2"/>
  <c r="I268" i="2"/>
  <c r="G268" i="2" s="1"/>
  <c r="Q268" i="2" l="1"/>
  <c r="T268" i="2" s="1"/>
  <c r="M268" i="2"/>
  <c r="F269" i="2" s="1"/>
  <c r="I269" i="2" l="1"/>
  <c r="H269" i="2"/>
  <c r="G269" i="2" l="1"/>
  <c r="Q269" i="2" s="1"/>
  <c r="T269" i="2" l="1"/>
  <c r="M269" i="2"/>
  <c r="F270" i="2" s="1"/>
  <c r="I270" i="2" l="1"/>
  <c r="H270" i="2"/>
  <c r="G270" i="2" s="1"/>
  <c r="Q270" i="2" l="1"/>
  <c r="T270" i="2" s="1"/>
  <c r="M270" i="2"/>
  <c r="F271" i="2" s="1"/>
  <c r="H271" i="2" l="1"/>
  <c r="I271" i="2"/>
  <c r="G271" i="2" s="1"/>
  <c r="Q271" i="2" l="1"/>
  <c r="T271" i="2" s="1"/>
  <c r="M271" i="2"/>
  <c r="F272" i="2" s="1"/>
  <c r="H272" i="2" l="1"/>
  <c r="I272" i="2"/>
  <c r="G272" i="2" s="1"/>
  <c r="Q272" i="2" l="1"/>
  <c r="T272" i="2" s="1"/>
  <c r="M272" i="2"/>
  <c r="F273" i="2" s="1"/>
  <c r="I273" i="2" l="1"/>
  <c r="H273" i="2"/>
  <c r="G273" i="2" s="1"/>
  <c r="Q273" i="2" l="1"/>
  <c r="T273" i="2" s="1"/>
  <c r="M273" i="2"/>
  <c r="F274" i="2" s="1"/>
  <c r="H274" i="2" l="1"/>
  <c r="I274" i="2"/>
  <c r="G274" i="2" s="1"/>
  <c r="Q274" i="2" l="1"/>
  <c r="T274" i="2" s="1"/>
  <c r="M274" i="2"/>
  <c r="F275" i="2" s="1"/>
  <c r="I275" i="2" l="1"/>
  <c r="H275" i="2"/>
  <c r="G275" i="2" s="1"/>
  <c r="Q275" i="2" l="1"/>
  <c r="T275" i="2" s="1"/>
  <c r="M275" i="2"/>
  <c r="F276" i="2" s="1"/>
  <c r="H276" i="2" l="1"/>
  <c r="I276" i="2"/>
  <c r="G276" i="2" s="1"/>
  <c r="Q276" i="2" l="1"/>
  <c r="T276" i="2" s="1"/>
  <c r="M276" i="2"/>
  <c r="F277" i="2" s="1"/>
  <c r="H277" i="2" l="1"/>
  <c r="I277" i="2"/>
  <c r="G277" i="2" s="1"/>
  <c r="Q277" i="2" l="1"/>
  <c r="T277" i="2" s="1"/>
  <c r="M277" i="2"/>
  <c r="F278" i="2" s="1"/>
  <c r="H278" i="2" l="1"/>
  <c r="I278" i="2"/>
  <c r="G278" i="2" s="1"/>
  <c r="Q278" i="2" l="1"/>
  <c r="T278" i="2" s="1"/>
  <c r="M278" i="2"/>
  <c r="F279" i="2" s="1"/>
  <c r="H279" i="2" l="1"/>
  <c r="I279" i="2"/>
  <c r="G279" i="2" s="1"/>
  <c r="Q279" i="2" l="1"/>
  <c r="T279" i="2" s="1"/>
  <c r="M279" i="2"/>
  <c r="F280" i="2" s="1"/>
  <c r="H280" i="2" l="1"/>
  <c r="I280" i="2"/>
  <c r="G280" i="2" s="1"/>
  <c r="Q280" i="2" l="1"/>
  <c r="T280" i="2" s="1"/>
  <c r="M280" i="2"/>
  <c r="F281" i="2" s="1"/>
  <c r="H281" i="2" l="1"/>
  <c r="I281" i="2"/>
  <c r="G281" i="2" s="1"/>
  <c r="Q281" i="2" l="1"/>
  <c r="T281" i="2" s="1"/>
  <c r="M281" i="2"/>
  <c r="F282" i="2" s="1"/>
  <c r="I282" i="2" l="1"/>
  <c r="H282" i="2"/>
  <c r="G282" i="2" l="1"/>
  <c r="Q282" i="2" s="1"/>
  <c r="T282" i="2" l="1"/>
  <c r="M282" i="2"/>
  <c r="F283" i="2" s="1"/>
  <c r="H283" i="2" l="1"/>
  <c r="I283" i="2"/>
  <c r="G283" i="2" s="1"/>
  <c r="Q283" i="2" l="1"/>
  <c r="T283" i="2" s="1"/>
  <c r="M283" i="2"/>
  <c r="F284" i="2" s="1"/>
  <c r="I284" i="2" l="1"/>
  <c r="H284" i="2"/>
  <c r="G284" i="2" s="1"/>
  <c r="Q284" i="2" s="1"/>
  <c r="T284" i="2" l="1"/>
  <c r="M284" i="2"/>
  <c r="F285" i="2" s="1"/>
  <c r="I285" i="2" l="1"/>
  <c r="H285" i="2"/>
  <c r="G285" i="2" l="1"/>
  <c r="Q285" i="2" s="1"/>
  <c r="T285" i="2" l="1"/>
  <c r="M285" i="2"/>
  <c r="F286" i="2" s="1"/>
  <c r="I286" i="2" l="1"/>
  <c r="H286" i="2"/>
  <c r="G286" i="2" s="1"/>
  <c r="Q286" i="2" l="1"/>
  <c r="T286" i="2" s="1"/>
  <c r="M286" i="2"/>
  <c r="F287" i="2" s="1"/>
  <c r="I287" i="2" l="1"/>
  <c r="H287" i="2"/>
  <c r="G287" i="2" s="1"/>
  <c r="Q287" i="2" l="1"/>
  <c r="T287" i="2" s="1"/>
  <c r="M287" i="2"/>
  <c r="F288" i="2" s="1"/>
  <c r="H288" i="2" l="1"/>
  <c r="I288" i="2"/>
  <c r="G288" i="2" s="1"/>
  <c r="Q288" i="2" l="1"/>
  <c r="T288" i="2" s="1"/>
  <c r="M288" i="2"/>
  <c r="F289" i="2" s="1"/>
  <c r="H289" i="2" l="1"/>
  <c r="I289" i="2"/>
  <c r="G289" i="2" s="1"/>
  <c r="Q289" i="2" l="1"/>
  <c r="T289" i="2" s="1"/>
  <c r="M289" i="2"/>
  <c r="F290" i="2" s="1"/>
  <c r="I290" i="2" l="1"/>
  <c r="H290" i="2"/>
  <c r="G290" i="2" l="1"/>
  <c r="Q290" i="2" s="1"/>
  <c r="T290" i="2" l="1"/>
  <c r="M290" i="2"/>
  <c r="F291" i="2" s="1"/>
  <c r="I291" i="2" l="1"/>
  <c r="H291" i="2"/>
  <c r="G291" i="2" l="1"/>
  <c r="I292" i="2"/>
  <c r="H292" i="2"/>
  <c r="M291" i="2" l="1"/>
  <c r="F292" i="2" s="1"/>
  <c r="Q291" i="2"/>
  <c r="T291" i="2" s="1"/>
  <c r="G292" i="2"/>
  <c r="Q292" i="2" s="1"/>
  <c r="T292" i="2" l="1"/>
  <c r="M292" i="2"/>
  <c r="F293" i="2" s="1"/>
  <c r="I293" i="2" l="1"/>
  <c r="G293" i="2" s="1"/>
  <c r="Q293" i="2" s="1"/>
  <c r="H293" i="2"/>
  <c r="T293" i="2" l="1"/>
  <c r="M293" i="2"/>
  <c r="F294" i="2" s="1"/>
  <c r="I294" i="2" l="1"/>
  <c r="G294" i="2" s="1"/>
  <c r="Q294" i="2" s="1"/>
  <c r="H294" i="2"/>
  <c r="T294" i="2" l="1"/>
  <c r="M294" i="2"/>
  <c r="F295" i="2" s="1"/>
  <c r="I295" i="2" l="1"/>
  <c r="H295" i="2"/>
  <c r="G295" i="2" l="1"/>
  <c r="Q295" i="2" s="1"/>
  <c r="T295" i="2" l="1"/>
  <c r="M295" i="2"/>
  <c r="F296" i="2" s="1"/>
  <c r="H296" i="2" l="1"/>
  <c r="I296" i="2"/>
  <c r="G296" i="2" s="1"/>
  <c r="Q296" i="2" s="1"/>
  <c r="T296" i="2" l="1"/>
  <c r="M296" i="2"/>
  <c r="F297" i="2" s="1"/>
  <c r="H297" i="2" l="1"/>
  <c r="L297" i="2" s="1"/>
  <c r="G297" i="2" s="1"/>
  <c r="I297" i="2"/>
  <c r="Q297" i="2" l="1"/>
  <c r="T297" i="2" s="1"/>
  <c r="M297" i="2"/>
  <c r="F298" i="2" s="1"/>
  <c r="H298" i="2" l="1"/>
  <c r="I298" i="2"/>
  <c r="G298" i="2" s="1"/>
  <c r="Q298" i="2" l="1"/>
  <c r="T298" i="2" s="1"/>
  <c r="M298" i="2"/>
  <c r="F299" i="2" s="1"/>
  <c r="H299" i="2" l="1"/>
  <c r="I299" i="2"/>
  <c r="G299" i="2" s="1"/>
  <c r="Q299" i="2" l="1"/>
  <c r="T299" i="2" s="1"/>
  <c r="M299" i="2"/>
  <c r="F300" i="2" s="1"/>
  <c r="H300" i="2" l="1"/>
  <c r="I300" i="2"/>
  <c r="G300" i="2" s="1"/>
  <c r="Q300" i="2" l="1"/>
  <c r="T300" i="2" s="1"/>
  <c r="M300" i="2"/>
  <c r="F301" i="2" s="1"/>
  <c r="I301" i="2" l="1"/>
  <c r="H301" i="2"/>
  <c r="G301" i="2" l="1"/>
  <c r="Q301" i="2" s="1"/>
  <c r="T301" i="2" l="1"/>
  <c r="M301" i="2"/>
  <c r="F302" i="2" s="1"/>
  <c r="I302" i="2" l="1"/>
  <c r="H302" i="2"/>
  <c r="G302" i="2" s="1"/>
  <c r="Q302" i="2" l="1"/>
  <c r="T302" i="2" s="1"/>
  <c r="M302" i="2"/>
  <c r="F303" i="2" s="1"/>
  <c r="I303" i="2" l="1"/>
  <c r="H303" i="2"/>
  <c r="G303" i="2" s="1"/>
  <c r="Q303" i="2" l="1"/>
  <c r="T303" i="2" s="1"/>
  <c r="M303" i="2"/>
  <c r="F304" i="2" s="1"/>
  <c r="H304" i="2" l="1"/>
  <c r="I304" i="2"/>
  <c r="G304" i="2" s="1"/>
  <c r="Q304" i="2" l="1"/>
  <c r="T304" i="2" s="1"/>
  <c r="M304" i="2"/>
  <c r="F305" i="2" s="1"/>
  <c r="I305" i="2" l="1"/>
  <c r="H305" i="2"/>
  <c r="G305" i="2" s="1"/>
  <c r="Q305" i="2" l="1"/>
  <c r="T305" i="2" s="1"/>
  <c r="M305" i="2"/>
  <c r="F306" i="2" s="1"/>
  <c r="H306" i="2" l="1"/>
  <c r="I306" i="2"/>
  <c r="G306" i="2" s="1"/>
  <c r="Q306" i="2" l="1"/>
  <c r="T306" i="2" s="1"/>
  <c r="M306" i="2"/>
  <c r="F307" i="2" s="1"/>
  <c r="H307" i="2" l="1"/>
  <c r="I307" i="2"/>
  <c r="G307" i="2" s="1"/>
  <c r="Q307" i="2" l="1"/>
  <c r="T307" i="2" s="1"/>
  <c r="M307" i="2"/>
  <c r="F308" i="2" s="1"/>
  <c r="I308" i="2" l="1"/>
  <c r="H308" i="2"/>
  <c r="G308" i="2" l="1"/>
  <c r="Q308" i="2" s="1"/>
  <c r="T308" i="2" l="1"/>
  <c r="M308" i="2"/>
  <c r="F309" i="2" s="1"/>
  <c r="I309" i="2" l="1"/>
  <c r="H309" i="2"/>
  <c r="L309" i="2" s="1"/>
  <c r="G309" i="2" s="1"/>
  <c r="Q309" i="2" l="1"/>
  <c r="T309" i="2" s="1"/>
  <c r="M309" i="2"/>
  <c r="F310" i="2" s="1"/>
  <c r="H310" i="2" l="1"/>
  <c r="I310" i="2"/>
  <c r="G310" i="2" s="1"/>
  <c r="Q310" i="2" l="1"/>
  <c r="T310" i="2" s="1"/>
  <c r="M310" i="2"/>
  <c r="F311" i="2" s="1"/>
  <c r="I311" i="2" l="1"/>
  <c r="H311" i="2"/>
  <c r="G311" i="2" l="1"/>
  <c r="Q311" i="2" s="1"/>
  <c r="T311" i="2" l="1"/>
  <c r="M311" i="2"/>
  <c r="F312" i="2" s="1"/>
  <c r="H312" i="2" l="1"/>
  <c r="I312" i="2"/>
  <c r="G312" i="2" s="1"/>
  <c r="Q312" i="2" l="1"/>
  <c r="T312" i="2" s="1"/>
  <c r="M312" i="2"/>
  <c r="F313" i="2" s="1"/>
  <c r="H313" i="2" l="1"/>
  <c r="I313" i="2"/>
  <c r="G313" i="2" s="1"/>
  <c r="Q313" i="2" l="1"/>
  <c r="T313" i="2" s="1"/>
  <c r="M313" i="2"/>
  <c r="F314" i="2" s="1"/>
  <c r="I314" i="2" l="1"/>
  <c r="H314" i="2"/>
  <c r="G314" i="2" l="1"/>
  <c r="Q314" i="2" s="1"/>
  <c r="T314" i="2" l="1"/>
  <c r="M314" i="2"/>
  <c r="F315" i="2" s="1"/>
  <c r="I315" i="2" l="1"/>
  <c r="H315" i="2"/>
  <c r="G315" i="2" l="1"/>
  <c r="Q315" i="2" s="1"/>
  <c r="T315" i="2" l="1"/>
  <c r="M315" i="2"/>
  <c r="F316" i="2" s="1"/>
  <c r="H316" i="2" l="1"/>
  <c r="I316" i="2"/>
  <c r="G316" i="2" s="1"/>
  <c r="Q316" i="2" l="1"/>
  <c r="T316" i="2" s="1"/>
  <c r="M316" i="2"/>
  <c r="F317" i="2" s="1"/>
  <c r="H317" i="2" l="1"/>
  <c r="I317" i="2"/>
  <c r="G317" i="2" s="1"/>
  <c r="Q317" i="2" l="1"/>
  <c r="T317" i="2" s="1"/>
  <c r="M317" i="2"/>
  <c r="F318" i="2" s="1"/>
  <c r="H318" i="2" l="1"/>
  <c r="I318" i="2"/>
  <c r="G318" i="2" s="1"/>
  <c r="Q318" i="2" l="1"/>
  <c r="T318" i="2" s="1"/>
  <c r="M318" i="2"/>
  <c r="F319" i="2" s="1"/>
  <c r="I319" i="2" l="1"/>
  <c r="H319" i="2"/>
  <c r="G319" i="2" l="1"/>
  <c r="Q319" i="2" s="1"/>
  <c r="T319" i="2" l="1"/>
  <c r="M319" i="2"/>
  <c r="F320" i="2" s="1"/>
  <c r="H320" i="2" l="1"/>
  <c r="I320" i="2"/>
  <c r="G320" i="2" s="1"/>
  <c r="Q320" i="2" l="1"/>
  <c r="T320" i="2" s="1"/>
  <c r="M320" i="2"/>
  <c r="F321" i="2" s="1"/>
  <c r="I321" i="2" l="1"/>
  <c r="H321" i="2"/>
  <c r="G321" i="2" l="1"/>
  <c r="Q321" i="2" s="1"/>
  <c r="T321" i="2" l="1"/>
  <c r="M321" i="2"/>
  <c r="F322" i="2" s="1"/>
  <c r="I322" i="2" l="1"/>
  <c r="H322" i="2"/>
  <c r="G322" i="2" l="1"/>
  <c r="Q322" i="2" s="1"/>
  <c r="T322" i="2" l="1"/>
  <c r="M322" i="2"/>
  <c r="F323" i="2" s="1"/>
  <c r="H323" i="2" l="1"/>
  <c r="I323" i="2"/>
  <c r="G323" i="2" l="1"/>
  <c r="Q323" i="2" l="1"/>
  <c r="T323" i="2" s="1"/>
  <c r="M323" i="2"/>
  <c r="F324" i="2" s="1"/>
  <c r="H324" i="2"/>
  <c r="I324" i="2"/>
  <c r="G324" i="2" s="1"/>
  <c r="Q324" i="2" l="1"/>
  <c r="T324" i="2" s="1"/>
  <c r="M324" i="2"/>
  <c r="F325" i="2" s="1"/>
  <c r="I325" i="2" l="1"/>
  <c r="H325" i="2"/>
  <c r="G325" i="2" l="1"/>
  <c r="Q325" i="2" s="1"/>
  <c r="T325" i="2" l="1"/>
  <c r="M325" i="2"/>
  <c r="F326" i="2" s="1"/>
  <c r="I326" i="2" l="1"/>
  <c r="H326" i="2"/>
  <c r="G326" i="2" s="1"/>
  <c r="Q326" i="2" l="1"/>
  <c r="T326" i="2" s="1"/>
  <c r="M326" i="2"/>
  <c r="F327" i="2" s="1"/>
  <c r="H327" i="2" l="1"/>
  <c r="I327" i="2"/>
  <c r="G327" i="2" s="1"/>
  <c r="Q327" i="2" l="1"/>
  <c r="T327" i="2" s="1"/>
  <c r="M327" i="2"/>
  <c r="F328" i="2" s="1"/>
  <c r="I328" i="2" l="1"/>
  <c r="H328" i="2"/>
  <c r="G328" i="2" s="1"/>
  <c r="Q328" i="2" s="1"/>
  <c r="T328" i="2" l="1"/>
  <c r="M328" i="2"/>
  <c r="F329" i="2" s="1"/>
  <c r="I329" i="2" l="1"/>
  <c r="H329" i="2"/>
  <c r="G329" i="2" s="1"/>
  <c r="Q329" i="2" l="1"/>
  <c r="T329" i="2" s="1"/>
  <c r="M329" i="2"/>
  <c r="F330" i="2" s="1"/>
  <c r="H330" i="2" l="1"/>
  <c r="I330" i="2"/>
  <c r="G330" i="2" s="1"/>
  <c r="Q330" i="2" s="1"/>
  <c r="T330" i="2" l="1"/>
  <c r="M330" i="2"/>
  <c r="F331" i="2" s="1"/>
  <c r="I331" i="2" l="1"/>
  <c r="H331" i="2"/>
  <c r="G331" i="2" l="1"/>
  <c r="M331" i="2" l="1"/>
  <c r="F332" i="2" s="1"/>
  <c r="I332" i="2" s="1"/>
  <c r="Q331" i="2"/>
  <c r="T331" i="2" s="1"/>
  <c r="H332" i="2"/>
  <c r="G332" i="2" s="1"/>
  <c r="Q332" i="2" s="1"/>
  <c r="T332" i="2" l="1"/>
  <c r="M332" i="2"/>
  <c r="F333" i="2" s="1"/>
  <c r="H333" i="2"/>
  <c r="I333" i="2"/>
  <c r="G333" i="2" l="1"/>
  <c r="Q333" i="2" s="1"/>
  <c r="T333" i="2" l="1"/>
  <c r="M333" i="2"/>
  <c r="F334" i="2" s="1"/>
  <c r="I334" i="2" l="1"/>
  <c r="H334" i="2"/>
  <c r="G334" i="2" l="1"/>
  <c r="Q334" i="2" s="1"/>
  <c r="T334" i="2" l="1"/>
  <c r="M334" i="2"/>
  <c r="F335" i="2" s="1"/>
  <c r="H335" i="2" l="1"/>
  <c r="I335" i="2"/>
  <c r="G335" i="2" s="1"/>
  <c r="Q335" i="2" l="1"/>
  <c r="T335" i="2" s="1"/>
  <c r="M335" i="2"/>
  <c r="F336" i="2" s="1"/>
  <c r="H336" i="2" l="1"/>
  <c r="I336" i="2"/>
  <c r="L336" i="2" s="1"/>
  <c r="G336" i="2" l="1"/>
  <c r="Q336" i="2" s="1"/>
  <c r="E25" i="3"/>
  <c r="T26" i="2" s="1"/>
  <c r="T336" i="2" l="1"/>
  <c r="T20" i="2" s="1"/>
  <c r="T19" i="2" s="1"/>
  <c r="M336" i="2"/>
  <c r="F33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Kleimer Cordova Santisteban</author>
  </authors>
  <commentList>
    <comment ref="C7" authorId="0" shapeId="0" xr:uid="{5995484C-57CC-4315-A69D-80C5667A0C9B}">
      <text>
        <r>
          <rPr>
            <b/>
            <sz val="9"/>
            <color indexed="81"/>
            <rFont val="Tahoma"/>
            <family val="2"/>
          </rPr>
          <t>Hans Kleimer Cordova Santisteban:</t>
        </r>
        <r>
          <rPr>
            <sz val="9"/>
            <color indexed="81"/>
            <rFont val="Tahoma"/>
            <family val="2"/>
          </rPr>
          <t xml:space="preserve">
Cambiar estas fechas, según corresponda, para que el cálculo salga más preciso</t>
        </r>
      </text>
    </comment>
    <comment ref="C9" authorId="0" shapeId="0" xr:uid="{B53EE3DC-A6BA-41F0-A037-2C089FA52755}">
      <text>
        <r>
          <rPr>
            <b/>
            <sz val="9"/>
            <color indexed="81"/>
            <rFont val="Tahoma"/>
            <family val="2"/>
          </rPr>
          <t>Hans Kleimer Cordova Santisteban:</t>
        </r>
        <r>
          <rPr>
            <sz val="9"/>
            <color indexed="81"/>
            <rFont val="Tahoma"/>
            <family val="2"/>
          </rPr>
          <t xml:space="preserve">
No cambiar estos valores, a la derecha (Columna X1) ya se encuentra el cronograma con cuota doble</t>
        </r>
      </text>
    </comment>
  </commentList>
</comments>
</file>

<file path=xl/sharedStrings.xml><?xml version="1.0" encoding="utf-8"?>
<sst xmlns="http://schemas.openxmlformats.org/spreadsheetml/2006/main" count="288" uniqueCount="111">
  <si>
    <t>MAF</t>
  </si>
  <si>
    <t>Monto del Bien</t>
  </si>
  <si>
    <t>Moneda</t>
  </si>
  <si>
    <t>Soles</t>
  </si>
  <si>
    <t>Plazo</t>
  </si>
  <si>
    <t>Fecha de Desembolso</t>
  </si>
  <si>
    <t>Fecha de 1er Pago</t>
  </si>
  <si>
    <t>Cuota Julio</t>
  </si>
  <si>
    <t>Cuota Diciembre</t>
  </si>
  <si>
    <t>TEA</t>
  </si>
  <si>
    <t>Seguro de Desgravamen</t>
  </si>
  <si>
    <t>TCEA</t>
  </si>
  <si>
    <t>Seguro del Bien</t>
  </si>
  <si>
    <t>Portes</t>
  </si>
  <si>
    <t>VALOR CUOTA</t>
  </si>
  <si>
    <t>N° Cuota</t>
  </si>
  <si>
    <t>Fecha de pago</t>
  </si>
  <si>
    <t>Días</t>
  </si>
  <si>
    <t>Dias Acumulados</t>
  </si>
  <si>
    <t>Saldo Inicial</t>
  </si>
  <si>
    <t>Amortización</t>
  </si>
  <si>
    <t>Interés</t>
  </si>
  <si>
    <t>Seguro Desgravamen</t>
  </si>
  <si>
    <t>Saldo Final</t>
  </si>
  <si>
    <t>Factor Cronograma</t>
  </si>
  <si>
    <t>Factor Cronograma 2</t>
  </si>
  <si>
    <t>simulacion con CD</t>
  </si>
  <si>
    <t>simulacion a 180</t>
  </si>
  <si>
    <t>simulacion a 180 con CD</t>
  </si>
  <si>
    <t>simulacion a 240</t>
  </si>
  <si>
    <t>simulacion a 240 con CD</t>
  </si>
  <si>
    <t>CV</t>
  </si>
  <si>
    <t>SD. Exonerado</t>
  </si>
  <si>
    <t>Colaborador</t>
  </si>
  <si>
    <t>LDGH</t>
  </si>
  <si>
    <t>Valor del Inmueble</t>
  </si>
  <si>
    <t>Valor Cuota Inicial</t>
  </si>
  <si>
    <t>Monto a Financiar</t>
  </si>
  <si>
    <t xml:space="preserve">Valor </t>
  </si>
  <si>
    <t>Valor Cuota Simple</t>
  </si>
  <si>
    <t>Porcentaje %</t>
  </si>
  <si>
    <r>
      <t xml:space="preserve">Valor Seg. Desgravamen </t>
    </r>
    <r>
      <rPr>
        <sz val="8"/>
        <color theme="1"/>
        <rFont val="Scotia"/>
        <family val="2"/>
      </rPr>
      <t>(promedio mensual)</t>
    </r>
  </si>
  <si>
    <r>
      <t xml:space="preserve">Valor Seg. Del Bien </t>
    </r>
    <r>
      <rPr>
        <sz val="9"/>
        <color theme="1"/>
        <rFont val="Scotia"/>
        <family val="2"/>
      </rPr>
      <t>(mensual)</t>
    </r>
  </si>
  <si>
    <r>
      <t xml:space="preserve">Seg. Desgravamen </t>
    </r>
    <r>
      <rPr>
        <sz val="9"/>
        <color theme="1"/>
        <rFont val="Scotia"/>
        <family val="2"/>
      </rPr>
      <t>(% mensual)</t>
    </r>
  </si>
  <si>
    <r>
      <t xml:space="preserve">Seg. Del Bien </t>
    </r>
    <r>
      <rPr>
        <sz val="9"/>
        <color theme="1"/>
        <rFont val="Scotia"/>
        <family val="2"/>
      </rPr>
      <t>(% mensual)</t>
    </r>
  </si>
  <si>
    <r>
      <t xml:space="preserve">Plazo </t>
    </r>
    <r>
      <rPr>
        <b/>
        <sz val="9"/>
        <color theme="1"/>
        <rFont val="Scotia"/>
        <family val="2"/>
      </rPr>
      <t>(meses)</t>
    </r>
  </si>
  <si>
    <t>Simulaciones adicionales</t>
  </si>
  <si>
    <t>180 meses</t>
  </si>
  <si>
    <t>240 meses</t>
  </si>
  <si>
    <t>Cuota Doble</t>
  </si>
  <si>
    <t>Valor Cuota con cuotas dobles</t>
  </si>
  <si>
    <r>
      <t>TEA</t>
    </r>
    <r>
      <rPr>
        <b/>
        <sz val="10"/>
        <color theme="1"/>
        <rFont val="Scotia"/>
        <family val="2"/>
      </rPr>
      <t xml:space="preserve"> (Tasa efectiva anual)</t>
    </r>
  </si>
  <si>
    <r>
      <t>TCEA</t>
    </r>
    <r>
      <rPr>
        <b/>
        <sz val="10"/>
        <color theme="1"/>
        <rFont val="Scotia"/>
        <family val="2"/>
      </rPr>
      <t xml:space="preserve"> (Tasa de costo efectivo anual)</t>
    </r>
  </si>
  <si>
    <t>Endosado</t>
  </si>
  <si>
    <t>SR SD. Hipotecario CV/BF Titular CAMPAØA</t>
  </si>
  <si>
    <t>SR SD. Hipotecario CV/BF Tit.+ Cony.CAMP</t>
  </si>
  <si>
    <t>SR Degravamen TIT Sobretasa 50%</t>
  </si>
  <si>
    <t>SR Degravamen TIT Sobretasa(50%)+CONY</t>
  </si>
  <si>
    <t>SR Desgravamen TIT+ CONY Sobretasa (50%)</t>
  </si>
  <si>
    <t>SR Desgravamen (TIT+CONY)Sobretasa (50%)</t>
  </si>
  <si>
    <t>SR Desgravamen (TIT+CONY ) Sobretasa (10</t>
  </si>
  <si>
    <t>SR Desgravamen TIT + CONY Sobretasa (100</t>
  </si>
  <si>
    <t>SR Desgravamen TIT Sobretasa (100%)</t>
  </si>
  <si>
    <t>SR Desgravamen TIT Sobretasa(100%)+CONY</t>
  </si>
  <si>
    <t>SR SD Titul.Sobretasa50%+Cony.Sobretasa1</t>
  </si>
  <si>
    <t>SR SD Titul.Sobretasa100%+Cony.Sobretasa</t>
  </si>
  <si>
    <t>SR Titular Premium</t>
  </si>
  <si>
    <t>SR Titular + Cony. Premium</t>
  </si>
  <si>
    <t>CR SD. Hipotecario CV/BF Titular CAMPAØA</t>
  </si>
  <si>
    <t>CR SD. Hipotecario CV/BF Tit.+ Cony.CAMP</t>
  </si>
  <si>
    <t>CR Degravamen TIT Sobretasa 50%</t>
  </si>
  <si>
    <t>CR Degravamen TIT Sobretasa(50%)+CONY</t>
  </si>
  <si>
    <t>CR Desgravamen TIT+ CONY Sobretasa (50%)</t>
  </si>
  <si>
    <t>CR Desgravamen (TIT+CONY)Sobretasa (50%)</t>
  </si>
  <si>
    <t>CR SD. HIPOT. WP(Tit + Cony)Sobretasa (N</t>
  </si>
  <si>
    <t>CR Desgravamen (TIT+CONY ) Sobretasa (10</t>
  </si>
  <si>
    <t>CR Desgravamen TIT + CONY Sobretasa (100</t>
  </si>
  <si>
    <t>CR Desgravamen TIT Sobretasa (100%)</t>
  </si>
  <si>
    <t>CR Desgravamen TIT Sobretasa(100%)+CONY</t>
  </si>
  <si>
    <t>CR SD Titul.Sobretasa50%+Cony.Sobretasa1</t>
  </si>
  <si>
    <t>CR SD Titul.Sobretasa100%+Cony.Sobretasa</t>
  </si>
  <si>
    <t>CR Titular Premium</t>
  </si>
  <si>
    <t>CR Titular + Cony. Premium</t>
  </si>
  <si>
    <t>Columna1</t>
  </si>
  <si>
    <t>Columna2</t>
  </si>
  <si>
    <t>simulacion con Cuota simple</t>
  </si>
  <si>
    <t>Importante:</t>
  </si>
  <si>
    <t>- Cargos  mensuales que  se incluyen: Seguro de desgravamen individual CARDIF BNP PARIBAS  (sobre el monto del crédito adeudado a la fecha)  y Seguro del bien Mapfre  (sobre el valor asegurable). 
- Valores aproximados y referenciales. 
- Los términos y condiciones presentados son indicativos y vigentes en la medida que no ocurra cambios sustantivos en el mercado que afecten las condiciones existentes a la fecha de la presente propuesta. 
- Crédito sujeto a evaluación crediticia.</t>
  </si>
  <si>
    <t>% Portes</t>
  </si>
  <si>
    <t xml:space="preserve">Seguro Desgravamen sin retorno Titular </t>
  </si>
  <si>
    <t xml:space="preserve">Seguro Desgravamen con retorno Titular </t>
  </si>
  <si>
    <t>Seguro Desgravamen sin retorno Titular + Cónyuge</t>
  </si>
  <si>
    <t>Seguro Desgravamen con retorno Titular + Cónyuge</t>
  </si>
  <si>
    <t>Seguro Desgravamen sin retorno Titular c/sobretasa</t>
  </si>
  <si>
    <t>Seguro Desgravamen con retorno Titular c/sobretasa</t>
  </si>
  <si>
    <t>Seguro Desgravamen sin retorno Titular + Cónyuge c/sobretasa</t>
  </si>
  <si>
    <t>Seguro Desgravamen con retorno Titular + Cónyuge c/sobretasa</t>
  </si>
  <si>
    <t>Seguro del Bien Hipotecario</t>
  </si>
  <si>
    <t>Seguro del Bien Exonerado</t>
  </si>
  <si>
    <t>% Cuota Inicial</t>
  </si>
  <si>
    <t>Valor Asegurable aproximado</t>
  </si>
  <si>
    <t>Bono Verde</t>
  </si>
  <si>
    <t>Bono Buen Pagador</t>
  </si>
  <si>
    <t>Vector i,1
Cuota</t>
  </si>
  <si>
    <t>Vector i,2
Días Acum</t>
  </si>
  <si>
    <t>Vector i,3 Factor</t>
  </si>
  <si>
    <t>Vector i,4
Calculo VA</t>
  </si>
  <si>
    <t>NO</t>
  </si>
  <si>
    <t>SIMULADOR HIPOTECARIO</t>
  </si>
  <si>
    <t>Se usa como aproximación el 75% del valor del inmueble</t>
  </si>
  <si>
    <t>Simple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</si>
</sst>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0.000%"/>
    <numFmt numFmtId="167" formatCode="_ * #,##0_ ;_ * \-#,##0_ ;_ * &quot;-&quot;??_ ;_ @_ "/>
    <numFmt numFmtId="168" formatCode="&quot;Seg. Des.&quot;"/>
    <numFmt numFmtId="169" formatCode="0.000000"/>
    <numFmt numFmtId="170" formatCode="0.00000%"/>
    <numFmt numFmtId="171" formatCode="0.0000%"/>
    <numFmt numFmtId="172" formatCode="0.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EYInterstate Light"/>
    </font>
    <font>
      <b/>
      <sz val="16"/>
      <color theme="1"/>
      <name val="EYInterstate Light"/>
    </font>
    <font>
      <sz val="20"/>
      <color theme="1"/>
      <name val="Calibri"/>
      <family val="2"/>
      <scheme val="minor"/>
    </font>
    <font>
      <sz val="10"/>
      <name val="Arial"/>
      <family val="2"/>
    </font>
    <font>
      <b/>
      <sz val="18"/>
      <color rgb="FFFF0000"/>
      <name val="Scotia Headline"/>
      <family val="2"/>
    </font>
    <font>
      <b/>
      <sz val="20"/>
      <color rgb="FFFF0000"/>
      <name val="Scotia Headline"/>
      <family val="2"/>
    </font>
    <font>
      <sz val="11"/>
      <color theme="1"/>
      <name val="Scotia"/>
      <family val="2"/>
    </font>
    <font>
      <b/>
      <sz val="11"/>
      <color theme="1"/>
      <name val="Scotia"/>
      <family val="2"/>
    </font>
    <font>
      <sz val="10"/>
      <color theme="1"/>
      <name val="Scotia"/>
      <family val="2"/>
    </font>
    <font>
      <sz val="10"/>
      <color theme="1"/>
      <name val="Calibri"/>
      <family val="2"/>
      <scheme val="minor"/>
    </font>
    <font>
      <b/>
      <sz val="10"/>
      <color theme="1"/>
      <name val="Scotia"/>
      <family val="2"/>
    </font>
    <font>
      <sz val="9"/>
      <color theme="1"/>
      <name val="Scotia"/>
      <family val="2"/>
    </font>
    <font>
      <sz val="8"/>
      <color theme="1"/>
      <name val="Scotia"/>
      <family val="2"/>
    </font>
    <font>
      <b/>
      <sz val="9"/>
      <color theme="1"/>
      <name val="Scotia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Scoti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0"/>
      <name val="Scotia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9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2">
    <xf numFmtId="0" fontId="0" fillId="0" borderId="0" xfId="0"/>
    <xf numFmtId="0" fontId="4" fillId="2" borderId="1" xfId="3" applyFont="1" applyFill="1" applyBorder="1" applyAlignment="1" applyProtection="1">
      <alignment horizontal="left" vertical="center" wrapText="1"/>
      <protection locked="0"/>
    </xf>
    <xf numFmtId="165" fontId="0" fillId="0" borderId="1" xfId="0" applyNumberFormat="1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Border="1"/>
    <xf numFmtId="166" fontId="0" fillId="3" borderId="1" xfId="0" applyNumberFormat="1" applyFill="1" applyBorder="1"/>
    <xf numFmtId="166" fontId="0" fillId="0" borderId="1" xfId="0" applyNumberFormat="1" applyBorder="1"/>
    <xf numFmtId="166" fontId="0" fillId="0" borderId="1" xfId="2" applyNumberFormat="1" applyFont="1" applyBorder="1"/>
    <xf numFmtId="0" fontId="5" fillId="4" borderId="1" xfId="3" applyFont="1" applyFill="1" applyBorder="1" applyAlignment="1" applyProtection="1">
      <alignment horizontal="left" vertical="center" wrapText="1"/>
      <protection locked="0"/>
    </xf>
    <xf numFmtId="167" fontId="6" fillId="2" borderId="1" xfId="0" applyNumberFormat="1" applyFont="1" applyFill="1" applyBorder="1"/>
    <xf numFmtId="165" fontId="0" fillId="0" borderId="0" xfId="0" applyNumberFormat="1"/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168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Border="1"/>
    <xf numFmtId="0" fontId="0" fillId="5" borderId="0" xfId="0" applyFill="1"/>
    <xf numFmtId="165" fontId="0" fillId="0" borderId="1" xfId="4" applyFont="1" applyBorder="1"/>
    <xf numFmtId="169" fontId="0" fillId="0" borderId="0" xfId="0" applyNumberFormat="1"/>
    <xf numFmtId="0" fontId="8" fillId="0" borderId="0" xfId="0" applyFont="1"/>
    <xf numFmtId="0" fontId="10" fillId="0" borderId="0" xfId="0" applyFont="1"/>
    <xf numFmtId="0" fontId="10" fillId="0" borderId="1" xfId="0" applyFont="1" applyBorder="1"/>
    <xf numFmtId="0" fontId="11" fillId="0" borderId="1" xfId="0" applyFont="1" applyBorder="1"/>
    <xf numFmtId="0" fontId="13" fillId="0" borderId="0" xfId="0" applyFont="1"/>
    <xf numFmtId="170" fontId="12" fillId="0" borderId="1" xfId="0" applyNumberFormat="1" applyFont="1" applyBorder="1"/>
    <xf numFmtId="0" fontId="12" fillId="0" borderId="0" xfId="0" applyFont="1" applyAlignment="1">
      <alignment horizontal="right"/>
    </xf>
    <xf numFmtId="164" fontId="12" fillId="0" borderId="1" xfId="1" applyFont="1" applyBorder="1" applyAlignment="1">
      <alignment horizontal="right"/>
    </xf>
    <xf numFmtId="0" fontId="11" fillId="6" borderId="1" xfId="0" applyFont="1" applyFill="1" applyBorder="1"/>
    <xf numFmtId="164" fontId="11" fillId="6" borderId="1" xfId="0" applyNumberFormat="1" applyFont="1" applyFill="1" applyBorder="1" applyAlignment="1">
      <alignment horizontal="right"/>
    </xf>
    <xf numFmtId="164" fontId="11" fillId="6" borderId="1" xfId="1" applyFont="1" applyFill="1" applyBorder="1" applyAlignment="1">
      <alignment horizontal="right"/>
    </xf>
    <xf numFmtId="0" fontId="11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4" fontId="18" fillId="0" borderId="0" xfId="0" applyNumberFormat="1" applyFont="1"/>
    <xf numFmtId="0" fontId="16" fillId="0" borderId="0" xfId="0" applyFont="1" applyAlignment="1">
      <alignment vertical="center" wrapText="1"/>
    </xf>
    <xf numFmtId="0" fontId="19" fillId="6" borderId="1" xfId="0" applyFont="1" applyFill="1" applyBorder="1"/>
    <xf numFmtId="0" fontId="0" fillId="7" borderId="0" xfId="0" applyFill="1"/>
    <xf numFmtId="0" fontId="16" fillId="7" borderId="0" xfId="0" applyFont="1" applyFill="1" applyAlignment="1">
      <alignment vertical="center" wrapText="1"/>
    </xf>
    <xf numFmtId="164" fontId="12" fillId="4" borderId="1" xfId="1" applyFont="1" applyFill="1" applyBorder="1" applyAlignment="1" applyProtection="1">
      <alignment horizontal="right"/>
      <protection locked="0"/>
    </xf>
    <xf numFmtId="0" fontId="14" fillId="4" borderId="1" xfId="0" applyFont="1" applyFill="1" applyBorder="1" applyAlignment="1" applyProtection="1">
      <alignment horizontal="right"/>
      <protection locked="0"/>
    </xf>
    <xf numFmtId="10" fontId="19" fillId="4" borderId="1" xfId="0" applyNumberFormat="1" applyFont="1" applyFill="1" applyBorder="1" applyAlignment="1" applyProtection="1">
      <alignment horizontal="right"/>
      <protection locked="0"/>
    </xf>
    <xf numFmtId="0" fontId="19" fillId="0" borderId="1" xfId="0" applyFont="1" applyBorder="1"/>
    <xf numFmtId="0" fontId="16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vertical="center"/>
    </xf>
    <xf numFmtId="0" fontId="21" fillId="0" borderId="0" xfId="0" applyFont="1"/>
    <xf numFmtId="172" fontId="0" fillId="0" borderId="1" xfId="0" applyNumberFormat="1" applyBorder="1"/>
    <xf numFmtId="0" fontId="0" fillId="9" borderId="1" xfId="0" applyFill="1" applyBorder="1"/>
    <xf numFmtId="0" fontId="0" fillId="8" borderId="1" xfId="0" applyFill="1" applyBorder="1"/>
    <xf numFmtId="172" fontId="21" fillId="0" borderId="0" xfId="0" applyNumberFormat="1" applyFont="1"/>
    <xf numFmtId="0" fontId="11" fillId="0" borderId="0" xfId="0" applyFont="1" applyAlignment="1">
      <alignment horizontal="left"/>
    </xf>
    <xf numFmtId="0" fontId="0" fillId="10" borderId="0" xfId="0" applyFill="1"/>
    <xf numFmtId="10" fontId="12" fillId="0" borderId="0" xfId="2" applyNumberFormat="1" applyFont="1"/>
    <xf numFmtId="0" fontId="0" fillId="0" borderId="6" xfId="0" applyBorder="1"/>
    <xf numFmtId="0" fontId="9" fillId="0" borderId="6" xfId="0" applyFont="1" applyBorder="1" applyAlignment="1">
      <alignment vertical="center"/>
    </xf>
    <xf numFmtId="171" fontId="0" fillId="0" borderId="1" xfId="2" applyNumberFormat="1" applyFont="1" applyBorder="1"/>
    <xf numFmtId="171" fontId="0" fillId="0" borderId="1" xfId="0" applyNumberFormat="1" applyBorder="1"/>
    <xf numFmtId="9" fontId="0" fillId="0" borderId="0" xfId="0" applyNumberFormat="1"/>
    <xf numFmtId="0" fontId="22" fillId="12" borderId="7" xfId="0" applyFont="1" applyFill="1" applyBorder="1"/>
    <xf numFmtId="172" fontId="22" fillId="12" borderId="8" xfId="0" applyNumberFormat="1" applyFont="1" applyFill="1" applyBorder="1"/>
    <xf numFmtId="0" fontId="0" fillId="11" borderId="1" xfId="0" applyFill="1" applyBorder="1"/>
    <xf numFmtId="172" fontId="0" fillId="11" borderId="1" xfId="0" applyNumberFormat="1" applyFill="1" applyBorder="1"/>
    <xf numFmtId="0" fontId="20" fillId="0" borderId="9" xfId="0" applyFont="1" applyBorder="1" applyAlignment="1">
      <alignment vertical="center"/>
    </xf>
    <xf numFmtId="0" fontId="0" fillId="13" borderId="1" xfId="0" applyFill="1" applyBorder="1"/>
    <xf numFmtId="172" fontId="0" fillId="13" borderId="1" xfId="0" applyNumberFormat="1" applyFill="1" applyBorder="1"/>
    <xf numFmtId="172" fontId="0" fillId="14" borderId="1" xfId="0" applyNumberFormat="1" applyFill="1" applyBorder="1"/>
    <xf numFmtId="0" fontId="12" fillId="4" borderId="1" xfId="0" applyFont="1" applyFill="1" applyBorder="1" applyAlignment="1" applyProtection="1">
      <alignment horizontal="right" wrapText="1"/>
      <protection locked="0"/>
    </xf>
    <xf numFmtId="0" fontId="0" fillId="0" borderId="10" xfId="0" applyBorder="1"/>
    <xf numFmtId="0" fontId="0" fillId="0" borderId="0" xfId="0" applyAlignment="1">
      <alignment horizontal="left" vertical="center"/>
    </xf>
    <xf numFmtId="164" fontId="12" fillId="0" borderId="1" xfId="0" applyNumberFormat="1" applyFont="1" applyBorder="1" applyAlignment="1">
      <alignment horizontal="right"/>
    </xf>
    <xf numFmtId="164" fontId="0" fillId="0" borderId="0" xfId="0" applyNumberFormat="1"/>
    <xf numFmtId="0" fontId="10" fillId="15" borderId="1" xfId="0" applyFont="1" applyFill="1" applyBorder="1"/>
    <xf numFmtId="0" fontId="10" fillId="16" borderId="1" xfId="0" applyFont="1" applyFill="1" applyBorder="1"/>
    <xf numFmtId="164" fontId="12" fillId="17" borderId="1" xfId="0" applyNumberFormat="1" applyFont="1" applyFill="1" applyBorder="1" applyAlignment="1">
      <alignment horizontal="right"/>
    </xf>
    <xf numFmtId="10" fontId="12" fillId="0" borderId="1" xfId="2" applyNumberFormat="1" applyFont="1" applyBorder="1" applyAlignment="1">
      <alignment horizontal="right"/>
    </xf>
    <xf numFmtId="0" fontId="12" fillId="4" borderId="1" xfId="0" applyFont="1" applyFill="1" applyBorder="1" applyAlignment="1" applyProtection="1">
      <alignment horizontal="right" vertical="center" wrapText="1"/>
      <protection locked="0"/>
    </xf>
    <xf numFmtId="164" fontId="0" fillId="0" borderId="1" xfId="0" applyNumberFormat="1" applyBorder="1"/>
    <xf numFmtId="0" fontId="15" fillId="0" borderId="0" xfId="0" applyFont="1"/>
    <xf numFmtId="165" fontId="15" fillId="0" borderId="1" xfId="0" applyNumberFormat="1" applyFont="1" applyBorder="1"/>
    <xf numFmtId="0" fontId="23" fillId="14" borderId="1" xfId="3" applyFont="1" applyFill="1" applyBorder="1" applyAlignment="1">
      <alignment horizontal="center" vertical="center" wrapText="1"/>
    </xf>
    <xf numFmtId="4" fontId="15" fillId="0" borderId="1" xfId="0" applyNumberFormat="1" applyFont="1" applyBorder="1"/>
    <xf numFmtId="2" fontId="15" fillId="0" borderId="1" xfId="0" applyNumberFormat="1" applyFont="1" applyBorder="1"/>
    <xf numFmtId="167" fontId="15" fillId="0" borderId="1" xfId="0" applyNumberFormat="1" applyFont="1" applyBorder="1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171" fontId="19" fillId="6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7" fillId="0" borderId="0" xfId="0" applyFont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164" fontId="12" fillId="0" borderId="2" xfId="1" applyFont="1" applyBorder="1" applyAlignment="1">
      <alignment horizontal="center"/>
    </xf>
    <xf numFmtId="164" fontId="12" fillId="0" borderId="3" xfId="1" applyFont="1" applyBorder="1" applyAlignment="1">
      <alignment horizontal="center"/>
    </xf>
    <xf numFmtId="49" fontId="16" fillId="0" borderId="0" xfId="0" applyNumberFormat="1" applyFont="1" applyAlignment="1">
      <alignment horizontal="left" vertical="center" wrapText="1"/>
    </xf>
  </cellXfs>
  <cellStyles count="8">
    <cellStyle name="Comma" xfId="1" builtinId="3"/>
    <cellStyle name="Millares 2" xfId="4" xr:uid="{D338A3BD-34C4-4CDF-8E0A-D46343048398}"/>
    <cellStyle name="Millares 3" xfId="7" xr:uid="{C6F2FCC2-628C-40EB-A45E-23A3C44EEB57}"/>
    <cellStyle name="Normal" xfId="0" builtinId="0"/>
    <cellStyle name="Normal 2" xfId="3" xr:uid="{0BEAD96E-F627-4BDC-AA8F-9D6D04A13599}"/>
    <cellStyle name="Normal 3" xfId="5" xr:uid="{026B6125-E88A-492F-9931-167646FAFD67}"/>
    <cellStyle name="Percent" xfId="2" builtinId="5"/>
    <cellStyle name="Porcentaje 2" xfId="6" xr:uid="{BCB19B25-F100-43CA-8385-918937B8364B}"/>
  </cellStyles>
  <dxfs count="5">
    <dxf>
      <numFmt numFmtId="172" formatCode="0.0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1704975</xdr:colOff>
      <xdr:row>3</xdr:row>
      <xdr:rowOff>9525</xdr:rowOff>
    </xdr:from>
    <xdr:to>
      <xdr:col>8</xdr:col>
      <xdr:colOff>542926</xdr:colOff>
      <xdr:row>3</xdr:row>
      <xdr:rowOff>571500</xdr:rowOff>
    </xdr:to>
    <xdr:pic>
      <xdr:nvPicPr>
        <xdr:cNvPr id="4" name="Imagen 3" descr="Resultado de imagen de nuevo logo scotiab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67" t="39999" r="1834" b="40334"/>
        <a:stretch/>
      </xdr:blipFill>
      <xdr:spPr bwMode="auto">
        <a:xfrm>
          <a:off x="7210425" y="390525"/>
          <a:ext cx="2628901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200025</xdr:colOff>
      <xdr:row>6</xdr:row>
      <xdr:rowOff>1</xdr:rowOff>
    </xdr:from>
    <xdr:to>
      <xdr:col>8</xdr:col>
      <xdr:colOff>1162050</xdr:colOff>
      <xdr:row>16</xdr:row>
      <xdr:rowOff>236152</xdr:rowOff>
    </xdr:to>
    <xdr:pic>
      <xdr:nvPicPr>
        <xdr:cNvPr id="6" name="Imagen 5" descr="Resultado de imagen de credito hipotecario roj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00"/>
        <a:stretch/>
      </xdr:blipFill>
      <xdr:spPr bwMode="auto">
        <a:xfrm>
          <a:off x="9686925" y="1343026"/>
          <a:ext cx="2143125" cy="188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47625</xdr:colOff>
      <xdr:row>6</xdr:row>
      <xdr:rowOff>161924</xdr:rowOff>
    </xdr:from>
    <xdr:to>
      <xdr:col>5</xdr:col>
      <xdr:colOff>390525</xdr:colOff>
      <xdr:row>7</xdr:row>
      <xdr:rowOff>209549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96050" y="1504949"/>
          <a:ext cx="342900" cy="238125"/>
        </a:xfrm>
        <a:prstGeom prst="ellipse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72000" tIns="0" rIns="108000" bIns="288000" rtlCol="0" anchor="t"/>
        <a:lstStyle/>
        <a:p>
          <a:pPr algn="l"/>
          <a:r>
            <a:rPr lang="es-PE" sz="1800"/>
            <a:t>1</a:t>
          </a:r>
        </a:p>
      </xdr:txBody>
    </xdr:sp>
    <xdr:clientData/>
  </xdr:twoCellAnchor>
  <xdr:twoCellAnchor>
    <xdr:from>
      <xdr:col>5</xdr:col>
      <xdr:colOff>47625</xdr:colOff>
      <xdr:row>8</xdr:row>
      <xdr:rowOff>19049</xdr:rowOff>
    </xdr:from>
    <xdr:to>
      <xdr:col>5</xdr:col>
      <xdr:colOff>390525</xdr:colOff>
      <xdr:row>9</xdr:row>
      <xdr:rowOff>31750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006975" y="1847849"/>
          <a:ext cx="342900" cy="215901"/>
        </a:xfrm>
        <a:prstGeom prst="ellipse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72000" tIns="0" rIns="108000" bIns="288000" rtlCol="0" anchor="t"/>
        <a:lstStyle/>
        <a:p>
          <a:pPr algn="l"/>
          <a:r>
            <a:rPr lang="es-PE" sz="1800"/>
            <a:t>2</a:t>
          </a:r>
        </a:p>
      </xdr:txBody>
    </xdr:sp>
    <xdr:clientData/>
  </xdr:twoCellAnchor>
  <xdr:twoCellAnchor>
    <xdr:from>
      <xdr:col>6</xdr:col>
      <xdr:colOff>166034</xdr:colOff>
      <xdr:row>10</xdr:row>
      <xdr:rowOff>90100</xdr:rowOff>
    </xdr:from>
    <xdr:to>
      <xdr:col>6</xdr:col>
      <xdr:colOff>508934</xdr:colOff>
      <xdr:row>11</xdr:row>
      <xdr:rowOff>108696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49328" y="2331276"/>
          <a:ext cx="342900" cy="220302"/>
        </a:xfrm>
        <a:prstGeom prst="ellipse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72000" tIns="0" rIns="108000" bIns="288000" rtlCol="0" anchor="t"/>
        <a:lstStyle/>
        <a:p>
          <a:pPr algn="l"/>
          <a:r>
            <a:rPr lang="es-PE" sz="1800"/>
            <a:t>3</a:t>
          </a:r>
        </a:p>
      </xdr:txBody>
    </xdr:sp>
    <xdr:clientData/>
  </xdr:twoCellAnchor>
  <xdr:twoCellAnchor>
    <xdr:from>
      <xdr:col>5</xdr:col>
      <xdr:colOff>88900</xdr:colOff>
      <xdr:row>14</xdr:row>
      <xdr:rowOff>101599</xdr:rowOff>
    </xdr:from>
    <xdr:to>
      <xdr:col>5</xdr:col>
      <xdr:colOff>431800</xdr:colOff>
      <xdr:row>15</xdr:row>
      <xdr:rowOff>174625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48250" y="3155949"/>
          <a:ext cx="342900" cy="257176"/>
        </a:xfrm>
        <a:prstGeom prst="ellipse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72000" tIns="0" rIns="108000" bIns="288000" rtlCol="0" anchor="t"/>
        <a:lstStyle/>
        <a:p>
          <a:pPr algn="l"/>
          <a:r>
            <a:rPr lang="es-PE" sz="1800"/>
            <a:t>3</a:t>
          </a:r>
        </a:p>
      </xdr:txBody>
    </xdr:sp>
    <xdr:clientData/>
  </xdr:twoCellAnchor>
  <xdr:twoCellAnchor>
    <xdr:from>
      <xdr:col>6</xdr:col>
      <xdr:colOff>25400</xdr:colOff>
      <xdr:row>15</xdr:row>
      <xdr:rowOff>190499</xdr:rowOff>
    </xdr:from>
    <xdr:to>
      <xdr:col>6</xdr:col>
      <xdr:colOff>368300</xdr:colOff>
      <xdr:row>16</xdr:row>
      <xdr:rowOff>298450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54700" y="3428999"/>
          <a:ext cx="342900" cy="298451"/>
        </a:xfrm>
        <a:prstGeom prst="ellipse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72000" tIns="0" rIns="108000" bIns="288000" rtlCol="0" anchor="t"/>
        <a:lstStyle/>
        <a:p>
          <a:pPr algn="l"/>
          <a:r>
            <a:rPr lang="es-PE" sz="1800"/>
            <a:t>4</a:t>
          </a:r>
        </a:p>
      </xdr:txBody>
    </xdr:sp>
    <xdr:clientData/>
  </xdr:twoCellAnchor>
  <xdr:twoCellAnchor>
    <xdr:from>
      <xdr:col>5</xdr:col>
      <xdr:colOff>47625</xdr:colOff>
      <xdr:row>19</xdr:row>
      <xdr:rowOff>47625</xdr:rowOff>
    </xdr:from>
    <xdr:to>
      <xdr:col>5</xdr:col>
      <xdr:colOff>390525</xdr:colOff>
      <xdr:row>20</xdr:row>
      <xdr:rowOff>19050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496050" y="3333750"/>
          <a:ext cx="342900" cy="257175"/>
        </a:xfrm>
        <a:prstGeom prst="ellipse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72000" tIns="0" rIns="108000" bIns="288000" rtlCol="0" anchor="t"/>
        <a:lstStyle/>
        <a:p>
          <a:pPr algn="l"/>
          <a:r>
            <a:rPr lang="es-PE" sz="1800"/>
            <a:t>6</a:t>
          </a:r>
        </a:p>
      </xdr:txBody>
    </xdr:sp>
    <xdr:clientData/>
  </xdr:twoCellAnchor>
  <xdr:twoCellAnchor>
    <xdr:from>
      <xdr:col>6</xdr:col>
      <xdr:colOff>22225</xdr:colOff>
      <xdr:row>17</xdr:row>
      <xdr:rowOff>50800</xdr:rowOff>
    </xdr:from>
    <xdr:to>
      <xdr:col>6</xdr:col>
      <xdr:colOff>365125</xdr:colOff>
      <xdr:row>17</xdr:row>
      <xdr:rowOff>307975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851525" y="3848100"/>
          <a:ext cx="342900" cy="257175"/>
        </a:xfrm>
        <a:prstGeom prst="ellipse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72000" tIns="0" rIns="108000" bIns="288000" rtlCol="0" anchor="t"/>
        <a:lstStyle/>
        <a:p>
          <a:pPr algn="l"/>
          <a:r>
            <a:rPr lang="es-PE" sz="1800"/>
            <a:t>5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20</xdr:row>
          <xdr:rowOff>57150</xdr:rowOff>
        </xdr:from>
        <xdr:to>
          <xdr:col>6</xdr:col>
          <xdr:colOff>1447800</xdr:colOff>
          <xdr:row>21</xdr:row>
          <xdr:rowOff>28575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Calcular TCEA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244929</xdr:colOff>
      <xdr:row>7</xdr:row>
      <xdr:rowOff>95250</xdr:rowOff>
    </xdr:from>
    <xdr:ext cx="1398460" cy="530658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64429" y="1428750"/>
          <a:ext cx="1398460" cy="53065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1 = cuota simple</a:t>
          </a:r>
        </a:p>
        <a:p>
          <a:r>
            <a:rPr lang="es-PE" sz="1400" b="1">
              <a:solidFill>
                <a:sysClr val="windowText" lastClr="000000"/>
              </a:solidFill>
            </a:rPr>
            <a:t>2=  cuota doble</a:t>
          </a:r>
        </a:p>
      </xdr:txBody>
    </xdr:sp>
    <xdr:clientData/>
  </xdr:oneCellAnchor>
  <xdr:oneCellAnchor>
    <xdr:from>
      <xdr:col>25</xdr:col>
      <xdr:colOff>244929</xdr:colOff>
      <xdr:row>7</xdr:row>
      <xdr:rowOff>95250</xdr:rowOff>
    </xdr:from>
    <xdr:ext cx="1398460" cy="530658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914429" y="1428750"/>
          <a:ext cx="1398460" cy="53065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1 = cuota simple</a:t>
          </a:r>
        </a:p>
        <a:p>
          <a:r>
            <a:rPr lang="es-PE" sz="1400" b="1">
              <a:solidFill>
                <a:sysClr val="windowText" lastClr="000000"/>
              </a:solidFill>
            </a:rPr>
            <a:t>2=  cuota doble</a:t>
          </a:r>
        </a:p>
      </xdr:txBody>
    </xdr:sp>
    <xdr:clientData/>
  </xdr:oneCellAnchor>
  <xdr:oneCellAnchor>
    <xdr:from>
      <xdr:col>42</xdr:col>
      <xdr:colOff>244929</xdr:colOff>
      <xdr:row>7</xdr:row>
      <xdr:rowOff>95250</xdr:rowOff>
    </xdr:from>
    <xdr:ext cx="1398460" cy="530658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1964429" y="1428750"/>
          <a:ext cx="1398460" cy="53065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1 = cuota simple</a:t>
          </a:r>
        </a:p>
        <a:p>
          <a:r>
            <a:rPr lang="es-PE" sz="1400" b="1">
              <a:solidFill>
                <a:sysClr val="windowText" lastClr="000000"/>
              </a:solidFill>
            </a:rPr>
            <a:t>2=  cuota doble</a:t>
          </a:r>
        </a:p>
      </xdr:txBody>
    </xdr:sp>
    <xdr:clientData/>
  </xdr:oneCellAnchor>
  <xdr:oneCellAnchor>
    <xdr:from>
      <xdr:col>59</xdr:col>
      <xdr:colOff>244929</xdr:colOff>
      <xdr:row>7</xdr:row>
      <xdr:rowOff>95250</xdr:rowOff>
    </xdr:from>
    <xdr:ext cx="1398460" cy="530658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1014429" y="1428750"/>
          <a:ext cx="1398460" cy="53065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1 = cuota simple</a:t>
          </a:r>
        </a:p>
        <a:p>
          <a:r>
            <a:rPr lang="es-PE" sz="1400" b="1">
              <a:solidFill>
                <a:sysClr val="windowText" lastClr="000000"/>
              </a:solidFill>
            </a:rPr>
            <a:t>2=  cuota doble</a:t>
          </a:r>
        </a:p>
      </xdr:txBody>
    </xdr:sp>
    <xdr:clientData/>
  </xdr:oneCellAnchor>
  <xdr:oneCellAnchor>
    <xdr:from>
      <xdr:col>76</xdr:col>
      <xdr:colOff>244929</xdr:colOff>
      <xdr:row>7</xdr:row>
      <xdr:rowOff>95250</xdr:rowOff>
    </xdr:from>
    <xdr:ext cx="1398460" cy="530658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0064429" y="1428750"/>
          <a:ext cx="1398460" cy="53065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1 = cuota simple</a:t>
          </a:r>
        </a:p>
        <a:p>
          <a:r>
            <a:rPr lang="es-PE" sz="1400" b="1">
              <a:solidFill>
                <a:sysClr val="windowText" lastClr="000000"/>
              </a:solidFill>
            </a:rPr>
            <a:t>2=  cuota doble</a:t>
          </a:r>
        </a:p>
      </xdr:txBody>
    </xdr:sp>
    <xdr:clientData/>
  </xdr:oneCellAnchor>
  <xdr:oneCellAnchor>
    <xdr:from>
      <xdr:col>93</xdr:col>
      <xdr:colOff>244929</xdr:colOff>
      <xdr:row>7</xdr:row>
      <xdr:rowOff>95250</xdr:rowOff>
    </xdr:from>
    <xdr:ext cx="1398460" cy="530658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9114429" y="1428750"/>
          <a:ext cx="1398460" cy="53065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1 = cuota simple</a:t>
          </a:r>
        </a:p>
        <a:p>
          <a:r>
            <a:rPr lang="es-PE" sz="1400" b="1">
              <a:solidFill>
                <a:sysClr val="windowText" lastClr="000000"/>
              </a:solidFill>
            </a:rPr>
            <a:t>2=  cuota doble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6704946/AppData/Local/Microsoft/Windows/INetCache/Content.Outlook/E53ZDCZ2/Copia%20de%20Simulador%20Hipotecario%20William%20Navar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ciones Generales"/>
      <sheetName val="Simulación Cliente"/>
      <sheetName val="IMPRESION PARA CLIENTE"/>
      <sheetName val="COMISIONES Y GASTOS"/>
      <sheetName val="BWS"/>
      <sheetName val="COFIDE"/>
      <sheetName val="Hoja2"/>
    </sheetNames>
    <sheetDataSet>
      <sheetData sheetId="0"/>
      <sheetData sheetId="1">
        <row r="12">
          <cell r="E12">
            <v>620240</v>
          </cell>
        </row>
        <row r="13">
          <cell r="E13">
            <v>659005</v>
          </cell>
        </row>
        <row r="17">
          <cell r="E17">
            <v>240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60726D7-14B2-4EEC-A01C-855969023663}" name="Tabla17" displayName="Tabla17" ref="W14:X44" totalsRowShown="0">
  <autoFilter ref="W14:X44" xr:uid="{B60726D7-14B2-4EEC-A01C-855969023663}"/>
  <tableColumns count="2">
    <tableColumn id="1" xr3:uid="{CA697742-8160-46A0-AFC8-5BA78EF89A28}" name="Columna1" dataDxfId="1"/>
    <tableColumn id="2" xr3:uid="{27B947B2-9D1A-46D3-AC82-2C3BE513B57E}" name="Colum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477C-092D-43EA-A162-8473ED074710}">
  <sheetPr codeName="Hoja1"/>
  <dimension ref="A1:X57"/>
  <sheetViews>
    <sheetView showGridLines="0" tabSelected="1" topLeftCell="A7" zoomScale="65" zoomScaleNormal="70" workbookViewId="0">
      <selection activeCell="G16" sqref="G16"/>
    </sheetView>
  </sheetViews>
  <sheetFormatPr defaultColWidth="0" defaultRowHeight="15" zeroHeight="1"/>
  <cols>
    <col min="1" max="1" width="1.42578125" style="34" customWidth="1"/>
    <col min="2" max="2" width="1.5703125" customWidth="1"/>
    <col min="3" max="3" width="6.42578125" bestFit="1" customWidth="1"/>
    <col min="4" max="4" width="40" customWidth="1"/>
    <col min="5" max="5" width="35.140625" customWidth="1"/>
    <col min="6" max="6" width="12.42578125" customWidth="1"/>
    <col min="7" max="7" width="39.140625" customWidth="1"/>
    <col min="8" max="8" width="17.7109375" customWidth="1"/>
    <col min="9" max="9" width="18" customWidth="1"/>
    <col min="10" max="10" width="1.140625" customWidth="1"/>
    <col min="11" max="11" width="1.42578125" style="34" customWidth="1"/>
    <col min="12" max="16" width="11.42578125" hidden="1" customWidth="1"/>
    <col min="17" max="17" width="54.5703125" hidden="1" customWidth="1"/>
    <col min="18" max="18" width="9.42578125" hidden="1" customWidth="1"/>
    <col min="19" max="22" width="11.42578125" hidden="1" customWidth="1"/>
    <col min="23" max="23" width="40.5703125" hidden="1" customWidth="1"/>
    <col min="24" max="24" width="0" hidden="1" customWidth="1"/>
    <col min="25" max="16384" width="11.42578125" hidden="1"/>
  </cols>
  <sheetData>
    <row r="1" spans="2:24" s="34" customFormat="1" ht="6" customHeight="1"/>
    <row r="2" spans="2:24"/>
    <row r="3" spans="2:24" ht="15" customHeight="1"/>
    <row r="4" spans="2:24" ht="45.75" customHeight="1">
      <c r="B4" s="50"/>
      <c r="C4" s="50"/>
      <c r="D4" s="51" t="s">
        <v>108</v>
      </c>
      <c r="E4" s="50"/>
      <c r="F4" s="50"/>
      <c r="G4" s="50"/>
      <c r="H4" s="50"/>
      <c r="I4" s="50"/>
      <c r="J4" s="50"/>
      <c r="L4" s="18"/>
    </row>
    <row r="5" spans="2:24">
      <c r="E5" s="22"/>
    </row>
    <row r="6" spans="2:24">
      <c r="E6" s="22"/>
      <c r="V6" t="s">
        <v>40</v>
      </c>
    </row>
    <row r="7" spans="2:24" ht="17.45" customHeight="1">
      <c r="V7" t="s">
        <v>38</v>
      </c>
    </row>
    <row r="8" spans="2:24" ht="16.5" customHeight="1">
      <c r="D8" s="20" t="s">
        <v>35</v>
      </c>
      <c r="E8" s="36">
        <v>2145000</v>
      </c>
      <c r="G8" s="67"/>
    </row>
    <row r="9" spans="2:24" ht="15.95" customHeight="1">
      <c r="C9" s="49"/>
      <c r="D9" s="20" t="s">
        <v>36</v>
      </c>
      <c r="E9" s="36">
        <v>511582.50000000006</v>
      </c>
      <c r="F9" s="80"/>
      <c r="G9" s="81"/>
      <c r="W9" s="42"/>
      <c r="X9" s="42"/>
    </row>
    <row r="10" spans="2:24" ht="15.95" customHeight="1">
      <c r="D10" s="20" t="s">
        <v>100</v>
      </c>
      <c r="E10" s="66">
        <f>0.75*E8</f>
        <v>1608750</v>
      </c>
      <c r="F10" s="80" t="s">
        <v>109</v>
      </c>
      <c r="G10" s="81"/>
      <c r="W10" s="42" t="s">
        <v>32</v>
      </c>
      <c r="X10" s="46">
        <v>0</v>
      </c>
    </row>
    <row r="11" spans="2:24" ht="15.95" hidden="1" customHeight="1">
      <c r="D11" s="69" t="s">
        <v>102</v>
      </c>
      <c r="E11" s="70" t="s">
        <v>107</v>
      </c>
      <c r="F11" s="66">
        <f>IF(E11="NO",0,7500)</f>
        <v>0</v>
      </c>
      <c r="G11" s="65"/>
      <c r="W11" s="42"/>
      <c r="X11" s="46"/>
    </row>
    <row r="12" spans="2:24" ht="15.95" hidden="1" customHeight="1">
      <c r="D12" s="68" t="s">
        <v>101</v>
      </c>
      <c r="E12" s="70" t="s">
        <v>107</v>
      </c>
      <c r="F12" s="66">
        <f>IF(E12="NO",0,5400)</f>
        <v>0</v>
      </c>
      <c r="G12" s="65"/>
      <c r="W12" s="42"/>
      <c r="X12" s="46"/>
    </row>
    <row r="13" spans="2:24" ht="15.95" customHeight="1">
      <c r="D13" s="20" t="s">
        <v>99</v>
      </c>
      <c r="E13" s="71">
        <f>E9/$E$8</f>
        <v>0.23850000000000002</v>
      </c>
      <c r="F13" s="65"/>
      <c r="G13" s="65"/>
      <c r="W13" s="42"/>
      <c r="X13" s="46"/>
    </row>
    <row r="14" spans="2:24" ht="16.5" customHeight="1">
      <c r="D14" s="26" t="s">
        <v>37</v>
      </c>
      <c r="E14" s="27">
        <f>E8-E9-F11-F12</f>
        <v>1633417.5</v>
      </c>
      <c r="Q14" s="55" t="s">
        <v>83</v>
      </c>
      <c r="R14" s="56" t="s">
        <v>84</v>
      </c>
      <c r="W14" s="42" t="s">
        <v>83</v>
      </c>
      <c r="X14" s="46" t="s">
        <v>84</v>
      </c>
    </row>
    <row r="15" spans="2:24">
      <c r="D15" s="19"/>
      <c r="E15" s="24"/>
      <c r="Q15" s="60" t="s">
        <v>89</v>
      </c>
      <c r="R15" s="58">
        <v>2.8500000000000001E-2</v>
      </c>
      <c r="W15" s="5" t="s">
        <v>32</v>
      </c>
      <c r="X15" s="43">
        <v>0</v>
      </c>
    </row>
    <row r="16" spans="2:24" ht="15.75" thickBot="1">
      <c r="D16" s="21" t="s">
        <v>45</v>
      </c>
      <c r="E16" s="37">
        <v>240</v>
      </c>
      <c r="Q16" s="60" t="s">
        <v>90</v>
      </c>
      <c r="R16" s="43">
        <v>4.8500000000000001E-2</v>
      </c>
      <c r="W16" s="41" t="s">
        <v>53</v>
      </c>
      <c r="X16" s="43">
        <v>0</v>
      </c>
    </row>
    <row r="17" spans="4:24" ht="29.1" customHeight="1">
      <c r="D17" s="20" t="s">
        <v>43</v>
      </c>
      <c r="E17" s="72" t="s">
        <v>89</v>
      </c>
      <c r="F17" s="23">
        <f>+VLOOKUP(E17,$Q$10:$R$47,2,0)/100</f>
        <v>2.8499999999999999E-4</v>
      </c>
      <c r="Q17" s="60" t="s">
        <v>91</v>
      </c>
      <c r="R17" s="58">
        <v>5.4600000000000003E-2</v>
      </c>
      <c r="W17" s="5" t="s">
        <v>66</v>
      </c>
      <c r="X17" s="43">
        <v>2.5000000000000001E-2</v>
      </c>
    </row>
    <row r="18" spans="4:24" ht="23.45" customHeight="1">
      <c r="D18" s="20" t="s">
        <v>44</v>
      </c>
      <c r="E18" s="63" t="s">
        <v>97</v>
      </c>
      <c r="F18" s="23">
        <f>+VLOOKUP(E18,$W$52:$X$53,2,0)/100</f>
        <v>2.8000000000000003E-4</v>
      </c>
      <c r="Q18" s="60" t="s">
        <v>92</v>
      </c>
      <c r="R18" s="43">
        <v>9.2799999999999994E-2</v>
      </c>
      <c r="W18" s="5" t="s">
        <v>81</v>
      </c>
      <c r="X18" s="43">
        <v>4.7E-2</v>
      </c>
    </row>
    <row r="19" spans="4:24" ht="19.5" hidden="1" customHeight="1">
      <c r="D19" s="20" t="s">
        <v>13</v>
      </c>
      <c r="E19" s="36">
        <v>0</v>
      </c>
      <c r="Q19" s="60" t="s">
        <v>93</v>
      </c>
      <c r="R19" s="58">
        <v>5.7000000000000002E-2</v>
      </c>
      <c r="W19" s="5" t="s">
        <v>67</v>
      </c>
      <c r="X19" s="43">
        <v>4.2500000000000003E-2</v>
      </c>
    </row>
    <row r="20" spans="4:24" ht="22.5" customHeight="1">
      <c r="D20" s="39" t="s">
        <v>51</v>
      </c>
      <c r="E20" s="38">
        <v>0.2</v>
      </c>
      <c r="Q20" s="60" t="s">
        <v>94</v>
      </c>
      <c r="R20" s="43">
        <v>9.69E-2</v>
      </c>
      <c r="W20" s="5" t="s">
        <v>82</v>
      </c>
      <c r="X20" s="43">
        <v>7.9899999999999999E-2</v>
      </c>
    </row>
    <row r="21" spans="4:24" ht="22.5" customHeight="1">
      <c r="D21" s="33" t="s">
        <v>52</v>
      </c>
      <c r="E21" s="85">
        <v>0.20818813537870751</v>
      </c>
      <c r="G21" s="86"/>
      <c r="H21" s="87" t="s">
        <v>110</v>
      </c>
      <c r="Q21" s="60" t="s">
        <v>95</v>
      </c>
      <c r="R21" s="61">
        <v>0.10920000000000001</v>
      </c>
      <c r="W21" s="5" t="s">
        <v>54</v>
      </c>
      <c r="X21" s="43">
        <v>2.8500000000000001E-2</v>
      </c>
    </row>
    <row r="22" spans="4:24">
      <c r="D22" s="19"/>
      <c r="E22" s="24"/>
      <c r="Q22" s="60" t="s">
        <v>96</v>
      </c>
      <c r="R22" s="62">
        <v>0.18559999999999999</v>
      </c>
      <c r="W22" s="5" t="s">
        <v>68</v>
      </c>
      <c r="X22" s="43">
        <v>4.8500000000000001E-2</v>
      </c>
    </row>
    <row r="23" spans="4:24">
      <c r="I23" s="30" t="s">
        <v>49</v>
      </c>
      <c r="Q23" s="57" t="s">
        <v>32</v>
      </c>
      <c r="R23" s="58">
        <v>0</v>
      </c>
      <c r="W23" s="5" t="s">
        <v>55</v>
      </c>
      <c r="X23" s="43">
        <v>5.4600000000000003E-2</v>
      </c>
    </row>
    <row r="24" spans="4:24" ht="15.75" thickBot="1">
      <c r="D24" s="26" t="s">
        <v>39</v>
      </c>
      <c r="E24" s="28">
        <f ca="1">+'Simulador Detalle'!$C$17</f>
        <v>26913.070962690137</v>
      </c>
      <c r="G24" s="26" t="s">
        <v>50</v>
      </c>
      <c r="H24" s="28">
        <f ca="1">+'Simulador Detalle'!$Y$17</f>
        <v>23170.08737601728</v>
      </c>
      <c r="I24" s="28">
        <f ca="1">+H24*2</f>
        <v>46340.17475203456</v>
      </c>
      <c r="Q24" s="59" t="s">
        <v>53</v>
      </c>
      <c r="R24" s="43">
        <v>0</v>
      </c>
      <c r="W24" s="44" t="s">
        <v>69</v>
      </c>
      <c r="X24" s="43">
        <v>9.2799999999999994E-2</v>
      </c>
    </row>
    <row r="25" spans="4:24">
      <c r="D25" s="20" t="s">
        <v>41</v>
      </c>
      <c r="E25" s="25">
        <f ca="1">+AVERAGE('Simulador Detalle'!$I$22:$I$381)</f>
        <v>359.17875751929358</v>
      </c>
      <c r="G25" s="20" t="s">
        <v>41</v>
      </c>
      <c r="H25" s="25">
        <f ca="1">+AVERAGE('Simulador Detalle'!$AE$22:$AE$381)</f>
        <v>361.34780433731459</v>
      </c>
      <c r="W25" s="5" t="s">
        <v>62</v>
      </c>
      <c r="X25" s="43">
        <v>5.7000000000000002E-2</v>
      </c>
    </row>
    <row r="26" spans="4:24">
      <c r="D26" s="20" t="s">
        <v>42</v>
      </c>
      <c r="E26" s="25">
        <f>+'Simulador Detalle'!$J$22</f>
        <v>450.45000000000005</v>
      </c>
      <c r="G26" s="20" t="s">
        <v>42</v>
      </c>
      <c r="H26" s="25">
        <f>+'Simulador Detalle'!$AF$22</f>
        <v>450.45000000000005</v>
      </c>
      <c r="W26" s="5" t="s">
        <v>77</v>
      </c>
      <c r="X26" s="43">
        <v>9.69E-2</v>
      </c>
    </row>
    <row r="27" spans="4:24">
      <c r="E27" s="22"/>
      <c r="W27" s="45" t="s">
        <v>61</v>
      </c>
      <c r="X27" s="43">
        <v>8.1900000000000001E-2</v>
      </c>
    </row>
    <row r="28" spans="4:24">
      <c r="E28" s="22"/>
      <c r="W28" s="45" t="s">
        <v>76</v>
      </c>
      <c r="X28" s="43">
        <v>0.13919999999999999</v>
      </c>
    </row>
    <row r="29" spans="4:24">
      <c r="E29" s="22"/>
      <c r="W29" s="44" t="s">
        <v>56</v>
      </c>
      <c r="X29" s="43">
        <v>4.2799999999999998E-2</v>
      </c>
    </row>
    <row r="30" spans="4:24">
      <c r="D30" s="21" t="s">
        <v>46</v>
      </c>
      <c r="W30" s="44" t="s">
        <v>70</v>
      </c>
      <c r="X30" s="43">
        <v>7.2800000000000004E-2</v>
      </c>
    </row>
    <row r="31" spans="4:24">
      <c r="D31" s="26" t="s">
        <v>4</v>
      </c>
      <c r="E31" s="29" t="s">
        <v>39</v>
      </c>
      <c r="F31" s="88" t="s">
        <v>50</v>
      </c>
      <c r="G31" s="88"/>
      <c r="W31" s="44" t="s">
        <v>57</v>
      </c>
      <c r="X31" s="43">
        <v>6.83E-2</v>
      </c>
    </row>
    <row r="32" spans="4:24">
      <c r="D32" s="20" t="s">
        <v>47</v>
      </c>
      <c r="E32" s="25">
        <f ca="1">+'Simulador Detalle'!$AP$17</f>
        <v>27930.026277562658</v>
      </c>
      <c r="F32" s="89">
        <f ca="1">+'Simulador Detalle'!$BG$17</f>
        <v>24045.606611139778</v>
      </c>
      <c r="G32" s="90"/>
      <c r="W32" s="44" t="s">
        <v>71</v>
      </c>
      <c r="X32" s="43">
        <v>0.11609999999999999</v>
      </c>
    </row>
    <row r="33" spans="2:24">
      <c r="D33" s="20" t="s">
        <v>48</v>
      </c>
      <c r="E33" s="25">
        <f ca="1">+'Simulador Detalle'!$BX$17</f>
        <v>26913.070962690137</v>
      </c>
      <c r="F33" s="89">
        <f ca="1">+'Simulador Detalle'!$CO$17</f>
        <v>23170.08737601728</v>
      </c>
      <c r="G33" s="90"/>
      <c r="W33" s="5" t="s">
        <v>58</v>
      </c>
      <c r="X33" s="43">
        <v>6.83E-2</v>
      </c>
    </row>
    <row r="34" spans="2:24">
      <c r="D34" s="19"/>
      <c r="I34" s="31">
        <f ca="1">+TODAY()</f>
        <v>45474</v>
      </c>
      <c r="W34" s="5" t="s">
        <v>72</v>
      </c>
      <c r="X34" s="43">
        <v>0.11</v>
      </c>
    </row>
    <row r="35" spans="2:24">
      <c r="W35" s="5" t="s">
        <v>63</v>
      </c>
      <c r="X35" s="43">
        <v>8.1900000000000001E-2</v>
      </c>
    </row>
    <row r="36" spans="2:24" ht="12.6" customHeight="1">
      <c r="B36" s="48"/>
      <c r="C36" s="48"/>
      <c r="D36" s="48"/>
      <c r="E36" s="48"/>
      <c r="F36" s="48"/>
      <c r="G36" s="48"/>
      <c r="H36" s="48"/>
      <c r="I36" s="48"/>
      <c r="J36" s="48"/>
      <c r="W36" s="5" t="s">
        <v>78</v>
      </c>
      <c r="X36" s="43">
        <v>0.13</v>
      </c>
    </row>
    <row r="37" spans="2:24" ht="21.95" customHeight="1">
      <c r="D37" s="47" t="s">
        <v>86</v>
      </c>
      <c r="W37" s="45" t="s">
        <v>59</v>
      </c>
      <c r="X37" s="43">
        <v>8.1900000000000001E-2</v>
      </c>
    </row>
    <row r="38" spans="2:24" ht="15" customHeight="1">
      <c r="D38" s="91" t="s">
        <v>87</v>
      </c>
      <c r="E38" s="91"/>
      <c r="F38" s="91"/>
      <c r="G38" s="91"/>
      <c r="H38" s="91"/>
      <c r="I38" s="91"/>
      <c r="J38" s="32"/>
      <c r="K38" s="35"/>
      <c r="W38" s="45" t="s">
        <v>73</v>
      </c>
      <c r="X38" s="43">
        <v>0.13919999999999999</v>
      </c>
    </row>
    <row r="39" spans="2:24">
      <c r="D39" s="91"/>
      <c r="E39" s="91"/>
      <c r="F39" s="91"/>
      <c r="G39" s="91"/>
      <c r="H39" s="91"/>
      <c r="I39" s="91"/>
      <c r="J39" s="32"/>
      <c r="K39" s="35"/>
      <c r="W39" s="5" t="s">
        <v>60</v>
      </c>
      <c r="X39" s="43">
        <v>0.10920000000000001</v>
      </c>
    </row>
    <row r="40" spans="2:24">
      <c r="D40" s="91"/>
      <c r="E40" s="91"/>
      <c r="F40" s="91"/>
      <c r="G40" s="91"/>
      <c r="H40" s="91"/>
      <c r="I40" s="91"/>
      <c r="J40" s="32"/>
      <c r="K40" s="35"/>
      <c r="W40" s="5" t="s">
        <v>75</v>
      </c>
      <c r="X40" s="43">
        <v>0.18559999999999999</v>
      </c>
    </row>
    <row r="41" spans="2:24" ht="8.4499999999999993" customHeight="1">
      <c r="D41" s="91"/>
      <c r="E41" s="91"/>
      <c r="F41" s="91"/>
      <c r="G41" s="91"/>
      <c r="H41" s="91"/>
      <c r="I41" s="91"/>
      <c r="J41" s="32"/>
      <c r="K41" s="35"/>
      <c r="W41" s="44" t="s">
        <v>65</v>
      </c>
      <c r="X41" s="43">
        <v>9.5600000000000004E-2</v>
      </c>
    </row>
    <row r="42" spans="2:24" ht="15" customHeight="1">
      <c r="D42" s="40"/>
      <c r="E42" s="40"/>
      <c r="F42" s="40"/>
      <c r="G42" s="40"/>
      <c r="H42" s="40"/>
      <c r="I42" s="40"/>
      <c r="J42" s="32"/>
      <c r="K42" s="35"/>
      <c r="W42" s="44" t="s">
        <v>80</v>
      </c>
      <c r="X42" s="43">
        <v>0.16250000000000001</v>
      </c>
    </row>
    <row r="43" spans="2:24" s="34" customFormat="1" ht="17.100000000000001" customHeight="1">
      <c r="D43" s="35"/>
      <c r="E43" s="35"/>
      <c r="F43" s="35"/>
      <c r="G43" s="35"/>
      <c r="H43" s="35"/>
      <c r="I43" s="35"/>
      <c r="J43" s="35"/>
      <c r="K43" s="35"/>
      <c r="Q43"/>
      <c r="R43"/>
      <c r="W43" s="44" t="s">
        <v>64</v>
      </c>
      <c r="X43" s="43">
        <v>9.5600000000000004E-2</v>
      </c>
    </row>
    <row r="44" spans="2:24" hidden="1">
      <c r="V44" t="s">
        <v>33</v>
      </c>
      <c r="W44" s="44" t="s">
        <v>79</v>
      </c>
      <c r="X44" s="43">
        <v>0.16250000000000001</v>
      </c>
    </row>
    <row r="45" spans="2:24" hidden="1">
      <c r="V45" t="s">
        <v>33</v>
      </c>
      <c r="W45" t="s">
        <v>78</v>
      </c>
      <c r="X45">
        <v>0.13</v>
      </c>
    </row>
    <row r="46" spans="2:24" hidden="1">
      <c r="V46" t="s">
        <v>33</v>
      </c>
      <c r="W46" t="s">
        <v>73</v>
      </c>
      <c r="X46">
        <v>0.13919999999999999</v>
      </c>
    </row>
    <row r="47" spans="2:24" hidden="1">
      <c r="W47" t="s">
        <v>74</v>
      </c>
      <c r="X47">
        <v>0.13919999999999999</v>
      </c>
    </row>
    <row r="48" spans="2:24" hidden="1">
      <c r="W48" t="s">
        <v>76</v>
      </c>
      <c r="X48">
        <v>0.13919999999999999</v>
      </c>
    </row>
    <row r="49" spans="22:24" hidden="1">
      <c r="W49" t="s">
        <v>79</v>
      </c>
      <c r="X49">
        <v>0.16250000000000001</v>
      </c>
    </row>
    <row r="50" spans="22:24" hidden="1">
      <c r="W50" t="s">
        <v>80</v>
      </c>
      <c r="X50">
        <v>0.16250000000000001</v>
      </c>
    </row>
    <row r="51" spans="22:24" hidden="1">
      <c r="V51" t="s">
        <v>31</v>
      </c>
      <c r="W51" t="s">
        <v>75</v>
      </c>
      <c r="X51">
        <v>0.18</v>
      </c>
    </row>
    <row r="52" spans="22:24" hidden="1">
      <c r="V52" t="s">
        <v>31</v>
      </c>
      <c r="W52" s="64" t="s">
        <v>97</v>
      </c>
      <c r="X52" s="64">
        <v>2.8000000000000001E-2</v>
      </c>
    </row>
    <row r="53" spans="22:24" hidden="1">
      <c r="V53" t="s">
        <v>31</v>
      </c>
      <c r="W53" s="64" t="s">
        <v>98</v>
      </c>
      <c r="X53" s="64">
        <v>0</v>
      </c>
    </row>
    <row r="54" spans="22:24" hidden="1">
      <c r="V54" t="s">
        <v>34</v>
      </c>
    </row>
    <row r="57" spans="22:24" ht="15.6" hidden="1" customHeight="1"/>
  </sheetData>
  <sheetProtection algorithmName="SHA-512" hashValue="LYruSJUiRf32ke4YjJtvz/onzwbYQhBd18XYR/PZo9oFl4kkkbTTrUAPGJgOQ1cvtj2sCoXM9//0WFC86tOUTw==" saltValue="BcspQYVKiCzwYpjoEUSlIQ==" spinCount="100000" sheet="1" objects="1" scenarios="1"/>
  <mergeCells count="4">
    <mergeCell ref="F31:G31"/>
    <mergeCell ref="F32:G32"/>
    <mergeCell ref="F33:G33"/>
    <mergeCell ref="D38:I41"/>
  </mergeCells>
  <conditionalFormatting sqref="X15:X44">
    <cfRule type="duplicateValues" dxfId="4" priority="5"/>
  </conditionalFormatting>
  <conditionalFormatting sqref="R15:R22">
    <cfRule type="duplicateValues" dxfId="3" priority="2"/>
  </conditionalFormatting>
  <conditionalFormatting sqref="R23:R24">
    <cfRule type="duplicateValues" dxfId="2" priority="1"/>
  </conditionalFormatting>
  <dataValidations count="3">
    <dataValidation type="list" allowBlank="1" showInputMessage="1" showErrorMessage="1" sqref="E17" xr:uid="{255325A8-4AF0-450E-B039-DB88CB98BE7A}">
      <formula1>$Q$15:$Q$24</formula1>
    </dataValidation>
    <dataValidation type="list" allowBlank="1" showInputMessage="1" showErrorMessage="1" sqref="E11:E12" xr:uid="{22063BD6-7CD5-49C9-AE7E-DBA8D652FB0E}">
      <formula1>"SI,NO"</formula1>
    </dataValidation>
    <dataValidation type="list" allowBlank="1" showInputMessage="1" showErrorMessage="1" sqref="E18" xr:uid="{504BACC2-7ED4-44C0-A51D-51781576934C}">
      <formula1>$W$52:$W$53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Pict="0" macro="[0]!Calcular_TCEA">
                <anchor moveWithCells="1" sizeWithCells="1">
                  <from>
                    <xdr:col>6</xdr:col>
                    <xdr:colOff>47625</xdr:colOff>
                    <xdr:row>20</xdr:row>
                    <xdr:rowOff>57150</xdr:rowOff>
                  </from>
                  <to>
                    <xdr:col>6</xdr:col>
                    <xdr:colOff>1447800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CD48-08F1-4446-B87B-67495AA0A769}">
  <sheetPr codeName="Hoja3">
    <tabColor rgb="FFC2FFA3"/>
  </sheetPr>
  <dimension ref="B1:DA381"/>
  <sheetViews>
    <sheetView showGridLines="0" topLeftCell="A2" zoomScale="70" zoomScaleNormal="70" workbookViewId="0">
      <selection activeCell="S24" sqref="S24"/>
    </sheetView>
  </sheetViews>
  <sheetFormatPr defaultColWidth="11.42578125" defaultRowHeight="15"/>
  <cols>
    <col min="1" max="1" width="11.42578125" customWidth="1"/>
    <col min="2" max="2" width="26.7109375" customWidth="1"/>
    <col min="3" max="4" width="16.140625" customWidth="1"/>
    <col min="5" max="5" width="20.140625" bestFit="1" customWidth="1"/>
    <col min="6" max="8" width="16.140625" customWidth="1"/>
    <col min="9" max="9" width="17.140625" bestFit="1" customWidth="1"/>
    <col min="10" max="10" width="18.140625" bestFit="1" customWidth="1"/>
    <col min="11" max="15" width="16.140625" customWidth="1"/>
    <col min="16" max="16" width="14.28515625" customWidth="1"/>
    <col min="17" max="21" width="11.42578125" customWidth="1"/>
    <col min="22" max="22" width="19.28515625" customWidth="1"/>
    <col min="23" max="23" width="11.42578125" customWidth="1"/>
    <col min="24" max="24" width="26.7109375" customWidth="1"/>
    <col min="25" max="26" width="16.140625" customWidth="1"/>
    <col min="27" max="27" width="20.140625" customWidth="1"/>
    <col min="28" max="30" width="16.140625" customWidth="1"/>
    <col min="31" max="31" width="17.140625" customWidth="1"/>
    <col min="32" max="32" width="18.140625" customWidth="1"/>
    <col min="33" max="37" width="16.140625" customWidth="1"/>
    <col min="38" max="38" width="11.42578125" customWidth="1"/>
    <col min="39" max="39" width="19.28515625" customWidth="1"/>
    <col min="40" max="40" width="11.42578125" customWidth="1"/>
    <col min="41" max="41" width="26.7109375" customWidth="1"/>
    <col min="42" max="43" width="16.140625" customWidth="1"/>
    <col min="44" max="44" width="20.140625" customWidth="1"/>
    <col min="45" max="47" width="16.140625" customWidth="1"/>
    <col min="48" max="48" width="17.140625" customWidth="1"/>
    <col min="49" max="49" width="18.140625" customWidth="1"/>
    <col min="50" max="54" width="16.140625" customWidth="1"/>
    <col min="55" max="55" width="11.42578125" customWidth="1"/>
    <col min="56" max="56" width="19.28515625" customWidth="1"/>
    <col min="57" max="57" width="11.42578125" customWidth="1"/>
    <col min="58" max="58" width="26.7109375" customWidth="1"/>
    <col min="59" max="60" width="16.140625" customWidth="1"/>
    <col min="61" max="61" width="20.140625" customWidth="1"/>
    <col min="62" max="64" width="16.140625" customWidth="1"/>
    <col min="65" max="65" width="17.140625" customWidth="1"/>
    <col min="66" max="66" width="18.140625" customWidth="1"/>
    <col min="67" max="71" width="16.140625" customWidth="1"/>
    <col min="72" max="72" width="11.42578125" customWidth="1"/>
    <col min="73" max="73" width="19.28515625" customWidth="1"/>
    <col min="74" max="74" width="11.42578125" customWidth="1"/>
    <col min="75" max="75" width="26.7109375" customWidth="1"/>
    <col min="76" max="77" width="16.140625" customWidth="1"/>
    <col min="78" max="78" width="20.140625" customWidth="1"/>
    <col min="79" max="81" width="16.140625" customWidth="1"/>
    <col min="82" max="82" width="17.140625" customWidth="1"/>
    <col min="83" max="83" width="18.140625" customWidth="1"/>
    <col min="84" max="88" width="16.140625" customWidth="1"/>
    <col min="89" max="89" width="11.42578125" customWidth="1"/>
    <col min="90" max="90" width="19.28515625" customWidth="1"/>
    <col min="91" max="91" width="11.42578125" customWidth="1"/>
    <col min="92" max="92" width="26.7109375" customWidth="1"/>
    <col min="93" max="94" width="16.140625" customWidth="1"/>
    <col min="95" max="95" width="20.140625" customWidth="1"/>
    <col min="96" max="98" width="16.140625" customWidth="1"/>
    <col min="99" max="99" width="17.140625" customWidth="1"/>
    <col min="100" max="100" width="18.140625" customWidth="1"/>
    <col min="101" max="105" width="16.140625" customWidth="1"/>
  </cols>
  <sheetData>
    <row r="1" spans="2:94">
      <c r="B1" s="15" t="s">
        <v>85</v>
      </c>
      <c r="X1" s="15" t="s">
        <v>26</v>
      </c>
      <c r="AO1" s="15" t="s">
        <v>27</v>
      </c>
      <c r="BF1" s="15" t="s">
        <v>28</v>
      </c>
      <c r="BW1" s="15" t="s">
        <v>29</v>
      </c>
      <c r="CN1" s="15" t="s">
        <v>30</v>
      </c>
    </row>
    <row r="3" spans="2:94">
      <c r="B3" s="1" t="s">
        <v>0</v>
      </c>
      <c r="C3" s="16">
        <f>+'Simulación Cliente'!$E$14</f>
        <v>1633417.5</v>
      </c>
      <c r="X3" s="1" t="s">
        <v>0</v>
      </c>
      <c r="Y3" s="16">
        <f>+'Simulación Cliente'!$E$14</f>
        <v>1633417.5</v>
      </c>
      <c r="AO3" s="1" t="s">
        <v>0</v>
      </c>
      <c r="AP3" s="16">
        <f>+'Simulación Cliente'!$E$14</f>
        <v>1633417.5</v>
      </c>
      <c r="BF3" s="1" t="s">
        <v>0</v>
      </c>
      <c r="BG3" s="16">
        <f>+'Simulación Cliente'!$E$14</f>
        <v>1633417.5</v>
      </c>
      <c r="BW3" s="1" t="s">
        <v>0</v>
      </c>
      <c r="BX3" s="16">
        <f>+'Simulación Cliente'!$E$14</f>
        <v>1633417.5</v>
      </c>
      <c r="CN3" s="1" t="s">
        <v>0</v>
      </c>
      <c r="CO3" s="16">
        <f>+'Simulación Cliente'!$E$14</f>
        <v>1633417.5</v>
      </c>
    </row>
    <row r="4" spans="2:94">
      <c r="B4" s="1" t="s">
        <v>1</v>
      </c>
      <c r="C4" s="16">
        <f>+'Simulación Cliente'!$E$8</f>
        <v>2145000</v>
      </c>
      <c r="D4" s="73">
        <f>'Simulación Cliente'!$E$10</f>
        <v>1608750</v>
      </c>
      <c r="X4" s="1" t="s">
        <v>1</v>
      </c>
      <c r="Y4" s="16">
        <f>+'Simulación Cliente'!$E$8</f>
        <v>2145000</v>
      </c>
      <c r="Z4" s="67">
        <f>'Simulación Cliente'!$E$10</f>
        <v>1608750</v>
      </c>
      <c r="AO4" s="1" t="s">
        <v>1</v>
      </c>
      <c r="AP4" s="16">
        <f>+'Simulación Cliente'!$E$8</f>
        <v>2145000</v>
      </c>
      <c r="AQ4" s="67">
        <f>'Simulación Cliente'!$E$10</f>
        <v>1608750</v>
      </c>
      <c r="BF4" s="1" t="s">
        <v>1</v>
      </c>
      <c r="BG4" s="16">
        <f>+'Simulación Cliente'!$E$8</f>
        <v>2145000</v>
      </c>
      <c r="BH4" s="67">
        <f>'Simulación Cliente'!$E$10</f>
        <v>1608750</v>
      </c>
      <c r="BW4" s="1" t="s">
        <v>1</v>
      </c>
      <c r="BX4" s="16">
        <f>+'Simulación Cliente'!$E$8</f>
        <v>2145000</v>
      </c>
      <c r="BY4" s="67">
        <f>'Simulación Cliente'!$E$10</f>
        <v>1608750</v>
      </c>
      <c r="CN4" s="1" t="s">
        <v>1</v>
      </c>
      <c r="CO4" s="16">
        <f>+'Simulación Cliente'!$E$8</f>
        <v>2145000</v>
      </c>
      <c r="CP4" s="67">
        <f>'Simulación Cliente'!$E$10</f>
        <v>1608750</v>
      </c>
    </row>
    <row r="5" spans="2:94">
      <c r="B5" s="1" t="s">
        <v>2</v>
      </c>
      <c r="C5" s="2" t="s">
        <v>3</v>
      </c>
      <c r="X5" s="1" t="s">
        <v>2</v>
      </c>
      <c r="Y5" s="2" t="s">
        <v>3</v>
      </c>
      <c r="AO5" s="1" t="s">
        <v>2</v>
      </c>
      <c r="AP5" s="2" t="s">
        <v>3</v>
      </c>
      <c r="BF5" s="1" t="s">
        <v>2</v>
      </c>
      <c r="BG5" s="2" t="s">
        <v>3</v>
      </c>
      <c r="BW5" s="1" t="s">
        <v>2</v>
      </c>
      <c r="BX5" s="2" t="s">
        <v>3</v>
      </c>
      <c r="CN5" s="1" t="s">
        <v>2</v>
      </c>
      <c r="CO5" s="2" t="s">
        <v>3</v>
      </c>
    </row>
    <row r="6" spans="2:94">
      <c r="B6" s="1" t="s">
        <v>4</v>
      </c>
      <c r="C6" s="3">
        <f>+'Simulación Cliente'!$E$16</f>
        <v>240</v>
      </c>
      <c r="X6" s="1" t="s">
        <v>4</v>
      </c>
      <c r="Y6" s="3">
        <f>+'Simulación Cliente'!$E$16</f>
        <v>240</v>
      </c>
      <c r="AO6" s="1" t="s">
        <v>4</v>
      </c>
      <c r="AP6" s="3">
        <v>180</v>
      </c>
      <c r="BF6" s="1" t="s">
        <v>4</v>
      </c>
      <c r="BG6" s="3">
        <v>180</v>
      </c>
      <c r="BW6" s="1" t="s">
        <v>4</v>
      </c>
      <c r="BX6" s="3">
        <v>240</v>
      </c>
      <c r="CN6" s="1" t="s">
        <v>4</v>
      </c>
      <c r="CO6" s="3">
        <v>240</v>
      </c>
    </row>
    <row r="7" spans="2:94">
      <c r="B7" s="1" t="s">
        <v>5</v>
      </c>
      <c r="C7" s="4">
        <f ca="1">TODAY()</f>
        <v>45474</v>
      </c>
      <c r="X7" s="1" t="s">
        <v>5</v>
      </c>
      <c r="Y7" s="4">
        <f ca="1">TODAY()</f>
        <v>45474</v>
      </c>
      <c r="AO7" s="1" t="s">
        <v>5</v>
      </c>
      <c r="AP7" s="4">
        <f ca="1">TODAY()</f>
        <v>45474</v>
      </c>
      <c r="BF7" s="1" t="s">
        <v>5</v>
      </c>
      <c r="BG7" s="4">
        <f ca="1">TODAY()</f>
        <v>45474</v>
      </c>
      <c r="BW7" s="1" t="s">
        <v>5</v>
      </c>
      <c r="BX7" s="4">
        <f ca="1">TODAY()</f>
        <v>45474</v>
      </c>
      <c r="CN7" s="1" t="s">
        <v>5</v>
      </c>
      <c r="CO7" s="4">
        <f ca="1">TODAY()</f>
        <v>45474</v>
      </c>
    </row>
    <row r="8" spans="2:94">
      <c r="B8" s="1" t="s">
        <v>6</v>
      </c>
      <c r="C8" s="4">
        <f ca="1">EDATE(C7,1)</f>
        <v>45505</v>
      </c>
      <c r="X8" s="1" t="s">
        <v>6</v>
      </c>
      <c r="Y8" s="4">
        <f ca="1">EDATE(Y7,1)</f>
        <v>45505</v>
      </c>
      <c r="AO8" s="1" t="s">
        <v>6</v>
      </c>
      <c r="AP8" s="4">
        <f ca="1">EDATE(AP7,1)</f>
        <v>45505</v>
      </c>
      <c r="BF8" s="1" t="s">
        <v>6</v>
      </c>
      <c r="BG8" s="4">
        <f ca="1">EDATE(BG7,1)</f>
        <v>45505</v>
      </c>
      <c r="BW8" s="1" t="s">
        <v>6</v>
      </c>
      <c r="BX8" s="4">
        <f ca="1">EDATE(BX7,1)</f>
        <v>45505</v>
      </c>
      <c r="CN8" s="1" t="s">
        <v>6</v>
      </c>
      <c r="CO8" s="4">
        <f ca="1">EDATE(CO7,1)</f>
        <v>45505</v>
      </c>
    </row>
    <row r="9" spans="2:94">
      <c r="B9" s="1" t="s">
        <v>7</v>
      </c>
      <c r="C9" s="5">
        <v>1</v>
      </c>
      <c r="X9" s="1" t="s">
        <v>7</v>
      </c>
      <c r="Y9" s="5">
        <v>2</v>
      </c>
      <c r="AO9" s="1" t="s">
        <v>7</v>
      </c>
      <c r="AP9" s="5">
        <v>1</v>
      </c>
      <c r="BF9" s="1" t="s">
        <v>7</v>
      </c>
      <c r="BG9" s="5">
        <v>2</v>
      </c>
      <c r="BW9" s="1" t="s">
        <v>7</v>
      </c>
      <c r="BX9" s="5">
        <v>1</v>
      </c>
      <c r="CN9" s="1" t="s">
        <v>7</v>
      </c>
      <c r="CO9" s="5">
        <v>2</v>
      </c>
    </row>
    <row r="10" spans="2:94">
      <c r="B10" s="1" t="s">
        <v>8</v>
      </c>
      <c r="C10" s="5">
        <v>1</v>
      </c>
      <c r="X10" s="1" t="s">
        <v>8</v>
      </c>
      <c r="Y10" s="5">
        <v>2</v>
      </c>
      <c r="AO10" s="1" t="s">
        <v>8</v>
      </c>
      <c r="AP10" s="5">
        <v>1</v>
      </c>
      <c r="BF10" s="1" t="s">
        <v>8</v>
      </c>
      <c r="BG10" s="5">
        <v>2</v>
      </c>
      <c r="BW10" s="1" t="s">
        <v>8</v>
      </c>
      <c r="BX10" s="5">
        <v>1</v>
      </c>
      <c r="CN10" s="1" t="s">
        <v>8</v>
      </c>
      <c r="CO10" s="5">
        <v>2</v>
      </c>
    </row>
    <row r="11" spans="2:94">
      <c r="B11" s="1" t="s">
        <v>9</v>
      </c>
      <c r="C11" s="6">
        <f>+'Simulación Cliente'!$E$20</f>
        <v>0.2</v>
      </c>
      <c r="X11" s="1" t="s">
        <v>9</v>
      </c>
      <c r="Y11" s="6">
        <f>+'Simulación Cliente'!$E$20</f>
        <v>0.2</v>
      </c>
      <c r="AO11" s="1" t="s">
        <v>9</v>
      </c>
      <c r="AP11" s="6">
        <f>+'Simulación Cliente'!$E$20</f>
        <v>0.2</v>
      </c>
      <c r="BF11" s="1" t="s">
        <v>9</v>
      </c>
      <c r="BG11" s="6">
        <f>+'Simulación Cliente'!$E$20</f>
        <v>0.2</v>
      </c>
      <c r="BW11" s="1" t="s">
        <v>9</v>
      </c>
      <c r="BX11" s="6">
        <f>+'Simulación Cliente'!$E$20</f>
        <v>0.2</v>
      </c>
      <c r="CN11" s="1" t="s">
        <v>9</v>
      </c>
      <c r="CO11" s="6">
        <f>+'Simulación Cliente'!$E$20</f>
        <v>0.2</v>
      </c>
    </row>
    <row r="12" spans="2:94">
      <c r="B12" s="1" t="s">
        <v>10</v>
      </c>
      <c r="C12" s="53">
        <f>+'Simulación Cliente'!$F$17</f>
        <v>2.8499999999999999E-4</v>
      </c>
      <c r="V12" s="17"/>
      <c r="W12" s="17"/>
      <c r="X12" s="1" t="s">
        <v>10</v>
      </c>
      <c r="Y12" s="7">
        <f>+'Simulación Cliente'!$F$17</f>
        <v>2.8499999999999999E-4</v>
      </c>
      <c r="AM12" s="17"/>
      <c r="AN12" s="17"/>
      <c r="AO12" s="1" t="s">
        <v>10</v>
      </c>
      <c r="AP12" s="7">
        <f>+'Simulación Cliente'!$F$17</f>
        <v>2.8499999999999999E-4</v>
      </c>
      <c r="BD12" s="17"/>
      <c r="BE12" s="17"/>
      <c r="BF12" s="1" t="s">
        <v>10</v>
      </c>
      <c r="BG12" s="7">
        <f>+'Simulación Cliente'!$F$17</f>
        <v>2.8499999999999999E-4</v>
      </c>
      <c r="BU12" s="17"/>
      <c r="BV12" s="17"/>
      <c r="BW12" s="1" t="s">
        <v>10</v>
      </c>
      <c r="BX12" s="7">
        <f>+'Simulación Cliente'!$F$17</f>
        <v>2.8499999999999999E-4</v>
      </c>
      <c r="CL12" s="17"/>
      <c r="CM12" s="17"/>
      <c r="CN12" s="1" t="s">
        <v>10</v>
      </c>
      <c r="CO12" s="7">
        <f>+'Simulación Cliente'!$F$17</f>
        <v>2.8499999999999999E-4</v>
      </c>
    </row>
    <row r="13" spans="2:94">
      <c r="B13" s="1" t="s">
        <v>11</v>
      </c>
      <c r="C13" s="8">
        <f>(1+(((1+C11)^(30/360)-1)+C12+C16))^12-1</f>
        <v>0.2040483636472783</v>
      </c>
      <c r="X13" s="1" t="s">
        <v>11</v>
      </c>
      <c r="Y13" s="8">
        <f>(1+(((1+Y11)^(30/360)-1)+Y12+Y16))^12-1</f>
        <v>0.2040483636472783</v>
      </c>
      <c r="AO13" s="1" t="s">
        <v>11</v>
      </c>
      <c r="AP13" s="8">
        <f>(1+(((1+AP11)^(30/360)-1)+AP12+AP16))^12-1</f>
        <v>0.2040483636472783</v>
      </c>
      <c r="BF13" s="1" t="s">
        <v>11</v>
      </c>
      <c r="BG13" s="8">
        <f>(1+(((1+BG11)^(30/360)-1)+BG12+BG16))^12-1</f>
        <v>0.2040483636472783</v>
      </c>
      <c r="BW13" s="1" t="s">
        <v>11</v>
      </c>
      <c r="BX13" s="8">
        <f>(1+(((1+BX11)^(30/360)-1)+BX12+BX16))^12-1</f>
        <v>0.2040483636472783</v>
      </c>
      <c r="CN13" s="1" t="s">
        <v>11</v>
      </c>
      <c r="CO13" s="8">
        <f>(1+(((1+CO11)^(30/360)-1)+CO12+CO16))^12-1</f>
        <v>0.2040483636472783</v>
      </c>
    </row>
    <row r="14" spans="2:94">
      <c r="B14" s="1" t="s">
        <v>12</v>
      </c>
      <c r="C14" s="7">
        <f>+'Simulación Cliente'!$F$18</f>
        <v>2.8000000000000003E-4</v>
      </c>
      <c r="X14" s="1" t="s">
        <v>12</v>
      </c>
      <c r="Y14" s="7">
        <f>+'Simulación Cliente'!$F$18</f>
        <v>2.8000000000000003E-4</v>
      </c>
      <c r="AO14" s="1" t="s">
        <v>12</v>
      </c>
      <c r="AP14" s="7">
        <f>+'Simulación Cliente'!$F$18</f>
        <v>2.8000000000000003E-4</v>
      </c>
      <c r="BF14" s="1" t="s">
        <v>12</v>
      </c>
      <c r="BG14" s="7">
        <f>+'Simulación Cliente'!$F$18</f>
        <v>2.8000000000000003E-4</v>
      </c>
      <c r="BW14" s="1" t="s">
        <v>12</v>
      </c>
      <c r="BX14" s="7">
        <f>+'Simulación Cliente'!$F$18</f>
        <v>2.8000000000000003E-4</v>
      </c>
      <c r="CN14" s="1" t="s">
        <v>12</v>
      </c>
      <c r="CO14" s="7">
        <f>+'Simulación Cliente'!$F$18</f>
        <v>2.8000000000000003E-4</v>
      </c>
    </row>
    <row r="15" spans="2:94">
      <c r="B15" s="1" t="s">
        <v>13</v>
      </c>
      <c r="C15" s="5">
        <f>+'Simulación Cliente'!$E$19</f>
        <v>0</v>
      </c>
      <c r="X15" s="1" t="s">
        <v>13</v>
      </c>
      <c r="Y15" s="5">
        <f>+'Simulación Cliente'!$E$19</f>
        <v>0</v>
      </c>
      <c r="AO15" s="1" t="s">
        <v>13</v>
      </c>
      <c r="AP15" s="5">
        <f>+'Simulación Cliente'!$E$19</f>
        <v>0</v>
      </c>
      <c r="BF15" s="1" t="s">
        <v>13</v>
      </c>
      <c r="BG15" s="5">
        <f>+'Simulación Cliente'!$E$19</f>
        <v>0</v>
      </c>
      <c r="BW15" s="1" t="s">
        <v>13</v>
      </c>
      <c r="BX15" s="5">
        <f>+'Simulación Cliente'!$E$19</f>
        <v>0</v>
      </c>
      <c r="CN15" s="1" t="s">
        <v>13</v>
      </c>
      <c r="CO15" s="5">
        <f>+'Simulación Cliente'!$E$19</f>
        <v>0</v>
      </c>
    </row>
    <row r="16" spans="2:94">
      <c r="B16" s="1" t="s">
        <v>88</v>
      </c>
      <c r="C16" s="52">
        <f>C15/C3</f>
        <v>0</v>
      </c>
      <c r="S16" s="54"/>
      <c r="X16" s="1" t="s">
        <v>88</v>
      </c>
      <c r="Y16" s="52">
        <f>Y15/Y3</f>
        <v>0</v>
      </c>
      <c r="AO16" s="1" t="s">
        <v>88</v>
      </c>
      <c r="AP16" s="52">
        <f>AP15/AP3</f>
        <v>0</v>
      </c>
      <c r="BF16" s="1" t="s">
        <v>88</v>
      </c>
      <c r="BG16" s="52">
        <f>BG15/BG3</f>
        <v>0</v>
      </c>
      <c r="BW16" s="1" t="s">
        <v>88</v>
      </c>
      <c r="BX16" s="52">
        <f>BX15/BX3</f>
        <v>0</v>
      </c>
      <c r="CN16" s="1" t="s">
        <v>88</v>
      </c>
      <c r="CO16" s="52">
        <f>CO15/CO3</f>
        <v>0</v>
      </c>
    </row>
    <row r="17" spans="2:105" ht="26.25">
      <c r="B17" s="9" t="s">
        <v>14</v>
      </c>
      <c r="C17" s="10">
        <f ca="1">(C3+(C14*D4)*O20)/N20</f>
        <v>26913.070962690137</v>
      </c>
      <c r="E17" s="11"/>
      <c r="X17" s="9" t="s">
        <v>14</v>
      </c>
      <c r="Y17" s="10">
        <f ca="1">(Y3+(Y14*Z4)*AK20)/AJ20</f>
        <v>23170.08737601728</v>
      </c>
      <c r="AA17" s="11"/>
      <c r="AO17" s="9" t="s">
        <v>14</v>
      </c>
      <c r="AP17" s="10">
        <f ca="1">(AP3+(AP14*AQ4)*BB20)/BA20</f>
        <v>27930.026277562658</v>
      </c>
      <c r="AR17" s="11"/>
      <c r="BF17" s="9" t="s">
        <v>14</v>
      </c>
      <c r="BG17" s="10">
        <f ca="1">(BG3+(BG14*BH4)*BS20)/BR20</f>
        <v>24045.606611139778</v>
      </c>
      <c r="BI17" s="11"/>
      <c r="BW17" s="9" t="s">
        <v>14</v>
      </c>
      <c r="BX17" s="10">
        <f ca="1">(BX3+(BX14*BY4)*CJ20)/CI20</f>
        <v>26913.070962690137</v>
      </c>
      <c r="BZ17" s="11"/>
      <c r="CN17" s="9" t="s">
        <v>14</v>
      </c>
      <c r="CO17" s="10">
        <f ca="1">(CO3+(CO14*CP4)*DA20)/CZ20</f>
        <v>23170.08737601728</v>
      </c>
      <c r="CQ17" s="11"/>
    </row>
    <row r="18" spans="2:105">
      <c r="E18" s="11"/>
      <c r="AA18" s="11"/>
      <c r="AR18" s="11"/>
      <c r="BI18" s="11"/>
      <c r="BZ18" s="11"/>
      <c r="CQ18" s="11"/>
    </row>
    <row r="19" spans="2:105">
      <c r="E19" s="11"/>
      <c r="F19" s="54"/>
      <c r="L19" s="54"/>
      <c r="M19" s="54"/>
      <c r="P19" s="84"/>
      <c r="Q19" s="74"/>
      <c r="R19" s="74"/>
      <c r="S19" s="74"/>
      <c r="T19" s="75">
        <f ca="1">'Simulación Cliente'!E14-'Simulador Detalle'!T20</f>
        <v>0</v>
      </c>
      <c r="AA19" s="11"/>
      <c r="AR19" s="11"/>
      <c r="BI19" s="11"/>
      <c r="BZ19" s="11"/>
      <c r="CQ19" s="11"/>
    </row>
    <row r="20" spans="2:105">
      <c r="N20" s="2">
        <f ca="1">SUM(N22:N381)</f>
        <v>61.725461824169592</v>
      </c>
      <c r="O20" s="2">
        <f ca="1">SUM(O22:O381)</f>
        <v>61.725461824169592</v>
      </c>
      <c r="P20" s="83"/>
      <c r="Q20" s="74"/>
      <c r="R20" s="74"/>
      <c r="S20" s="74"/>
      <c r="T20" s="75">
        <f ca="1">SUM(T22:T381)</f>
        <v>1633417.5000000014</v>
      </c>
      <c r="AJ20" s="2">
        <f ca="1">SUM(AJ22:AJ381)</f>
        <v>71.696826486644255</v>
      </c>
      <c r="AK20" s="2">
        <f ca="1">SUM(AK22:AK381)</f>
        <v>61.725461824169592</v>
      </c>
      <c r="BA20" s="2">
        <f ca="1">SUM(BA22:BA381)</f>
        <v>59.441145798659974</v>
      </c>
      <c r="BB20" s="2">
        <f ca="1">SUM(BB22:BB381)</f>
        <v>59.441145798659974</v>
      </c>
      <c r="BR20" s="2">
        <f ca="1">SUM(BR22:BR381)</f>
        <v>69.04349684219973</v>
      </c>
      <c r="BS20" s="2">
        <f ca="1">SUM(BS22:BS381)</f>
        <v>59.441145798659974</v>
      </c>
      <c r="CI20" s="2">
        <f ca="1">SUM(CI22:CI381)</f>
        <v>61.725461824169592</v>
      </c>
      <c r="CJ20" s="2">
        <f ca="1">SUM(CJ22:CJ381)</f>
        <v>61.725461824169592</v>
      </c>
      <c r="CZ20" s="2">
        <f ca="1">SUM(CZ22:CZ381)</f>
        <v>71.696826486644255</v>
      </c>
      <c r="DA20" s="2">
        <f ca="1">SUM(DA22:DA381)</f>
        <v>61.725461824169592</v>
      </c>
    </row>
    <row r="21" spans="2:105" ht="25.5">
      <c r="B21" s="12" t="s">
        <v>15</v>
      </c>
      <c r="C21" s="12" t="s">
        <v>16</v>
      </c>
      <c r="D21" s="12" t="s">
        <v>17</v>
      </c>
      <c r="E21" s="12" t="s">
        <v>18</v>
      </c>
      <c r="F21" s="12" t="s">
        <v>19</v>
      </c>
      <c r="G21" s="12" t="s">
        <v>20</v>
      </c>
      <c r="H21" s="12" t="s">
        <v>21</v>
      </c>
      <c r="I21" s="12" t="s">
        <v>22</v>
      </c>
      <c r="J21" s="12" t="s">
        <v>12</v>
      </c>
      <c r="K21" s="12" t="s">
        <v>13</v>
      </c>
      <c r="L21" s="13" t="s">
        <v>14</v>
      </c>
      <c r="M21" s="13" t="s">
        <v>23</v>
      </c>
      <c r="N21" s="13" t="s">
        <v>24</v>
      </c>
      <c r="O21" s="13" t="s">
        <v>25</v>
      </c>
      <c r="P21" s="11"/>
      <c r="Q21" s="76" t="s">
        <v>103</v>
      </c>
      <c r="R21" s="76" t="s">
        <v>104</v>
      </c>
      <c r="S21" s="76" t="s">
        <v>105</v>
      </c>
      <c r="T21" s="76" t="s">
        <v>106</v>
      </c>
      <c r="X21" s="12" t="s">
        <v>15</v>
      </c>
      <c r="Y21" s="12" t="s">
        <v>16</v>
      </c>
      <c r="Z21" s="12" t="s">
        <v>17</v>
      </c>
      <c r="AA21" s="12" t="s">
        <v>18</v>
      </c>
      <c r="AB21" s="12" t="s">
        <v>19</v>
      </c>
      <c r="AC21" s="12" t="s">
        <v>20</v>
      </c>
      <c r="AD21" s="12" t="s">
        <v>21</v>
      </c>
      <c r="AE21" s="12" t="s">
        <v>22</v>
      </c>
      <c r="AF21" s="12" t="s">
        <v>12</v>
      </c>
      <c r="AG21" s="12" t="s">
        <v>13</v>
      </c>
      <c r="AH21" s="13" t="s">
        <v>14</v>
      </c>
      <c r="AI21" s="13" t="s">
        <v>23</v>
      </c>
      <c r="AJ21" s="13" t="s">
        <v>24</v>
      </c>
      <c r="AK21" s="13" t="s">
        <v>25</v>
      </c>
      <c r="AO21" s="12" t="s">
        <v>15</v>
      </c>
      <c r="AP21" s="12" t="s">
        <v>16</v>
      </c>
      <c r="AQ21" s="12" t="s">
        <v>17</v>
      </c>
      <c r="AR21" s="12" t="s">
        <v>18</v>
      </c>
      <c r="AS21" s="12" t="s">
        <v>19</v>
      </c>
      <c r="AT21" s="12" t="s">
        <v>20</v>
      </c>
      <c r="AU21" s="12" t="s">
        <v>21</v>
      </c>
      <c r="AV21" s="12" t="s">
        <v>22</v>
      </c>
      <c r="AW21" s="12" t="s">
        <v>12</v>
      </c>
      <c r="AX21" s="12" t="s">
        <v>13</v>
      </c>
      <c r="AY21" s="13" t="s">
        <v>14</v>
      </c>
      <c r="AZ21" s="13" t="s">
        <v>23</v>
      </c>
      <c r="BA21" s="13" t="s">
        <v>24</v>
      </c>
      <c r="BB21" s="13" t="s">
        <v>25</v>
      </c>
      <c r="BF21" s="12" t="s">
        <v>15</v>
      </c>
      <c r="BG21" s="12" t="s">
        <v>16</v>
      </c>
      <c r="BH21" s="12" t="s">
        <v>17</v>
      </c>
      <c r="BI21" s="12" t="s">
        <v>18</v>
      </c>
      <c r="BJ21" s="12" t="s">
        <v>19</v>
      </c>
      <c r="BK21" s="12" t="s">
        <v>20</v>
      </c>
      <c r="BL21" s="12" t="s">
        <v>21</v>
      </c>
      <c r="BM21" s="12" t="s">
        <v>22</v>
      </c>
      <c r="BN21" s="12" t="s">
        <v>12</v>
      </c>
      <c r="BO21" s="12" t="s">
        <v>13</v>
      </c>
      <c r="BP21" s="13" t="s">
        <v>14</v>
      </c>
      <c r="BQ21" s="13" t="s">
        <v>23</v>
      </c>
      <c r="BR21" s="13" t="s">
        <v>24</v>
      </c>
      <c r="BS21" s="13" t="s">
        <v>25</v>
      </c>
      <c r="BW21" s="12" t="s">
        <v>15</v>
      </c>
      <c r="BX21" s="12" t="s">
        <v>16</v>
      </c>
      <c r="BY21" s="12" t="s">
        <v>17</v>
      </c>
      <c r="BZ21" s="12" t="s">
        <v>18</v>
      </c>
      <c r="CA21" s="12" t="s">
        <v>19</v>
      </c>
      <c r="CB21" s="12" t="s">
        <v>20</v>
      </c>
      <c r="CC21" s="12" t="s">
        <v>21</v>
      </c>
      <c r="CD21" s="12" t="s">
        <v>22</v>
      </c>
      <c r="CE21" s="12" t="s">
        <v>12</v>
      </c>
      <c r="CF21" s="12" t="s">
        <v>13</v>
      </c>
      <c r="CG21" s="13" t="s">
        <v>14</v>
      </c>
      <c r="CH21" s="13" t="s">
        <v>23</v>
      </c>
      <c r="CI21" s="13" t="s">
        <v>24</v>
      </c>
      <c r="CJ21" s="13" t="s">
        <v>25</v>
      </c>
      <c r="CN21" s="12" t="s">
        <v>15</v>
      </c>
      <c r="CO21" s="12" t="s">
        <v>16</v>
      </c>
      <c r="CP21" s="12" t="s">
        <v>17</v>
      </c>
      <c r="CQ21" s="12" t="s">
        <v>18</v>
      </c>
      <c r="CR21" s="12" t="s">
        <v>19</v>
      </c>
      <c r="CS21" s="12" t="s">
        <v>20</v>
      </c>
      <c r="CT21" s="12" t="s">
        <v>21</v>
      </c>
      <c r="CU21" s="12" t="s">
        <v>22</v>
      </c>
      <c r="CV21" s="12" t="s">
        <v>12</v>
      </c>
      <c r="CW21" s="12" t="s">
        <v>13</v>
      </c>
      <c r="CX21" s="13" t="s">
        <v>14</v>
      </c>
      <c r="CY21" s="13" t="s">
        <v>23</v>
      </c>
      <c r="CZ21" s="13" t="s">
        <v>24</v>
      </c>
      <c r="DA21" s="13" t="s">
        <v>25</v>
      </c>
    </row>
    <row r="22" spans="2:105">
      <c r="B22" s="5">
        <v>1</v>
      </c>
      <c r="C22" s="4">
        <f ca="1">C8</f>
        <v>45505</v>
      </c>
      <c r="D22" s="5">
        <f ca="1">C22-C7</f>
        <v>31</v>
      </c>
      <c r="E22" s="5">
        <f ca="1">D22</f>
        <v>31</v>
      </c>
      <c r="F22" s="2">
        <f>C3</f>
        <v>1633417.5</v>
      </c>
      <c r="G22" s="2">
        <f t="shared" ref="G22:G85" ca="1" si="0">IF(B22&gt;C$6,"",L22-K22-J22-I22-H22)</f>
        <v>134.70055014510945</v>
      </c>
      <c r="H22" s="16">
        <f ca="1">IF(B22&gt;C$6,"",((1+C$11)^(D22/360)-1)*F22)</f>
        <v>25846.876674057952</v>
      </c>
      <c r="I22" s="16">
        <f ca="1">IF(B22&gt;C$6,"",((1+C$12)^(D22/30)-1)*F22)</f>
        <v>481.04373848707382</v>
      </c>
      <c r="J22" s="14">
        <f>IF(B22&gt;C$6,"",D$4*C$14)</f>
        <v>450.45000000000005</v>
      </c>
      <c r="K22" s="5">
        <f t="shared" ref="K22:K85" si="1">IF(B22&gt;C$6,"",C$15)</f>
        <v>0</v>
      </c>
      <c r="L22" s="16">
        <f ca="1">IF(B22&gt;C$6,"",IF(B22=C$6,F22+H22+I22+J22+K22,IF(AND(C$9=2,MONTH(C22)=7),2*C$17,IF(AND(C$10=2,MONTH(C22)=12),2*C$17,C$17))))</f>
        <v>26913.070962690137</v>
      </c>
      <c r="M22" s="16">
        <f ca="1">IF(B22&gt;C$6,"",F22-G22)</f>
        <v>1633282.799449855</v>
      </c>
      <c r="N22" s="16">
        <f ca="1">IFERROR(IF(AND(MONTH(C22)=7,C$9=2),2/(1+C$13)^(E22/360),IF(AND(MONTH(C22)=12,C$10=2),2/(1+C$13)^(E22/360),1/(1+C$13)^(E22/360))),"")</f>
        <v>0.98413722979740859</v>
      </c>
      <c r="O22" s="16">
        <f ca="1">IFERROR(1/(1+C$13)^(E22/360),"")</f>
        <v>0.98413722979740859</v>
      </c>
      <c r="P22" s="82"/>
      <c r="Q22" s="77">
        <f ca="1">IFERROR(IF('Simulación Cliente'!$H$21="Simple",G22+H22+I22+J22+K22,AC22+AD22+AE22+AF22+AG22),"")</f>
        <v>26913.070962690137</v>
      </c>
      <c r="R22" s="79">
        <f ca="1">E22</f>
        <v>31</v>
      </c>
      <c r="S22" s="78">
        <f ca="1">IFERROR((1+'Simulación Cliente'!$E$21)^(R22/360),"")</f>
        <v>1.0164188222066191</v>
      </c>
      <c r="T22" s="75">
        <f ca="1">IFERROR(ROUND(Q22/S22,2),"")</f>
        <v>26478.33</v>
      </c>
      <c r="X22" s="5">
        <v>1</v>
      </c>
      <c r="Y22" s="4">
        <f ca="1">Y8</f>
        <v>45505</v>
      </c>
      <c r="Z22" s="5">
        <f ca="1">Y22-Y7</f>
        <v>31</v>
      </c>
      <c r="AA22" s="5">
        <f ca="1">Z22</f>
        <v>31</v>
      </c>
      <c r="AB22" s="2">
        <f>Y3</f>
        <v>1633417.5</v>
      </c>
      <c r="AC22" s="2">
        <f ca="1">IF(X22&gt;Y$6,"",AH22-AG22-AF22-AE22-AD22)</f>
        <v>-3608.2830365277478</v>
      </c>
      <c r="AD22" s="16">
        <f ca="1">IF(X22&gt;Y$6,"",((1+Y$11)^(Z22/360)-1)*AB22)</f>
        <v>25846.876674057952</v>
      </c>
      <c r="AE22" s="16">
        <f ca="1">IF(X22&gt;Y$6,"",((1+Y$12)^(Z22/30)-1)*AB22)</f>
        <v>481.04373848707382</v>
      </c>
      <c r="AF22" s="14">
        <f>IF(X22&gt;Y$6,"",Z$4*Y$14)</f>
        <v>450.45000000000005</v>
      </c>
      <c r="AG22" s="5">
        <f t="shared" ref="AG22:AG85" si="2">IF(X22&gt;Y$6,"",Y$15)</f>
        <v>0</v>
      </c>
      <c r="AH22" s="16">
        <f t="shared" ref="AH22:AH85" ca="1" si="3">IF(X22&gt;Y$6,"",IF(X22=Y$6,AB22+AD22+AE22+AF22+AG22,IF(AND(Y$9=2,MONTH(Y22)=7),2*Y$17,IF(AND(Y$10=2,MONTH(Y22)=12),2*Y$17,Y$17))))</f>
        <v>23170.08737601728</v>
      </c>
      <c r="AI22" s="16">
        <f t="shared" ref="AI22:AI85" ca="1" si="4">IF(X22&gt;Y$6,"",AB22-AC22)</f>
        <v>1637025.7830365277</v>
      </c>
      <c r="AJ22" s="16">
        <f ca="1">IFERROR(IF(AND(MONTH(Y22)=7,Y$9=2),2/(1+Y$13)^(AA22/360),IF(AND(MONTH(Y22)=12,Y$10=2),2/(1+Y$13)^(AA22/360),1/(1+Y$13)^(AA22/360))),"")</f>
        <v>0.98413722979740859</v>
      </c>
      <c r="AK22" s="16">
        <f ca="1">IFERROR(1/(1+Y$13)^(AA22/360),"")</f>
        <v>0.98413722979740859</v>
      </c>
      <c r="AO22" s="5">
        <v>1</v>
      </c>
      <c r="AP22" s="4">
        <f ca="1">AP8</f>
        <v>45505</v>
      </c>
      <c r="AQ22" s="5">
        <f ca="1">AP22-AP7</f>
        <v>31</v>
      </c>
      <c r="AR22" s="5">
        <f ca="1">AQ22</f>
        <v>31</v>
      </c>
      <c r="AS22" s="2">
        <f>AP3</f>
        <v>1633417.5</v>
      </c>
      <c r="AT22" s="2">
        <f t="shared" ref="AT22:AT23" ca="1" si="5">IF(AO22&gt;AP$6,"",AY22-AX22-AW22-AV22-AU22)</f>
        <v>1151.6558650176303</v>
      </c>
      <c r="AU22" s="16">
        <f ca="1">IF(AO22&gt;AP$6,"",((1+AP$11)^(AQ22/360)-1)*AS22)</f>
        <v>25846.876674057952</v>
      </c>
      <c r="AV22" s="16">
        <f ca="1">IF(AO22&gt;AP$6,"",((1+AP$12)^(AQ22/30)-1)*AS22)</f>
        <v>481.04373848707382</v>
      </c>
      <c r="AW22" s="14">
        <f>IF(AO22&gt;AP$6,"",AQ$4*AP$14)</f>
        <v>450.45000000000005</v>
      </c>
      <c r="AX22" s="5">
        <f t="shared" ref="AX22:AX85" si="6">IF(AO22&gt;AP$6,"",AP$15)</f>
        <v>0</v>
      </c>
      <c r="AY22" s="16">
        <f t="shared" ref="AY22:AY85" ca="1" si="7">IF(AO22&gt;AP$6,"",IF(AO22=AP$6,AS22+AU22+AV22+AW22+AX22,IF(AND(AP$9=2,MONTH(AP22)=7),2*AP$17,IF(AND(AP$10=2,MONTH(AP22)=12),2*AP$17,AP$17))))</f>
        <v>27930.026277562658</v>
      </c>
      <c r="AZ22" s="16">
        <f t="shared" ref="AZ22:AZ85" ca="1" si="8">IF(AO22&gt;AP$6,"",AS22-AT22)</f>
        <v>1632265.8441349824</v>
      </c>
      <c r="BA22" s="16">
        <f ca="1">IFERROR(IF(AND(MONTH(AP22)=7,AP$9=2),2/(1+AP$13)^(AR22/360),IF(AND(MONTH(AP22)=12,AP$10=2),2/(1+AP$13)^(AR22/360),1/(1+AP$13)^(AR22/360))),"")</f>
        <v>0.98413722979740859</v>
      </c>
      <c r="BB22" s="16">
        <f ca="1">IFERROR(1/(1+AP$13)^(AR22/360),"")</f>
        <v>0.98413722979740859</v>
      </c>
      <c r="BF22" s="5">
        <v>1</v>
      </c>
      <c r="BG22" s="4">
        <f ca="1">BG8</f>
        <v>45505</v>
      </c>
      <c r="BH22" s="5">
        <f ca="1">BG22-BG7</f>
        <v>31</v>
      </c>
      <c r="BI22" s="5">
        <f ca="1">BH22</f>
        <v>31</v>
      </c>
      <c r="BJ22" s="2">
        <f>BG3</f>
        <v>1633417.5</v>
      </c>
      <c r="BK22" s="2">
        <f t="shared" ref="BK22:BK23" ca="1" si="9">IF(BF22&gt;BG$6,"",BP22-BO22-BN22-BM22-BL22)</f>
        <v>-2732.76380140525</v>
      </c>
      <c r="BL22" s="16">
        <f ca="1">IF(BF22&gt;BG$6,"",((1+BG$11)^(BH22/360)-1)*BJ22)</f>
        <v>25846.876674057952</v>
      </c>
      <c r="BM22" s="16">
        <f t="shared" ref="BM22:BM85" ca="1" si="10">IF(BF22&gt;BG$6,"",((1+BG$12)^(BH22/30)-1)*BJ22)</f>
        <v>481.04373848707382</v>
      </c>
      <c r="BN22" s="14">
        <f>IF(BF22&gt;BG$6,"",BH$4*BG$14)</f>
        <v>450.45000000000005</v>
      </c>
      <c r="BO22" s="5">
        <f t="shared" ref="BO22:BO85" si="11">IF(BF22&gt;BG$6,"",BG$15)</f>
        <v>0</v>
      </c>
      <c r="BP22" s="16">
        <f t="shared" ref="BP22:BP85" ca="1" si="12">IF(BF22&gt;BG$6,"",IF(BF22=BG$6,BJ22+BL22+BM22+BN22+BO22,IF(AND(BG$9=2,MONTH(BG22)=7),2*BG$17,IF(AND(BG$10=2,MONTH(BG22)=12),2*BG$17,BG$17))))</f>
        <v>24045.606611139778</v>
      </c>
      <c r="BQ22" s="16">
        <f t="shared" ref="BQ22:BQ85" ca="1" si="13">IF(BF22&gt;BG$6,"",BJ22-BK22)</f>
        <v>1636150.2638014052</v>
      </c>
      <c r="BR22" s="16">
        <f ca="1">IFERROR(IF(AND(MONTH(BG22)=7,BG$9=2),2/(1+BG$13)^(BI22/360),IF(AND(MONTH(BG22)=12,BG$10=2),2/(1+BG$13)^(BI22/360),1/(1+BG$13)^(BI22/360))),"")</f>
        <v>0.98413722979740859</v>
      </c>
      <c r="BS22" s="16">
        <f ca="1">IFERROR(1/(1+BG$13)^(BI22/360),"")</f>
        <v>0.98413722979740859</v>
      </c>
      <c r="BW22" s="5">
        <v>1</v>
      </c>
      <c r="BX22" s="4">
        <f ca="1">BX8</f>
        <v>45505</v>
      </c>
      <c r="BY22" s="5">
        <f ca="1">BX22-BX7</f>
        <v>31</v>
      </c>
      <c r="BZ22" s="5">
        <f ca="1">BY22</f>
        <v>31</v>
      </c>
      <c r="CA22" s="2">
        <f>BX3</f>
        <v>1633417.5</v>
      </c>
      <c r="CB22" s="2">
        <f t="shared" ref="CB22:CB23" ca="1" si="14">IF(BW22&gt;BX$6,"",CG22-CF22-CE22-CD22-CC22)</f>
        <v>134.70055014510945</v>
      </c>
      <c r="CC22" s="16">
        <f ca="1">IF(BW22&gt;BX$6,"",((1+BX$11)^(BY22/360)-1)*CA22)</f>
        <v>25846.876674057952</v>
      </c>
      <c r="CD22" s="16">
        <f t="shared" ref="CD22:CD85" ca="1" si="15">IF(BW22&gt;BX$6,"",((1+BX$12)^(BY22/30)-1)*CA22)</f>
        <v>481.04373848707382</v>
      </c>
      <c r="CE22" s="14">
        <f>IF(BW22&gt;BX$6,"",BY$4*BX$14)</f>
        <v>450.45000000000005</v>
      </c>
      <c r="CF22" s="5">
        <f t="shared" ref="CF22:CF85" si="16">IF(BW22&gt;BX$6,"",BX$15)</f>
        <v>0</v>
      </c>
      <c r="CG22" s="16">
        <f t="shared" ref="CG22:CG85" ca="1" si="17">IF(BW22&gt;BX$6,"",IF(BW22=BX$6,CA22+CC22+CD22+CE22+CF22,IF(AND(BX$9=2,MONTH(BX22)=7),2*BX$17,IF(AND(BX$10=2,MONTH(BX22)=12),2*BX$17,BX$17))))</f>
        <v>26913.070962690137</v>
      </c>
      <c r="CH22" s="16">
        <f t="shared" ref="CH22:CH85" ca="1" si="18">IF(BW22&gt;BX$6,"",CA22-CB22)</f>
        <v>1633282.799449855</v>
      </c>
      <c r="CI22" s="16">
        <f ca="1">IFERROR(IF(AND(MONTH(BX22)=7,BX$9=2),2/(1+BX$13)^(BZ22/360),IF(AND(MONTH(BX22)=12,BX$10=2),2/(1+BX$13)^(BZ22/360),1/(1+BX$13)^(BZ22/360))),"")</f>
        <v>0.98413722979740859</v>
      </c>
      <c r="CJ22" s="16">
        <f ca="1">IFERROR(1/(1+BX$13)^(BZ22/360),"")</f>
        <v>0.98413722979740859</v>
      </c>
      <c r="CN22" s="5">
        <v>1</v>
      </c>
      <c r="CO22" s="4">
        <f ca="1">CO8</f>
        <v>45505</v>
      </c>
      <c r="CP22" s="5">
        <f ca="1">CO22-CO7</f>
        <v>31</v>
      </c>
      <c r="CQ22" s="5">
        <f ca="1">CP22</f>
        <v>31</v>
      </c>
      <c r="CR22" s="2">
        <f>CO3</f>
        <v>1633417.5</v>
      </c>
      <c r="CS22" s="2">
        <f t="shared" ref="CS22" ca="1" si="19">IF(CN22&gt;CO$6,"",CX22-CW22-CV22-CU22-CT22)</f>
        <v>-3608.2830365277478</v>
      </c>
      <c r="CT22" s="16">
        <f ca="1">IF(CN22&gt;CO$6,"",((1+CO$11)^(CP22/360)-1)*CR22)</f>
        <v>25846.876674057952</v>
      </c>
      <c r="CU22" s="16">
        <f t="shared" ref="CU22:CU85" ca="1" si="20">IF(CN22&gt;CO$6,"",((1+CO$12)^(CP22/30)-1)*CR22)</f>
        <v>481.04373848707382</v>
      </c>
      <c r="CV22" s="14">
        <f>IF(CN22&gt;CO$6,"",CP$4*CO$14)</f>
        <v>450.45000000000005</v>
      </c>
      <c r="CW22" s="5">
        <f t="shared" ref="CW22:CW85" si="21">IF(CN22&gt;CO$6,"",CO$15)</f>
        <v>0</v>
      </c>
      <c r="CX22" s="16">
        <f ca="1">IF(CN22&gt;CO$6,"",IF(CN22=CO$6,CR22+CT22+CU22+CV22+CW22,IF(AND(CO$9=2,MONTH(CO22)=7),2*CO$17,IF(AND(CO$10=2,MONTH(CO22)=12),2*CO$17,CO$17))))</f>
        <v>23170.08737601728</v>
      </c>
      <c r="CY22" s="16">
        <f t="shared" ref="CY22:CY85" ca="1" si="22">IF(CN22&gt;CO$6,"",CR22-CS22)</f>
        <v>1637025.7830365277</v>
      </c>
      <c r="CZ22" s="16">
        <f ca="1">IFERROR(IF(AND(MONTH(CO22)=7,CO$9=2),2/(1+CO$13)^(CQ22/360),IF(AND(MONTH(CO22)=12,CO$10=2),2/(1+CO$13)^(CQ22/360),1/(1+CO$13)^(CQ22/360))),"")</f>
        <v>0.98413722979740859</v>
      </c>
      <c r="DA22" s="16">
        <f ca="1">IFERROR(1/(1+CO$13)^(CQ22/360),"")</f>
        <v>0.98413722979740859</v>
      </c>
    </row>
    <row r="23" spans="2:105">
      <c r="B23" s="5">
        <v>2</v>
      </c>
      <c r="C23" s="4">
        <f ca="1">IF(B23&gt;C$6,"",EDATE(C$22,B22))</f>
        <v>45536</v>
      </c>
      <c r="D23" s="5">
        <f t="shared" ref="D23:D86" ca="1" si="23">IF(B23&gt;C$6,"",C23-C22)</f>
        <v>31</v>
      </c>
      <c r="E23" s="5">
        <f t="shared" ref="E23:E86" ca="1" si="24">IFERROR(D23+E22,"")</f>
        <v>62</v>
      </c>
      <c r="F23" s="2">
        <f t="shared" ref="F23:F86" ca="1" si="25">IF(B23&gt;C$6,"",M22)</f>
        <v>1633282.799449855</v>
      </c>
      <c r="G23" s="2">
        <f t="shared" ca="1" si="0"/>
        <v>136.87169460985751</v>
      </c>
      <c r="H23" s="16">
        <f ca="1">IF(B23&gt;C$6,"",((1+C$11)^(D23/360)-1)*F23)</f>
        <v>25844.745199093635</v>
      </c>
      <c r="I23" s="16">
        <f t="shared" ref="I23:I85" ca="1" si="26">IF(B23&gt;C$6,"",((1+C$12)^(D23/30)-1)*F23)</f>
        <v>481.0040689866442</v>
      </c>
      <c r="J23" s="14">
        <f t="shared" ref="J23:J86" si="27">IF(B23&gt;C$6,"",D$4*C$14)</f>
        <v>450.45000000000005</v>
      </c>
      <c r="K23" s="5">
        <f t="shared" si="1"/>
        <v>0</v>
      </c>
      <c r="L23" s="16">
        <f t="shared" ref="L23:L85" ca="1" si="28">IF(B23&gt;C$6,"",IF(B23=C$6,F23+H23+I23+J23+K23,IF(AND(C$9=2,MONTH(C23)=7),2*C$17,IF(AND(C$10=2,MONTH(C23)=12),2*C$17,C$17))))</f>
        <v>26913.070962690137</v>
      </c>
      <c r="M23" s="16">
        <f t="shared" ref="M23:M85" ca="1" si="29">IF(B23&gt;C$6,"",F23-G23)</f>
        <v>1633145.9277552452</v>
      </c>
      <c r="N23" s="16">
        <f t="shared" ref="N23:N86" ca="1" si="30">IFERROR(IF(AND(MONTH(C23)=7,C$9=2),2/(1+C$13)^(E23/360),IF(AND(MONTH(C23)=12,C$10=2),2/(1+C$13)^(E23/360),1/(1+C$13)^(E23/360))),"")</f>
        <v>0.96852608707331755</v>
      </c>
      <c r="O23" s="16">
        <f t="shared" ref="O23:O86" ca="1" si="31">IFERROR(1/(1+C$13)^(E23/360),"")</f>
        <v>0.96852608707331755</v>
      </c>
      <c r="P23" s="82"/>
      <c r="Q23" s="77">
        <f ca="1">IFERROR(IF('Simulación Cliente'!$H$21="Simple",G23+H23+I23+J23+K23,AC23+AD23+AE23+AF23+AG23),"")</f>
        <v>26913.070962690137</v>
      </c>
      <c r="R23" s="79">
        <f t="shared" ref="R23:R86" ca="1" si="32">E23</f>
        <v>62</v>
      </c>
      <c r="S23" s="78">
        <f ca="1">IFERROR((1+'Simulación Cliente'!$E$21)^(R23/360),"")</f>
        <v>1.0331072221358908</v>
      </c>
      <c r="T23" s="75">
        <f t="shared" ref="T23:T86" ca="1" si="33">IFERROR(ROUND(Q23/S23,2),"")</f>
        <v>26050.61</v>
      </c>
      <c r="X23" s="5">
        <v>2</v>
      </c>
      <c r="Y23" s="4">
        <f t="shared" ref="Y23:Y86" ca="1" si="34">IF(X23&gt;Y$6,"",EDATE(Y$22,X22))</f>
        <v>45536</v>
      </c>
      <c r="Z23" s="5">
        <f ca="1">IF(X23&gt;Y$6,"",Y23-Y22)</f>
        <v>31</v>
      </c>
      <c r="AA23" s="5">
        <f ca="1">IFERROR(Z23+AA22,"")</f>
        <v>62</v>
      </c>
      <c r="AB23" s="2">
        <f t="shared" ref="AB23:AB86" ca="1" si="35">IF(X23&gt;Y$6,"",AI22)</f>
        <v>1637025.7830365277</v>
      </c>
      <c r="AC23" s="2">
        <f ca="1">IF(X23&gt;Y$6,"",AH23-AG23-AF23-AE23-AD23)</f>
        <v>-3666.4424407288388</v>
      </c>
      <c r="AD23" s="16">
        <f ca="1">IF(X23&gt;Y$6,"",((1+Y$11)^(Z23/360)-1)*AB23)</f>
        <v>25903.973433857715</v>
      </c>
      <c r="AE23" s="16">
        <f t="shared" ref="AE23:AE85" ca="1" si="36">IF(X23&gt;Y$6,"",((1+Y$12)^(Z23/30)-1)*AB23)</f>
        <v>482.10638288840465</v>
      </c>
      <c r="AF23" s="14">
        <f t="shared" ref="AF23:AF86" si="37">IF(X23&gt;Y$6,"",Z$4*Y$14)</f>
        <v>450.45000000000005</v>
      </c>
      <c r="AG23" s="5">
        <f t="shared" si="2"/>
        <v>0</v>
      </c>
      <c r="AH23" s="16">
        <f t="shared" ca="1" si="3"/>
        <v>23170.08737601728</v>
      </c>
      <c r="AI23" s="16">
        <f t="shared" ca="1" si="4"/>
        <v>1640692.2254772566</v>
      </c>
      <c r="AJ23" s="16">
        <f t="shared" ref="AJ23:AJ86" ca="1" si="38">IFERROR(IF(AND(MONTH(Y23)=7,Y$9=2),2/(1+Y$13)^(AA23/360),IF(AND(MONTH(Y23)=12,Y$10=2),2/(1+Y$13)^(AA23/360),1/(1+Y$13)^(AA23/360))),"")</f>
        <v>0.96852608707331755</v>
      </c>
      <c r="AK23" s="16">
        <f t="shared" ref="AK23:AK86" ca="1" si="39">IFERROR(1/(1+Y$13)^(AA23/360),"")</f>
        <v>0.96852608707331755</v>
      </c>
      <c r="AO23" s="5">
        <v>2</v>
      </c>
      <c r="AP23" s="4">
        <f t="shared" ref="AP23:AP86" ca="1" si="40">IF(AO23&gt;AP$6,"",EDATE(AP$22,AO22))</f>
        <v>45536</v>
      </c>
      <c r="AQ23" s="5">
        <f t="shared" ref="AQ23" ca="1" si="41">IF(AO23&gt;AP$6,"",AP23-AP22)</f>
        <v>31</v>
      </c>
      <c r="AR23" s="5">
        <f t="shared" ref="AR23:AR86" ca="1" si="42">IFERROR(AQ23+AR22,"")</f>
        <v>62</v>
      </c>
      <c r="AS23" s="2">
        <f t="shared" ref="AS23:AS86" ca="1" si="43">IF(AO23&gt;AP$6,"",AZ22)</f>
        <v>1632265.8441349824</v>
      </c>
      <c r="AT23" s="2">
        <f t="shared" ca="1" si="5"/>
        <v>1170.2186047683826</v>
      </c>
      <c r="AU23" s="16">
        <f ca="1">IF(AO23&gt;AP$6,"",((1+AP$11)^(AQ23/360)-1)*AS23)</f>
        <v>25828.653098570325</v>
      </c>
      <c r="AV23" s="16">
        <f ca="1">IF(AO23&gt;AP$6,"",((1+AP$12)^(AQ23/30)-1)*AS23)</f>
        <v>480.70457422395151</v>
      </c>
      <c r="AW23" s="14">
        <f t="shared" ref="AW23:AW86" si="44">IF(AO23&gt;AP$6,"",AQ$4*AP$14)</f>
        <v>450.45000000000005</v>
      </c>
      <c r="AX23" s="5">
        <f t="shared" si="6"/>
        <v>0</v>
      </c>
      <c r="AY23" s="16">
        <f t="shared" ca="1" si="7"/>
        <v>27930.026277562658</v>
      </c>
      <c r="AZ23" s="16">
        <f t="shared" ca="1" si="8"/>
        <v>1631095.625530214</v>
      </c>
      <c r="BA23" s="16">
        <f t="shared" ref="BA23:BA86" ca="1" si="45">IFERROR(IF(AND(MONTH(AP23)=7,AP$9=2),2/(1+AP$13)^(AR23/360),IF(AND(MONTH(AP23)=12,AP$10=2),2/(1+AP$13)^(AR23/360),1/(1+AP$13)^(AR23/360))),"")</f>
        <v>0.96852608707331755</v>
      </c>
      <c r="BB23" s="16">
        <f t="shared" ref="BB23:BB86" ca="1" si="46">IFERROR(1/(1+AP$13)^(AR23/360),"")</f>
        <v>0.96852608707331755</v>
      </c>
      <c r="BF23" s="5">
        <v>2</v>
      </c>
      <c r="BG23" s="4">
        <f t="shared" ref="BG23:BG86" ca="1" si="47">IF(BF23&gt;BG$6,"",EDATE(BG$22,BF22))</f>
        <v>45536</v>
      </c>
      <c r="BH23" s="5">
        <f t="shared" ref="BH23" ca="1" si="48">IF(BF23&gt;BG$6,"",BG23-BG22)</f>
        <v>31</v>
      </c>
      <c r="BI23" s="5">
        <f t="shared" ref="BI23:BI86" ca="1" si="49">IFERROR(BH23+BI22,"")</f>
        <v>62</v>
      </c>
      <c r="BJ23" s="2">
        <f t="shared" ref="BJ23:BJ86" ca="1" si="50">IF(BF23&gt;BG$6,"",BQ22)</f>
        <v>1636150.2638014052</v>
      </c>
      <c r="BK23" s="2">
        <f t="shared" ca="1" si="9"/>
        <v>-2776.811320101282</v>
      </c>
      <c r="BL23" s="16">
        <f ca="1">IF(BF23&gt;BG$6,"",((1+BG$11)^(BH23/360)-1)*BJ23)</f>
        <v>25890.119389992029</v>
      </c>
      <c r="BM23" s="16">
        <f t="shared" ca="1" si="10"/>
        <v>481.84854124903154</v>
      </c>
      <c r="BN23" s="14">
        <f t="shared" ref="BN23:BN86" si="51">IF(BF23&gt;BG$6,"",BH$4*BG$14)</f>
        <v>450.45000000000005</v>
      </c>
      <c r="BO23" s="5">
        <f t="shared" si="11"/>
        <v>0</v>
      </c>
      <c r="BP23" s="16">
        <f t="shared" ca="1" si="12"/>
        <v>24045.606611139778</v>
      </c>
      <c r="BQ23" s="16">
        <f t="shared" ca="1" si="13"/>
        <v>1638927.0751215066</v>
      </c>
      <c r="BR23" s="16">
        <f t="shared" ref="BR23:BR86" ca="1" si="52">IFERROR(IF(AND(MONTH(BG23)=7,BG$9=2),2/(1+BG$13)^(BI23/360),IF(AND(MONTH(BG23)=12,BG$10=2),2/(1+BG$13)^(BI23/360),1/(1+BG$13)^(BI23/360))),"")</f>
        <v>0.96852608707331755</v>
      </c>
      <c r="BS23" s="16">
        <f t="shared" ref="BS23:BS86" ca="1" si="53">IFERROR(1/(1+BG$13)^(BI23/360),"")</f>
        <v>0.96852608707331755</v>
      </c>
      <c r="BW23" s="5">
        <v>2</v>
      </c>
      <c r="BX23" s="4">
        <f t="shared" ref="BX23:BX86" ca="1" si="54">IF(BW23&gt;BX$6,"",EDATE(BX$22,BW22))</f>
        <v>45536</v>
      </c>
      <c r="BY23" s="5">
        <f t="shared" ref="BY23" ca="1" si="55">IF(BW23&gt;BX$6,"",BX23-BX22)</f>
        <v>31</v>
      </c>
      <c r="BZ23" s="5">
        <f t="shared" ref="BZ23:BZ86" ca="1" si="56">IFERROR(BY23+BZ22,"")</f>
        <v>62</v>
      </c>
      <c r="CA23" s="2">
        <f t="shared" ref="CA23:CA86" ca="1" si="57">IF(BW23&gt;BX$6,"",CH22)</f>
        <v>1633282.799449855</v>
      </c>
      <c r="CB23" s="2">
        <f t="shared" ca="1" si="14"/>
        <v>136.87169460985751</v>
      </c>
      <c r="CC23" s="16">
        <f ca="1">IF(BW23&gt;BX$6,"",((1+BX$11)^(BY23/360)-1)*CA23)</f>
        <v>25844.745199093635</v>
      </c>
      <c r="CD23" s="16">
        <f t="shared" ca="1" si="15"/>
        <v>481.0040689866442</v>
      </c>
      <c r="CE23" s="14">
        <f t="shared" ref="CE23:CE86" si="58">IF(BW23&gt;BX$6,"",BY$4*BX$14)</f>
        <v>450.45000000000005</v>
      </c>
      <c r="CF23" s="5">
        <f t="shared" si="16"/>
        <v>0</v>
      </c>
      <c r="CG23" s="16">
        <f t="shared" ca="1" si="17"/>
        <v>26913.070962690137</v>
      </c>
      <c r="CH23" s="16">
        <f t="shared" ca="1" si="18"/>
        <v>1633145.9277552452</v>
      </c>
      <c r="CI23" s="16">
        <f t="shared" ref="CI23:CI86" ca="1" si="59">IFERROR(IF(AND(MONTH(BX23)=7,BX$9=2),2/(1+BX$13)^(BZ23/360),IF(AND(MONTH(BX23)=12,BX$10=2),2/(1+BX$13)^(BZ23/360),1/(1+BX$13)^(BZ23/360))),"")</f>
        <v>0.96852608707331755</v>
      </c>
      <c r="CJ23" s="16">
        <f t="shared" ref="CJ23:CJ86" ca="1" si="60">IFERROR(1/(1+BX$13)^(BZ23/360),"")</f>
        <v>0.96852608707331755</v>
      </c>
      <c r="CN23" s="5">
        <v>2</v>
      </c>
      <c r="CO23" s="4">
        <f t="shared" ref="CO23:CO86" ca="1" si="61">IF(CN23&gt;CO$6,"",EDATE(CO$22,CN22))</f>
        <v>45536</v>
      </c>
      <c r="CP23" s="5">
        <f t="shared" ref="CP23" ca="1" si="62">IF(CN23&gt;CO$6,"",CO23-CO22)</f>
        <v>31</v>
      </c>
      <c r="CQ23" s="5">
        <f t="shared" ref="CQ23:CQ86" ca="1" si="63">IFERROR(CP23+CQ22,"")</f>
        <v>62</v>
      </c>
      <c r="CR23" s="2">
        <f t="shared" ref="CR23:CR86" ca="1" si="64">IF(CN23&gt;CO$6,"",CY22)</f>
        <v>1637025.7830365277</v>
      </c>
      <c r="CS23" s="2">
        <f ca="1">IF(CN23&gt;CO$6,"",CX23-CW23-CV23-CU23-CT23)</f>
        <v>-3666.4424407288388</v>
      </c>
      <c r="CT23" s="16">
        <f ca="1">IF(CN23&gt;CO$6,"",((1+CO$11)^(CP23/360)-1)*CR23)</f>
        <v>25903.973433857715</v>
      </c>
      <c r="CU23" s="16">
        <f t="shared" ca="1" si="20"/>
        <v>482.10638288840465</v>
      </c>
      <c r="CV23" s="14">
        <f t="shared" ref="CV23:CV86" si="65">IF(CN23&gt;CO$6,"",CP$4*CO$14)</f>
        <v>450.45000000000005</v>
      </c>
      <c r="CW23" s="5">
        <f t="shared" si="21"/>
        <v>0</v>
      </c>
      <c r="CX23" s="16">
        <f t="shared" ref="CX23:CX85" ca="1" si="66">IF(CN23&gt;CO$6,"",IF(CN23=CO$6,CR23+CT23+CU23+CV23+CW23,IF(AND(CO$9=2,MONTH(CO23)=7),2*CO$17,IF(AND(CO$10=2,MONTH(CO23)=12),2*CO$17,CO$17))))</f>
        <v>23170.08737601728</v>
      </c>
      <c r="CY23" s="16">
        <f t="shared" ca="1" si="22"/>
        <v>1640692.2254772566</v>
      </c>
      <c r="CZ23" s="16">
        <f t="shared" ref="CZ23:CZ86" ca="1" si="67">IFERROR(IF(AND(MONTH(CO23)=7,CO$9=2),2/(1+CO$13)^(CQ23/360),IF(AND(MONTH(CO23)=12,CO$10=2),2/(1+CO$13)^(CQ23/360),1/(1+CO$13)^(CQ23/360))),"")</f>
        <v>0.96852608707331755</v>
      </c>
      <c r="DA23" s="16">
        <f t="shared" ref="DA23:DA86" ca="1" si="68">IFERROR(1/(1+CO$13)^(CQ23/360),"")</f>
        <v>0.96852608707331755</v>
      </c>
    </row>
    <row r="24" spans="2:105">
      <c r="B24" s="5">
        <v>3</v>
      </c>
      <c r="C24" s="4">
        <f t="shared" ref="C24:C86" ca="1" si="69">IF(B24&gt;C$6,"",EDATE(C$22,B23))</f>
        <v>45566</v>
      </c>
      <c r="D24" s="5">
        <f ca="1">IF(B24&gt;C$6,"",C24-C23)</f>
        <v>30</v>
      </c>
      <c r="E24" s="5">
        <f t="shared" ca="1" si="24"/>
        <v>92</v>
      </c>
      <c r="F24" s="2">
        <f t="shared" ca="1" si="25"/>
        <v>1633145.9277552452</v>
      </c>
      <c r="G24" s="2">
        <f ca="1">IF(B24&gt;C$6,"",L24-K24-J24-I24-H24)</f>
        <v>994.57497055468775</v>
      </c>
      <c r="H24" s="16">
        <f t="shared" ref="H24:H87" ca="1" si="70">IF(B24&gt;C$6,"",((1+C$11)^(D24/360)-1)*F24)</f>
        <v>25002.599402725056</v>
      </c>
      <c r="I24" s="16">
        <f t="shared" ca="1" si="26"/>
        <v>465.44658941039307</v>
      </c>
      <c r="J24" s="14">
        <f t="shared" si="27"/>
        <v>450.45000000000005</v>
      </c>
      <c r="K24" s="5">
        <f t="shared" si="1"/>
        <v>0</v>
      </c>
      <c r="L24" s="16">
        <f t="shared" ca="1" si="28"/>
        <v>26913.070962690137</v>
      </c>
      <c r="M24" s="16">
        <f t="shared" ca="1" si="29"/>
        <v>1632151.3527846904</v>
      </c>
      <c r="N24" s="16">
        <f t="shared" ca="1" si="30"/>
        <v>0.95365435240775454</v>
      </c>
      <c r="O24" s="16">
        <f t="shared" ca="1" si="31"/>
        <v>0.95365435240775454</v>
      </c>
      <c r="P24" s="82"/>
      <c r="Q24" s="77">
        <f ca="1">IFERROR(IF('Simulación Cliente'!$H$21="Simple",G24+H24+I24+J24+K24,AC24+AD24+AE24+AF24+AG24),"")</f>
        <v>26913.070962690137</v>
      </c>
      <c r="R24" s="79">
        <f t="shared" ca="1" si="32"/>
        <v>92</v>
      </c>
      <c r="S24" s="78">
        <f ca="1">IFERROR((1+'Simulación Cliente'!$E$21)^(R24/360),"")</f>
        <v>1.0495181288999091</v>
      </c>
      <c r="T24" s="75">
        <f t="shared" ca="1" si="33"/>
        <v>25643.26</v>
      </c>
      <c r="X24" s="5">
        <v>3</v>
      </c>
      <c r="Y24" s="4">
        <f t="shared" ca="1" si="34"/>
        <v>45566</v>
      </c>
      <c r="Z24" s="5">
        <f ca="1">IF(X24&gt;Y$6,"",Y24-Y23)</f>
        <v>30</v>
      </c>
      <c r="AA24" s="5">
        <f t="shared" ref="AA24:AA86" ca="1" si="71">IFERROR(Z24+AA23,"")</f>
        <v>92</v>
      </c>
      <c r="AB24" s="2">
        <f t="shared" ca="1" si="35"/>
        <v>1640692.2254772566</v>
      </c>
      <c r="AC24" s="2">
        <f ca="1">IF(X24&gt;Y$6,"",AH24-AG24-AF24-AE24-AD24)</f>
        <v>-2866.0891333262662</v>
      </c>
      <c r="AD24" s="16">
        <f t="shared" ref="AD24:AD87" ca="1" si="72">IF(X24&gt;Y$6,"",((1+Y$11)^(Z24/360)-1)*AB24)</f>
        <v>25118.129225082379</v>
      </c>
      <c r="AE24" s="16">
        <f t="shared" ca="1" si="36"/>
        <v>467.59728426116698</v>
      </c>
      <c r="AF24" s="14">
        <f t="shared" si="37"/>
        <v>450.45000000000005</v>
      </c>
      <c r="AG24" s="5">
        <f t="shared" si="2"/>
        <v>0</v>
      </c>
      <c r="AH24" s="16">
        <f t="shared" ca="1" si="3"/>
        <v>23170.08737601728</v>
      </c>
      <c r="AI24" s="16">
        <f t="shared" ca="1" si="4"/>
        <v>1643558.3146105828</v>
      </c>
      <c r="AJ24" s="16">
        <f t="shared" ca="1" si="38"/>
        <v>0.95365435240775454</v>
      </c>
      <c r="AK24" s="16">
        <f t="shared" ca="1" si="39"/>
        <v>0.95365435240775454</v>
      </c>
      <c r="AO24" s="5">
        <v>3</v>
      </c>
      <c r="AP24" s="4">
        <f t="shared" ca="1" si="40"/>
        <v>45566</v>
      </c>
      <c r="AQ24" s="5">
        <f ca="1">IF(AO24&gt;AP$6,"",AP24-AP23)</f>
        <v>30</v>
      </c>
      <c r="AR24" s="5">
        <f t="shared" ca="1" si="42"/>
        <v>92</v>
      </c>
      <c r="AS24" s="2">
        <f t="shared" ca="1" si="43"/>
        <v>1631095.625530214</v>
      </c>
      <c r="AT24" s="2">
        <f ca="1">IF(AO24&gt;AP$6,"",AY24-AX24-AW24-AV24-AU24)</f>
        <v>2043.5036629909882</v>
      </c>
      <c r="AU24" s="16">
        <f t="shared" ref="AU24:AU87" ca="1" si="73">IF(AO24&gt;AP$6,"",((1+AP$11)^(AQ24/360)-1)*AS24)</f>
        <v>24971.210361295409</v>
      </c>
      <c r="AV24" s="16">
        <f t="shared" ref="AV24:AV85" ca="1" si="74">IF(AO24&gt;AP$6,"",((1+AP$12)^(AQ24/30)-1)*AS24)</f>
        <v>464.86225327625903</v>
      </c>
      <c r="AW24" s="14">
        <f t="shared" si="44"/>
        <v>450.45000000000005</v>
      </c>
      <c r="AX24" s="5">
        <f t="shared" si="6"/>
        <v>0</v>
      </c>
      <c r="AY24" s="16">
        <f t="shared" ca="1" si="7"/>
        <v>27930.026277562658</v>
      </c>
      <c r="AZ24" s="16">
        <f t="shared" ca="1" si="8"/>
        <v>1629052.1218672232</v>
      </c>
      <c r="BA24" s="16">
        <f t="shared" ca="1" si="45"/>
        <v>0.95365435240775454</v>
      </c>
      <c r="BB24" s="16">
        <f t="shared" ca="1" si="46"/>
        <v>0.95365435240775454</v>
      </c>
      <c r="BF24" s="5">
        <v>3</v>
      </c>
      <c r="BG24" s="4">
        <f t="shared" ca="1" si="47"/>
        <v>45566</v>
      </c>
      <c r="BH24" s="5">
        <f ca="1">IF(BF24&gt;BG$6,"",BG24-BG23)</f>
        <v>30</v>
      </c>
      <c r="BI24" s="5">
        <f t="shared" ca="1" si="49"/>
        <v>92</v>
      </c>
      <c r="BJ24" s="2">
        <f t="shared" ca="1" si="50"/>
        <v>1638927.0751215066</v>
      </c>
      <c r="BK24" s="2">
        <f ca="1">IF(BF24&gt;BG$6,"",BP24-BO24-BN24-BM24-BL24)</f>
        <v>-1963.0433130534366</v>
      </c>
      <c r="BL24" s="16">
        <f t="shared" ref="BL24:BL87" ca="1" si="75">IF(BF24&gt;BG$6,"",((1+BG$11)^(BH24/360)-1)*BJ24)</f>
        <v>25091.105707783434</v>
      </c>
      <c r="BM24" s="16">
        <f t="shared" ca="1" si="10"/>
        <v>467.09421640977808</v>
      </c>
      <c r="BN24" s="14">
        <f t="shared" si="51"/>
        <v>450.45000000000005</v>
      </c>
      <c r="BO24" s="5">
        <f t="shared" si="11"/>
        <v>0</v>
      </c>
      <c r="BP24" s="16">
        <f t="shared" ca="1" si="12"/>
        <v>24045.606611139778</v>
      </c>
      <c r="BQ24" s="16">
        <f t="shared" ca="1" si="13"/>
        <v>1640890.11843456</v>
      </c>
      <c r="BR24" s="16">
        <f t="shared" ca="1" si="52"/>
        <v>0.95365435240775454</v>
      </c>
      <c r="BS24" s="16">
        <f t="shared" ca="1" si="53"/>
        <v>0.95365435240775454</v>
      </c>
      <c r="BW24" s="5">
        <v>3</v>
      </c>
      <c r="BX24" s="4">
        <f t="shared" ca="1" si="54"/>
        <v>45566</v>
      </c>
      <c r="BY24" s="5">
        <f ca="1">IF(BW24&gt;BX$6,"",BX24-BX23)</f>
        <v>30</v>
      </c>
      <c r="BZ24" s="5">
        <f t="shared" ca="1" si="56"/>
        <v>92</v>
      </c>
      <c r="CA24" s="2">
        <f t="shared" ca="1" si="57"/>
        <v>1633145.9277552452</v>
      </c>
      <c r="CB24" s="2">
        <f ca="1">IF(BW24&gt;BX$6,"",CG24-CF24-CE24-CD24-CC24)</f>
        <v>994.57497055468775</v>
      </c>
      <c r="CC24" s="16">
        <f t="shared" ref="CC24:CC87" ca="1" si="76">IF(BW24&gt;BX$6,"",((1+BX$11)^(BY24/360)-1)*CA24)</f>
        <v>25002.599402725056</v>
      </c>
      <c r="CD24" s="16">
        <f t="shared" ca="1" si="15"/>
        <v>465.44658941039307</v>
      </c>
      <c r="CE24" s="14">
        <f t="shared" si="58"/>
        <v>450.45000000000005</v>
      </c>
      <c r="CF24" s="5">
        <f t="shared" si="16"/>
        <v>0</v>
      </c>
      <c r="CG24" s="16">
        <f t="shared" ca="1" si="17"/>
        <v>26913.070962690137</v>
      </c>
      <c r="CH24" s="16">
        <f t="shared" ca="1" si="18"/>
        <v>1632151.3527846904</v>
      </c>
      <c r="CI24" s="16">
        <f t="shared" ca="1" si="59"/>
        <v>0.95365435240775454</v>
      </c>
      <c r="CJ24" s="16">
        <f t="shared" ca="1" si="60"/>
        <v>0.95365435240775454</v>
      </c>
      <c r="CN24" s="5">
        <v>3</v>
      </c>
      <c r="CO24" s="4">
        <f t="shared" ca="1" si="61"/>
        <v>45566</v>
      </c>
      <c r="CP24" s="5">
        <f ca="1">IF(CN24&gt;CO$6,"",CO24-CO23)</f>
        <v>30</v>
      </c>
      <c r="CQ24" s="5">
        <f t="shared" ca="1" si="63"/>
        <v>92</v>
      </c>
      <c r="CR24" s="2">
        <f t="shared" ca="1" si="64"/>
        <v>1640692.2254772566</v>
      </c>
      <c r="CS24" s="2">
        <f ca="1">IF(CN24&gt;CO$6,"",CX24-CW24-CV24-CU24-CT24)</f>
        <v>-2866.0891333262662</v>
      </c>
      <c r="CT24" s="16">
        <f t="shared" ref="CT24:CT87" ca="1" si="77">IF(CN24&gt;CO$6,"",((1+CO$11)^(CP24/360)-1)*CR24)</f>
        <v>25118.129225082379</v>
      </c>
      <c r="CU24" s="16">
        <f t="shared" ca="1" si="20"/>
        <v>467.59728426116698</v>
      </c>
      <c r="CV24" s="14">
        <f t="shared" si="65"/>
        <v>450.45000000000005</v>
      </c>
      <c r="CW24" s="5">
        <f t="shared" si="21"/>
        <v>0</v>
      </c>
      <c r="CX24" s="16">
        <f t="shared" ca="1" si="66"/>
        <v>23170.08737601728</v>
      </c>
      <c r="CY24" s="16">
        <f t="shared" ca="1" si="22"/>
        <v>1643558.3146105828</v>
      </c>
      <c r="CZ24" s="16">
        <f t="shared" ca="1" si="67"/>
        <v>0.95365435240775454</v>
      </c>
      <c r="DA24" s="16">
        <f t="shared" ca="1" si="68"/>
        <v>0.95365435240775454</v>
      </c>
    </row>
    <row r="25" spans="2:105">
      <c r="B25" s="5">
        <v>4</v>
      </c>
      <c r="C25" s="4">
        <f t="shared" ca="1" si="69"/>
        <v>45597</v>
      </c>
      <c r="D25" s="5">
        <f t="shared" ca="1" si="23"/>
        <v>31</v>
      </c>
      <c r="E25" s="5">
        <f t="shared" ca="1" si="24"/>
        <v>123</v>
      </c>
      <c r="F25" s="2">
        <f t="shared" ca="1" si="25"/>
        <v>1632151.3527846904</v>
      </c>
      <c r="G25" s="2">
        <f t="shared" ca="1" si="0"/>
        <v>155.10869632649701</v>
      </c>
      <c r="H25" s="16">
        <f t="shared" ca="1" si="70"/>
        <v>25826.841410002493</v>
      </c>
      <c r="I25" s="16">
        <f t="shared" ca="1" si="26"/>
        <v>480.67085636114609</v>
      </c>
      <c r="J25" s="14">
        <f t="shared" si="27"/>
        <v>450.45000000000005</v>
      </c>
      <c r="K25" s="5">
        <f t="shared" si="1"/>
        <v>0</v>
      </c>
      <c r="L25" s="16">
        <f t="shared" ca="1" si="28"/>
        <v>26913.070962690137</v>
      </c>
      <c r="M25" s="16">
        <f t="shared" ca="1" si="29"/>
        <v>1631996.2440883638</v>
      </c>
      <c r="N25" s="16">
        <f t="shared" ca="1" si="30"/>
        <v>0.93852675256280937</v>
      </c>
      <c r="O25" s="16">
        <f t="shared" ca="1" si="31"/>
        <v>0.93852675256280937</v>
      </c>
      <c r="P25" s="82"/>
      <c r="Q25" s="77">
        <f ca="1">IFERROR(IF('Simulación Cliente'!$H$21="Simple",G25+H25+I25+J25+K25,AC25+AD25+AE25+AF25+AG25),"")</f>
        <v>26913.070962690137</v>
      </c>
      <c r="R25" s="79">
        <f t="shared" ca="1" si="32"/>
        <v>123</v>
      </c>
      <c r="S25" s="78">
        <f ca="1">IFERROR((1+'Simulación Cliente'!$E$21)^(R25/360),"")</f>
        <v>1.0667499804609402</v>
      </c>
      <c r="T25" s="75">
        <f t="shared" ca="1" si="33"/>
        <v>25229.03</v>
      </c>
      <c r="X25" s="5">
        <v>4</v>
      </c>
      <c r="Y25" s="4">
        <f t="shared" ca="1" si="34"/>
        <v>45597</v>
      </c>
      <c r="Z25" s="5">
        <f t="shared" ref="Z25:Z88" ca="1" si="78">IF(X25&gt;Y$6,"",Y25-Y24)</f>
        <v>31</v>
      </c>
      <c r="AA25" s="5">
        <f t="shared" ca="1" si="71"/>
        <v>123</v>
      </c>
      <c r="AB25" s="2">
        <f t="shared" ca="1" si="35"/>
        <v>1643558.3146105828</v>
      </c>
      <c r="AC25" s="2">
        <f t="shared" ref="AC25:AC88" ca="1" si="79">IF(X25&gt;Y$6,"",AH25-AG25-AF25-AE25-AD25)</f>
        <v>-3771.7357728831448</v>
      </c>
      <c r="AD25" s="16">
        <f t="shared" ca="1" si="72"/>
        <v>26007.342926326106</v>
      </c>
      <c r="AE25" s="16">
        <f t="shared" ca="1" si="36"/>
        <v>484.03022257431979</v>
      </c>
      <c r="AF25" s="14">
        <f t="shared" si="37"/>
        <v>450.45000000000005</v>
      </c>
      <c r="AG25" s="5">
        <f t="shared" si="2"/>
        <v>0</v>
      </c>
      <c r="AH25" s="16">
        <f t="shared" ca="1" si="3"/>
        <v>23170.08737601728</v>
      </c>
      <c r="AI25" s="16">
        <f t="shared" ca="1" si="4"/>
        <v>1647330.0503834658</v>
      </c>
      <c r="AJ25" s="16">
        <f t="shared" ca="1" si="38"/>
        <v>0.93852675256280937</v>
      </c>
      <c r="AK25" s="16">
        <f t="shared" ca="1" si="39"/>
        <v>0.93852675256280937</v>
      </c>
      <c r="AO25" s="5">
        <v>4</v>
      </c>
      <c r="AP25" s="4">
        <f t="shared" ca="1" si="40"/>
        <v>45597</v>
      </c>
      <c r="AQ25" s="5">
        <f t="shared" ref="AQ25:AQ88" ca="1" si="80">IF(AO25&gt;AP$6,"",AP25-AP24)</f>
        <v>31</v>
      </c>
      <c r="AR25" s="5">
        <f t="shared" ca="1" si="42"/>
        <v>123</v>
      </c>
      <c r="AS25" s="2">
        <f t="shared" ca="1" si="43"/>
        <v>1629052.1218672232</v>
      </c>
      <c r="AT25" s="2">
        <f t="shared" ref="AT25:AT88" ca="1" si="81">IF(AO25&gt;AP$6,"",AY25-AX25-AW25-AV25-AU25)</f>
        <v>1222.0183584098049</v>
      </c>
      <c r="AU25" s="16">
        <f t="shared" ca="1" si="73"/>
        <v>25777.79979063194</v>
      </c>
      <c r="AV25" s="16">
        <f t="shared" ca="1" si="74"/>
        <v>479.75812852091349</v>
      </c>
      <c r="AW25" s="14">
        <f t="shared" si="44"/>
        <v>450.45000000000005</v>
      </c>
      <c r="AX25" s="5">
        <f t="shared" si="6"/>
        <v>0</v>
      </c>
      <c r="AY25" s="16">
        <f t="shared" ca="1" si="7"/>
        <v>27930.026277562658</v>
      </c>
      <c r="AZ25" s="16">
        <f t="shared" ca="1" si="8"/>
        <v>1627830.1035088133</v>
      </c>
      <c r="BA25" s="16">
        <f t="shared" ca="1" si="45"/>
        <v>0.93852675256280937</v>
      </c>
      <c r="BB25" s="16">
        <f t="shared" ca="1" si="46"/>
        <v>0.93852675256280937</v>
      </c>
      <c r="BF25" s="5">
        <v>4</v>
      </c>
      <c r="BG25" s="4">
        <f t="shared" ca="1" si="47"/>
        <v>45597</v>
      </c>
      <c r="BH25" s="5">
        <f t="shared" ref="BH25:BH88" ca="1" si="82">IF(BF25&gt;BG$6,"",BG25-BG24)</f>
        <v>31</v>
      </c>
      <c r="BI25" s="5">
        <f t="shared" ca="1" si="49"/>
        <v>123</v>
      </c>
      <c r="BJ25" s="2">
        <f t="shared" ca="1" si="50"/>
        <v>1640890.11843456</v>
      </c>
      <c r="BK25" s="2">
        <f t="shared" ref="BK25:BK88" ca="1" si="83">IF(BF25&gt;BG$6,"",BP25-BO25-BN25-BM25-BL25)</f>
        <v>-2853.2097397023572</v>
      </c>
      <c r="BL25" s="16">
        <f t="shared" ca="1" si="75"/>
        <v>25965.121915773783</v>
      </c>
      <c r="BM25" s="16">
        <f t="shared" ca="1" si="10"/>
        <v>483.24443506835092</v>
      </c>
      <c r="BN25" s="14">
        <f t="shared" si="51"/>
        <v>450.45000000000005</v>
      </c>
      <c r="BO25" s="5">
        <f t="shared" si="11"/>
        <v>0</v>
      </c>
      <c r="BP25" s="16">
        <f t="shared" ca="1" si="12"/>
        <v>24045.606611139778</v>
      </c>
      <c r="BQ25" s="16">
        <f t="shared" ca="1" si="13"/>
        <v>1643743.3281742623</v>
      </c>
      <c r="BR25" s="16">
        <f t="shared" ca="1" si="52"/>
        <v>0.93852675256280937</v>
      </c>
      <c r="BS25" s="16">
        <f t="shared" ca="1" si="53"/>
        <v>0.93852675256280937</v>
      </c>
      <c r="BW25" s="5">
        <v>4</v>
      </c>
      <c r="BX25" s="4">
        <f t="shared" ca="1" si="54"/>
        <v>45597</v>
      </c>
      <c r="BY25" s="5">
        <f t="shared" ref="BY25:BY88" ca="1" si="84">IF(BW25&gt;BX$6,"",BX25-BX24)</f>
        <v>31</v>
      </c>
      <c r="BZ25" s="5">
        <f t="shared" ca="1" si="56"/>
        <v>123</v>
      </c>
      <c r="CA25" s="2">
        <f t="shared" ca="1" si="57"/>
        <v>1632151.3527846904</v>
      </c>
      <c r="CB25" s="2">
        <f t="shared" ref="CB25:CB88" ca="1" si="85">IF(BW25&gt;BX$6,"",CG25-CF25-CE25-CD25-CC25)</f>
        <v>155.10869632649701</v>
      </c>
      <c r="CC25" s="16">
        <f t="shared" ca="1" si="76"/>
        <v>25826.841410002493</v>
      </c>
      <c r="CD25" s="16">
        <f t="shared" ca="1" si="15"/>
        <v>480.67085636114609</v>
      </c>
      <c r="CE25" s="14">
        <f t="shared" si="58"/>
        <v>450.45000000000005</v>
      </c>
      <c r="CF25" s="5">
        <f t="shared" si="16"/>
        <v>0</v>
      </c>
      <c r="CG25" s="16">
        <f t="shared" ca="1" si="17"/>
        <v>26913.070962690137</v>
      </c>
      <c r="CH25" s="16">
        <f t="shared" ca="1" si="18"/>
        <v>1631996.2440883638</v>
      </c>
      <c r="CI25" s="16">
        <f t="shared" ca="1" si="59"/>
        <v>0.93852675256280937</v>
      </c>
      <c r="CJ25" s="16">
        <f t="shared" ca="1" si="60"/>
        <v>0.93852675256280937</v>
      </c>
      <c r="CN25" s="5">
        <v>4</v>
      </c>
      <c r="CO25" s="4">
        <f t="shared" ca="1" si="61"/>
        <v>45597</v>
      </c>
      <c r="CP25" s="5">
        <f t="shared" ref="CP25:CP88" ca="1" si="86">IF(CN25&gt;CO$6,"",CO25-CO24)</f>
        <v>31</v>
      </c>
      <c r="CQ25" s="5">
        <f t="shared" ca="1" si="63"/>
        <v>123</v>
      </c>
      <c r="CR25" s="2">
        <f t="shared" ca="1" si="64"/>
        <v>1643558.3146105828</v>
      </c>
      <c r="CS25" s="2">
        <f t="shared" ref="CS25:CS88" ca="1" si="87">IF(CN25&gt;CO$6,"",CX25-CW25-CV25-CU25-CT25)</f>
        <v>-3771.7357728831448</v>
      </c>
      <c r="CT25" s="16">
        <f t="shared" ca="1" si="77"/>
        <v>26007.342926326106</v>
      </c>
      <c r="CU25" s="16">
        <f t="shared" ca="1" si="20"/>
        <v>484.03022257431979</v>
      </c>
      <c r="CV25" s="14">
        <f t="shared" si="65"/>
        <v>450.45000000000005</v>
      </c>
      <c r="CW25" s="5">
        <f t="shared" si="21"/>
        <v>0</v>
      </c>
      <c r="CX25" s="16">
        <f t="shared" ca="1" si="66"/>
        <v>23170.08737601728</v>
      </c>
      <c r="CY25" s="16">
        <f t="shared" ca="1" si="22"/>
        <v>1647330.0503834658</v>
      </c>
      <c r="CZ25" s="16">
        <f t="shared" ca="1" si="67"/>
        <v>0.93852675256280937</v>
      </c>
      <c r="DA25" s="16">
        <f t="shared" ca="1" si="68"/>
        <v>0.93852675256280937</v>
      </c>
    </row>
    <row r="26" spans="2:105">
      <c r="B26" s="5">
        <v>5</v>
      </c>
      <c r="C26" s="4">
        <f t="shared" ca="1" si="69"/>
        <v>45627</v>
      </c>
      <c r="D26" s="5">
        <f t="shared" ca="1" si="23"/>
        <v>30</v>
      </c>
      <c r="E26" s="5">
        <f t="shared" ca="1" si="24"/>
        <v>153</v>
      </c>
      <c r="F26" s="2">
        <f t="shared" ca="1" si="25"/>
        <v>1631996.2440883638</v>
      </c>
      <c r="G26" s="2">
        <f t="shared" ca="1" si="0"/>
        <v>1012.503678581892</v>
      </c>
      <c r="H26" s="16">
        <f t="shared" ca="1" si="70"/>
        <v>24984.998354542913</v>
      </c>
      <c r="I26" s="16">
        <f t="shared" ca="1" si="26"/>
        <v>465.11892956533177</v>
      </c>
      <c r="J26" s="14">
        <f t="shared" si="27"/>
        <v>450.45000000000005</v>
      </c>
      <c r="K26" s="5">
        <f t="shared" si="1"/>
        <v>0</v>
      </c>
      <c r="L26" s="16">
        <f t="shared" ca="1" si="28"/>
        <v>26913.070962690137</v>
      </c>
      <c r="M26" s="16">
        <f t="shared" ca="1" si="29"/>
        <v>1630983.7404097819</v>
      </c>
      <c r="N26" s="16">
        <f t="shared" ca="1" si="30"/>
        <v>0.9241156581927823</v>
      </c>
      <c r="O26" s="16">
        <f t="shared" ca="1" si="31"/>
        <v>0.9241156581927823</v>
      </c>
      <c r="P26" s="82"/>
      <c r="Q26" s="77">
        <f ca="1">IFERROR(IF('Simulación Cliente'!$H$21="Simple",G26+H26+I26+J26+K26,AC26+AD26+AE26+AF26+AG26),"")</f>
        <v>26913.070962690137</v>
      </c>
      <c r="R26" s="79">
        <f t="shared" ca="1" si="32"/>
        <v>153</v>
      </c>
      <c r="S26" s="78">
        <f ca="1">IFERROR((1+'Simulación Cliente'!$E$21)^(R26/360),"")</f>
        <v>1.0836953023934204</v>
      </c>
      <c r="T26" s="75">
        <f t="shared" ca="1" si="33"/>
        <v>24834.54</v>
      </c>
      <c r="X26" s="5">
        <v>5</v>
      </c>
      <c r="Y26" s="4">
        <f t="shared" ca="1" si="34"/>
        <v>45627</v>
      </c>
      <c r="Z26" s="5">
        <f t="shared" ca="1" si="78"/>
        <v>30</v>
      </c>
      <c r="AA26" s="5">
        <f t="shared" ca="1" si="71"/>
        <v>153</v>
      </c>
      <c r="AB26" s="2">
        <f t="shared" ca="1" si="35"/>
        <v>1647330.0503834658</v>
      </c>
      <c r="AC26" s="2">
        <f t="shared" ca="1" si="79"/>
        <v>20200.484878008752</v>
      </c>
      <c r="AD26" s="16">
        <f t="shared" ca="1" si="72"/>
        <v>25219.75080966637</v>
      </c>
      <c r="AE26" s="16">
        <f t="shared" ca="1" si="36"/>
        <v>469.48906435943724</v>
      </c>
      <c r="AF26" s="14">
        <f t="shared" si="37"/>
        <v>450.45000000000005</v>
      </c>
      <c r="AG26" s="5">
        <f t="shared" si="2"/>
        <v>0</v>
      </c>
      <c r="AH26" s="16">
        <f t="shared" ca="1" si="3"/>
        <v>46340.17475203456</v>
      </c>
      <c r="AI26" s="16">
        <f t="shared" ca="1" si="4"/>
        <v>1627129.5655054571</v>
      </c>
      <c r="AJ26" s="16">
        <f t="shared" ca="1" si="38"/>
        <v>1.8482313163855646</v>
      </c>
      <c r="AK26" s="16">
        <f t="shared" ca="1" si="39"/>
        <v>0.9241156581927823</v>
      </c>
      <c r="AO26" s="5">
        <v>5</v>
      </c>
      <c r="AP26" s="4">
        <f t="shared" ca="1" si="40"/>
        <v>45627</v>
      </c>
      <c r="AQ26" s="5">
        <f t="shared" ca="1" si="80"/>
        <v>30</v>
      </c>
      <c r="AR26" s="5">
        <f t="shared" ca="1" si="42"/>
        <v>153</v>
      </c>
      <c r="AS26" s="2">
        <f t="shared" ca="1" si="43"/>
        <v>1627830.1035088133</v>
      </c>
      <c r="AT26" s="2">
        <f t="shared" ca="1" si="81"/>
        <v>2094.4277498199444</v>
      </c>
      <c r="AU26" s="16">
        <f t="shared" ca="1" si="73"/>
        <v>24921.216948242552</v>
      </c>
      <c r="AV26" s="16">
        <f t="shared" ca="1" si="74"/>
        <v>463.9315795001595</v>
      </c>
      <c r="AW26" s="14">
        <f t="shared" si="44"/>
        <v>450.45000000000005</v>
      </c>
      <c r="AX26" s="5">
        <f t="shared" si="6"/>
        <v>0</v>
      </c>
      <c r="AY26" s="16">
        <f t="shared" ca="1" si="7"/>
        <v>27930.026277562658</v>
      </c>
      <c r="AZ26" s="16">
        <f t="shared" ca="1" si="8"/>
        <v>1625735.6757589933</v>
      </c>
      <c r="BA26" s="16">
        <f t="shared" ca="1" si="45"/>
        <v>0.9241156581927823</v>
      </c>
      <c r="BB26" s="16">
        <f t="shared" ca="1" si="46"/>
        <v>0.9241156581927823</v>
      </c>
      <c r="BF26" s="5">
        <v>5</v>
      </c>
      <c r="BG26" s="4">
        <f t="shared" ca="1" si="47"/>
        <v>45627</v>
      </c>
      <c r="BH26" s="5">
        <f t="shared" ca="1" si="82"/>
        <v>30</v>
      </c>
      <c r="BI26" s="5">
        <f t="shared" ca="1" si="49"/>
        <v>153</v>
      </c>
      <c r="BJ26" s="2">
        <f t="shared" ca="1" si="50"/>
        <v>1643743.3281742623</v>
      </c>
      <c r="BK26" s="2">
        <f t="shared" ca="1" si="83"/>
        <v>22007.456381935903</v>
      </c>
      <c r="BL26" s="16">
        <f t="shared" ca="1" si="75"/>
        <v>25164.839991813838</v>
      </c>
      <c r="BM26" s="16">
        <f t="shared" ca="1" si="10"/>
        <v>468.46684852981389</v>
      </c>
      <c r="BN26" s="14">
        <f t="shared" si="51"/>
        <v>450.45000000000005</v>
      </c>
      <c r="BO26" s="5">
        <f t="shared" si="11"/>
        <v>0</v>
      </c>
      <c r="BP26" s="16">
        <f t="shared" ca="1" si="12"/>
        <v>48091.213222279555</v>
      </c>
      <c r="BQ26" s="16">
        <f t="shared" ca="1" si="13"/>
        <v>1621735.8717923264</v>
      </c>
      <c r="BR26" s="16">
        <f t="shared" ca="1" si="52"/>
        <v>1.8482313163855646</v>
      </c>
      <c r="BS26" s="16">
        <f t="shared" ca="1" si="53"/>
        <v>0.9241156581927823</v>
      </c>
      <c r="BW26" s="5">
        <v>5</v>
      </c>
      <c r="BX26" s="4">
        <f t="shared" ca="1" si="54"/>
        <v>45627</v>
      </c>
      <c r="BY26" s="5">
        <f t="shared" ca="1" si="84"/>
        <v>30</v>
      </c>
      <c r="BZ26" s="5">
        <f t="shared" ca="1" si="56"/>
        <v>153</v>
      </c>
      <c r="CA26" s="2">
        <f t="shared" ca="1" si="57"/>
        <v>1631996.2440883638</v>
      </c>
      <c r="CB26" s="2">
        <f t="shared" ca="1" si="85"/>
        <v>1012.503678581892</v>
      </c>
      <c r="CC26" s="16">
        <f t="shared" ca="1" si="76"/>
        <v>24984.998354542913</v>
      </c>
      <c r="CD26" s="16">
        <f t="shared" ca="1" si="15"/>
        <v>465.11892956533177</v>
      </c>
      <c r="CE26" s="14">
        <f t="shared" si="58"/>
        <v>450.45000000000005</v>
      </c>
      <c r="CF26" s="5">
        <f t="shared" si="16"/>
        <v>0</v>
      </c>
      <c r="CG26" s="16">
        <f t="shared" ca="1" si="17"/>
        <v>26913.070962690137</v>
      </c>
      <c r="CH26" s="16">
        <f t="shared" ca="1" si="18"/>
        <v>1630983.7404097819</v>
      </c>
      <c r="CI26" s="16">
        <f t="shared" ca="1" si="59"/>
        <v>0.9241156581927823</v>
      </c>
      <c r="CJ26" s="16">
        <f t="shared" ca="1" si="60"/>
        <v>0.9241156581927823</v>
      </c>
      <c r="CN26" s="5">
        <v>5</v>
      </c>
      <c r="CO26" s="4">
        <f t="shared" ca="1" si="61"/>
        <v>45627</v>
      </c>
      <c r="CP26" s="5">
        <f t="shared" ca="1" si="86"/>
        <v>30</v>
      </c>
      <c r="CQ26" s="5">
        <f t="shared" ca="1" si="63"/>
        <v>153</v>
      </c>
      <c r="CR26" s="2">
        <f t="shared" ca="1" si="64"/>
        <v>1647330.0503834658</v>
      </c>
      <c r="CS26" s="2">
        <f t="shared" ca="1" si="87"/>
        <v>20200.484878008752</v>
      </c>
      <c r="CT26" s="16">
        <f t="shared" ca="1" si="77"/>
        <v>25219.75080966637</v>
      </c>
      <c r="CU26" s="16">
        <f t="shared" ca="1" si="20"/>
        <v>469.48906435943724</v>
      </c>
      <c r="CV26" s="14">
        <f t="shared" si="65"/>
        <v>450.45000000000005</v>
      </c>
      <c r="CW26" s="5">
        <f t="shared" si="21"/>
        <v>0</v>
      </c>
      <c r="CX26" s="16">
        <f t="shared" ca="1" si="66"/>
        <v>46340.17475203456</v>
      </c>
      <c r="CY26" s="16">
        <f t="shared" ca="1" si="22"/>
        <v>1627129.5655054571</v>
      </c>
      <c r="CZ26" s="16">
        <f t="shared" ca="1" si="67"/>
        <v>1.8482313163855646</v>
      </c>
      <c r="DA26" s="16">
        <f t="shared" ca="1" si="68"/>
        <v>0.9241156581927823</v>
      </c>
    </row>
    <row r="27" spans="2:105">
      <c r="B27" s="5">
        <v>6</v>
      </c>
      <c r="C27" s="4">
        <f t="shared" ca="1" si="69"/>
        <v>45658</v>
      </c>
      <c r="D27" s="5">
        <f t="shared" ca="1" si="23"/>
        <v>31</v>
      </c>
      <c r="E27" s="5">
        <f t="shared" ca="1" si="24"/>
        <v>184</v>
      </c>
      <c r="F27" s="2">
        <f t="shared" ca="1" si="25"/>
        <v>1630983.7404097819</v>
      </c>
      <c r="G27" s="2">
        <f t="shared" ca="1" si="0"/>
        <v>173.92862796019836</v>
      </c>
      <c r="H27" s="16">
        <f t="shared" ca="1" si="70"/>
        <v>25808.365341846395</v>
      </c>
      <c r="I27" s="16">
        <f t="shared" ca="1" si="26"/>
        <v>480.32699288354178</v>
      </c>
      <c r="J27" s="14">
        <f t="shared" si="27"/>
        <v>450.45000000000005</v>
      </c>
      <c r="K27" s="5">
        <f t="shared" si="1"/>
        <v>0</v>
      </c>
      <c r="L27" s="16">
        <f t="shared" ca="1" si="28"/>
        <v>26913.070962690137</v>
      </c>
      <c r="M27" s="16">
        <f t="shared" ca="1" si="29"/>
        <v>1630809.8117818218</v>
      </c>
      <c r="N27" s="16">
        <f t="shared" ca="1" si="30"/>
        <v>0.90945662386625359</v>
      </c>
      <c r="O27" s="16">
        <f t="shared" ca="1" si="31"/>
        <v>0.90945662386625359</v>
      </c>
      <c r="P27" s="82"/>
      <c r="Q27" s="77">
        <f ca="1">IFERROR(IF('Simulación Cliente'!$H$21="Simple",G27+H27+I27+J27+K27,AC27+AD27+AE27+AF27+AG27),"")</f>
        <v>26913.070962690137</v>
      </c>
      <c r="R27" s="79">
        <f t="shared" ca="1" si="32"/>
        <v>184</v>
      </c>
      <c r="S27" s="78">
        <f ca="1">IFERROR((1+'Simulación Cliente'!$E$21)^(R27/360),"")</f>
        <v>1.1014883028895663</v>
      </c>
      <c r="T27" s="75">
        <f t="shared" ca="1" si="33"/>
        <v>24433.37</v>
      </c>
      <c r="X27" s="5">
        <v>6</v>
      </c>
      <c r="Y27" s="4">
        <f t="shared" ca="1" si="34"/>
        <v>45658</v>
      </c>
      <c r="Z27" s="5">
        <f t="shared" ca="1" si="78"/>
        <v>31</v>
      </c>
      <c r="AA27" s="5">
        <f t="shared" ca="1" si="71"/>
        <v>184</v>
      </c>
      <c r="AB27" s="2">
        <f t="shared" ca="1" si="35"/>
        <v>1627129.5655054571</v>
      </c>
      <c r="AC27" s="2">
        <f t="shared" ca="1" si="79"/>
        <v>-3506.9321945466727</v>
      </c>
      <c r="AD27" s="16">
        <f t="shared" ca="1" si="72"/>
        <v>25747.377637580747</v>
      </c>
      <c r="AE27" s="16">
        <f t="shared" ca="1" si="36"/>
        <v>479.19193298320431</v>
      </c>
      <c r="AF27" s="14">
        <f t="shared" si="37"/>
        <v>450.45000000000005</v>
      </c>
      <c r="AG27" s="5">
        <f t="shared" si="2"/>
        <v>0</v>
      </c>
      <c r="AH27" s="16">
        <f t="shared" ca="1" si="3"/>
        <v>23170.08737601728</v>
      </c>
      <c r="AI27" s="16">
        <f t="shared" ca="1" si="4"/>
        <v>1630636.4977000037</v>
      </c>
      <c r="AJ27" s="16">
        <f t="shared" ca="1" si="38"/>
        <v>0.90945662386625359</v>
      </c>
      <c r="AK27" s="16">
        <f t="shared" ca="1" si="39"/>
        <v>0.90945662386625359</v>
      </c>
      <c r="AO27" s="5">
        <v>6</v>
      </c>
      <c r="AP27" s="4">
        <f t="shared" ca="1" si="40"/>
        <v>45658</v>
      </c>
      <c r="AQ27" s="5">
        <f t="shared" ca="1" si="80"/>
        <v>31</v>
      </c>
      <c r="AR27" s="5">
        <f t="shared" ca="1" si="42"/>
        <v>184</v>
      </c>
      <c r="AS27" s="2">
        <f t="shared" ca="1" si="43"/>
        <v>1625735.6757589933</v>
      </c>
      <c r="AT27" s="2">
        <f t="shared" ca="1" si="81"/>
        <v>1275.4738461769994</v>
      </c>
      <c r="AU27" s="16">
        <f t="shared" ca="1" si="73"/>
        <v>25725.321000882486</v>
      </c>
      <c r="AV27" s="16">
        <f t="shared" ca="1" si="74"/>
        <v>478.78143050317226</v>
      </c>
      <c r="AW27" s="14">
        <f t="shared" si="44"/>
        <v>450.45000000000005</v>
      </c>
      <c r="AX27" s="5">
        <f t="shared" si="6"/>
        <v>0</v>
      </c>
      <c r="AY27" s="16">
        <f t="shared" ca="1" si="7"/>
        <v>27930.026277562658</v>
      </c>
      <c r="AZ27" s="16">
        <f t="shared" ca="1" si="8"/>
        <v>1624460.2019128161</v>
      </c>
      <c r="BA27" s="16">
        <f t="shared" ca="1" si="45"/>
        <v>0.90945662386625359</v>
      </c>
      <c r="BB27" s="16">
        <f t="shared" ca="1" si="46"/>
        <v>0.90945662386625359</v>
      </c>
      <c r="BF27" s="5">
        <v>6</v>
      </c>
      <c r="BG27" s="4">
        <f t="shared" ca="1" si="47"/>
        <v>45658</v>
      </c>
      <c r="BH27" s="5">
        <f t="shared" ca="1" si="82"/>
        <v>31</v>
      </c>
      <c r="BI27" s="5">
        <f t="shared" ca="1" si="49"/>
        <v>184</v>
      </c>
      <c r="BJ27" s="2">
        <f t="shared" ca="1" si="50"/>
        <v>1621735.8717923264</v>
      </c>
      <c r="BK27" s="2">
        <f t="shared" ca="1" si="83"/>
        <v>-2544.4757625293532</v>
      </c>
      <c r="BL27" s="16">
        <f t="shared" ca="1" si="75"/>
        <v>25662.028891028855</v>
      </c>
      <c r="BM27" s="16">
        <f t="shared" ca="1" si="10"/>
        <v>477.60348264027692</v>
      </c>
      <c r="BN27" s="14">
        <f t="shared" si="51"/>
        <v>450.45000000000005</v>
      </c>
      <c r="BO27" s="5">
        <f t="shared" si="11"/>
        <v>0</v>
      </c>
      <c r="BP27" s="16">
        <f t="shared" ca="1" si="12"/>
        <v>24045.606611139778</v>
      </c>
      <c r="BQ27" s="16">
        <f t="shared" ca="1" si="13"/>
        <v>1624280.3475548557</v>
      </c>
      <c r="BR27" s="16">
        <f t="shared" ca="1" si="52"/>
        <v>0.90945662386625359</v>
      </c>
      <c r="BS27" s="16">
        <f t="shared" ca="1" si="53"/>
        <v>0.90945662386625359</v>
      </c>
      <c r="BW27" s="5">
        <v>6</v>
      </c>
      <c r="BX27" s="4">
        <f t="shared" ca="1" si="54"/>
        <v>45658</v>
      </c>
      <c r="BY27" s="5">
        <f t="shared" ca="1" si="84"/>
        <v>31</v>
      </c>
      <c r="BZ27" s="5">
        <f t="shared" ca="1" si="56"/>
        <v>184</v>
      </c>
      <c r="CA27" s="2">
        <f t="shared" ca="1" si="57"/>
        <v>1630983.7404097819</v>
      </c>
      <c r="CB27" s="2">
        <f t="shared" ca="1" si="85"/>
        <v>173.92862796019836</v>
      </c>
      <c r="CC27" s="16">
        <f t="shared" ca="1" si="76"/>
        <v>25808.365341846395</v>
      </c>
      <c r="CD27" s="16">
        <f t="shared" ca="1" si="15"/>
        <v>480.32699288354178</v>
      </c>
      <c r="CE27" s="14">
        <f t="shared" si="58"/>
        <v>450.45000000000005</v>
      </c>
      <c r="CF27" s="5">
        <f t="shared" si="16"/>
        <v>0</v>
      </c>
      <c r="CG27" s="16">
        <f t="shared" ca="1" si="17"/>
        <v>26913.070962690137</v>
      </c>
      <c r="CH27" s="16">
        <f t="shared" ca="1" si="18"/>
        <v>1630809.8117818218</v>
      </c>
      <c r="CI27" s="16">
        <f t="shared" ca="1" si="59"/>
        <v>0.90945662386625359</v>
      </c>
      <c r="CJ27" s="16">
        <f t="shared" ca="1" si="60"/>
        <v>0.90945662386625359</v>
      </c>
      <c r="CN27" s="5">
        <v>6</v>
      </c>
      <c r="CO27" s="4">
        <f t="shared" ca="1" si="61"/>
        <v>45658</v>
      </c>
      <c r="CP27" s="5">
        <f t="shared" ca="1" si="86"/>
        <v>31</v>
      </c>
      <c r="CQ27" s="5">
        <f t="shared" ca="1" si="63"/>
        <v>184</v>
      </c>
      <c r="CR27" s="2">
        <f t="shared" ca="1" si="64"/>
        <v>1627129.5655054571</v>
      </c>
      <c r="CS27" s="2">
        <f t="shared" ca="1" si="87"/>
        <v>-3506.9321945466727</v>
      </c>
      <c r="CT27" s="16">
        <f t="shared" ca="1" si="77"/>
        <v>25747.377637580747</v>
      </c>
      <c r="CU27" s="16">
        <f t="shared" ca="1" si="20"/>
        <v>479.19193298320431</v>
      </c>
      <c r="CV27" s="14">
        <f t="shared" si="65"/>
        <v>450.45000000000005</v>
      </c>
      <c r="CW27" s="5">
        <f t="shared" si="21"/>
        <v>0</v>
      </c>
      <c r="CX27" s="16">
        <f t="shared" ca="1" si="66"/>
        <v>23170.08737601728</v>
      </c>
      <c r="CY27" s="16">
        <f t="shared" ca="1" si="22"/>
        <v>1630636.4977000037</v>
      </c>
      <c r="CZ27" s="16">
        <f t="shared" ca="1" si="67"/>
        <v>0.90945662386625359</v>
      </c>
      <c r="DA27" s="16">
        <f t="shared" ca="1" si="68"/>
        <v>0.90945662386625359</v>
      </c>
    </row>
    <row r="28" spans="2:105">
      <c r="B28" s="5">
        <v>7</v>
      </c>
      <c r="C28" s="4">
        <f t="shared" ca="1" si="69"/>
        <v>45689</v>
      </c>
      <c r="D28" s="5">
        <f t="shared" ca="1" si="23"/>
        <v>31</v>
      </c>
      <c r="E28" s="5">
        <f t="shared" ca="1" si="24"/>
        <v>215</v>
      </c>
      <c r="F28" s="2">
        <f t="shared" ca="1" si="25"/>
        <v>1630809.8117818218</v>
      </c>
      <c r="G28" s="2">
        <f t="shared" ca="1" si="0"/>
        <v>176.73206252264208</v>
      </c>
      <c r="H28" s="16">
        <f t="shared" ca="1" si="70"/>
        <v>25805.613129508169</v>
      </c>
      <c r="I28" s="16">
        <f t="shared" ca="1" si="26"/>
        <v>480.27577065932547</v>
      </c>
      <c r="J28" s="14">
        <f t="shared" si="27"/>
        <v>450.45000000000005</v>
      </c>
      <c r="K28" s="5">
        <f t="shared" si="1"/>
        <v>0</v>
      </c>
      <c r="L28" s="16">
        <f t="shared" ca="1" si="28"/>
        <v>26913.070962690137</v>
      </c>
      <c r="M28" s="16">
        <f t="shared" ca="1" si="29"/>
        <v>1630633.0797192992</v>
      </c>
      <c r="N28" s="16">
        <f t="shared" ca="1" si="30"/>
        <v>0.8950301224326388</v>
      </c>
      <c r="O28" s="16">
        <f t="shared" ca="1" si="31"/>
        <v>0.8950301224326388</v>
      </c>
      <c r="P28" s="82"/>
      <c r="Q28" s="77">
        <f ca="1">IFERROR(IF('Simulación Cliente'!$H$21="Simple",G28+H28+I28+J28+K28,AC28+AD28+AE28+AF28+AG28),"")</f>
        <v>26913.070962690137</v>
      </c>
      <c r="R28" s="79">
        <f t="shared" ca="1" si="32"/>
        <v>215</v>
      </c>
      <c r="S28" s="78">
        <f ca="1">IFERROR((1+'Simulación Cliente'!$E$21)^(R28/360),"")</f>
        <v>1.1195734434973807</v>
      </c>
      <c r="T28" s="75">
        <f t="shared" ca="1" si="33"/>
        <v>24038.68</v>
      </c>
      <c r="X28" s="5">
        <v>7</v>
      </c>
      <c r="Y28" s="4">
        <f t="shared" ca="1" si="34"/>
        <v>45689</v>
      </c>
      <c r="Z28" s="5">
        <f t="shared" ca="1" si="78"/>
        <v>31</v>
      </c>
      <c r="AA28" s="5">
        <f t="shared" ca="1" si="71"/>
        <v>215</v>
      </c>
      <c r="AB28" s="2">
        <f t="shared" ca="1" si="35"/>
        <v>1630636.4977000037</v>
      </c>
      <c r="AC28" s="2">
        <f t="shared" ca="1" si="79"/>
        <v>-3563.4579950295338</v>
      </c>
      <c r="AD28" s="16">
        <f t="shared" ca="1" si="72"/>
        <v>25802.870641627007</v>
      </c>
      <c r="AE28" s="16">
        <f t="shared" ca="1" si="36"/>
        <v>480.22472941980755</v>
      </c>
      <c r="AF28" s="14">
        <f t="shared" si="37"/>
        <v>450.45000000000005</v>
      </c>
      <c r="AG28" s="5">
        <f t="shared" si="2"/>
        <v>0</v>
      </c>
      <c r="AH28" s="16">
        <f t="shared" ca="1" si="3"/>
        <v>23170.08737601728</v>
      </c>
      <c r="AI28" s="16">
        <f t="shared" ca="1" si="4"/>
        <v>1634199.9556950333</v>
      </c>
      <c r="AJ28" s="16">
        <f t="shared" ca="1" si="38"/>
        <v>0.8950301224326388</v>
      </c>
      <c r="AK28" s="16">
        <f t="shared" ca="1" si="39"/>
        <v>0.8950301224326388</v>
      </c>
      <c r="AO28" s="5">
        <v>7</v>
      </c>
      <c r="AP28" s="4">
        <f t="shared" ca="1" si="40"/>
        <v>45689</v>
      </c>
      <c r="AQ28" s="5">
        <f t="shared" ca="1" si="80"/>
        <v>31</v>
      </c>
      <c r="AR28" s="5">
        <f t="shared" ca="1" si="42"/>
        <v>215</v>
      </c>
      <c r="AS28" s="2">
        <f t="shared" ca="1" si="43"/>
        <v>1624460.2019128161</v>
      </c>
      <c r="AT28" s="2">
        <f t="shared" ca="1" si="81"/>
        <v>1296.0323218333688</v>
      </c>
      <c r="AU28" s="16">
        <f t="shared" ca="1" si="73"/>
        <v>25705.13815405788</v>
      </c>
      <c r="AV28" s="16">
        <f t="shared" ca="1" si="74"/>
        <v>478.40580167140848</v>
      </c>
      <c r="AW28" s="14">
        <f t="shared" si="44"/>
        <v>450.45000000000005</v>
      </c>
      <c r="AX28" s="5">
        <f t="shared" si="6"/>
        <v>0</v>
      </c>
      <c r="AY28" s="16">
        <f t="shared" ca="1" si="7"/>
        <v>27930.026277562658</v>
      </c>
      <c r="AZ28" s="16">
        <f t="shared" ca="1" si="8"/>
        <v>1623164.1695909828</v>
      </c>
      <c r="BA28" s="16">
        <f t="shared" ca="1" si="45"/>
        <v>0.8950301224326388</v>
      </c>
      <c r="BB28" s="16">
        <f t="shared" ca="1" si="46"/>
        <v>0.8950301224326388</v>
      </c>
      <c r="BF28" s="5">
        <v>7</v>
      </c>
      <c r="BG28" s="4">
        <f t="shared" ca="1" si="47"/>
        <v>45689</v>
      </c>
      <c r="BH28" s="5">
        <f t="shared" ca="1" si="82"/>
        <v>31</v>
      </c>
      <c r="BI28" s="5">
        <f t="shared" ca="1" si="49"/>
        <v>215</v>
      </c>
      <c r="BJ28" s="2">
        <f t="shared" ca="1" si="50"/>
        <v>1624280.3475548557</v>
      </c>
      <c r="BK28" s="2">
        <f t="shared" ca="1" si="83"/>
        <v>-2585.4883973073702</v>
      </c>
      <c r="BL28" s="16">
        <f t="shared" ca="1" si="75"/>
        <v>25702.292174135728</v>
      </c>
      <c r="BM28" s="16">
        <f t="shared" ca="1" si="10"/>
        <v>478.35283431141846</v>
      </c>
      <c r="BN28" s="14">
        <f t="shared" si="51"/>
        <v>450.45000000000005</v>
      </c>
      <c r="BO28" s="5">
        <f t="shared" si="11"/>
        <v>0</v>
      </c>
      <c r="BP28" s="16">
        <f t="shared" ca="1" si="12"/>
        <v>24045.606611139778</v>
      </c>
      <c r="BQ28" s="16">
        <f t="shared" ca="1" si="13"/>
        <v>1626865.8359521632</v>
      </c>
      <c r="BR28" s="16">
        <f t="shared" ca="1" si="52"/>
        <v>0.8950301224326388</v>
      </c>
      <c r="BS28" s="16">
        <f t="shared" ca="1" si="53"/>
        <v>0.8950301224326388</v>
      </c>
      <c r="BW28" s="5">
        <v>7</v>
      </c>
      <c r="BX28" s="4">
        <f t="shared" ca="1" si="54"/>
        <v>45689</v>
      </c>
      <c r="BY28" s="5">
        <f t="shared" ca="1" si="84"/>
        <v>31</v>
      </c>
      <c r="BZ28" s="5">
        <f t="shared" ca="1" si="56"/>
        <v>215</v>
      </c>
      <c r="CA28" s="2">
        <f t="shared" ca="1" si="57"/>
        <v>1630809.8117818218</v>
      </c>
      <c r="CB28" s="2">
        <f t="shared" ca="1" si="85"/>
        <v>176.73206252264208</v>
      </c>
      <c r="CC28" s="16">
        <f t="shared" ca="1" si="76"/>
        <v>25805.613129508169</v>
      </c>
      <c r="CD28" s="16">
        <f t="shared" ca="1" si="15"/>
        <v>480.27577065932547</v>
      </c>
      <c r="CE28" s="14">
        <f t="shared" si="58"/>
        <v>450.45000000000005</v>
      </c>
      <c r="CF28" s="5">
        <f t="shared" si="16"/>
        <v>0</v>
      </c>
      <c r="CG28" s="16">
        <f t="shared" ca="1" si="17"/>
        <v>26913.070962690137</v>
      </c>
      <c r="CH28" s="16">
        <f t="shared" ca="1" si="18"/>
        <v>1630633.0797192992</v>
      </c>
      <c r="CI28" s="16">
        <f t="shared" ca="1" si="59"/>
        <v>0.8950301224326388</v>
      </c>
      <c r="CJ28" s="16">
        <f t="shared" ca="1" si="60"/>
        <v>0.8950301224326388</v>
      </c>
      <c r="CN28" s="5">
        <v>7</v>
      </c>
      <c r="CO28" s="4">
        <f t="shared" ca="1" si="61"/>
        <v>45689</v>
      </c>
      <c r="CP28" s="5">
        <f t="shared" ca="1" si="86"/>
        <v>31</v>
      </c>
      <c r="CQ28" s="5">
        <f t="shared" ca="1" si="63"/>
        <v>215</v>
      </c>
      <c r="CR28" s="2">
        <f t="shared" ca="1" si="64"/>
        <v>1630636.4977000037</v>
      </c>
      <c r="CS28" s="2">
        <f t="shared" ca="1" si="87"/>
        <v>-3563.4579950295338</v>
      </c>
      <c r="CT28" s="16">
        <f t="shared" ca="1" si="77"/>
        <v>25802.870641627007</v>
      </c>
      <c r="CU28" s="16">
        <f t="shared" ca="1" si="20"/>
        <v>480.22472941980755</v>
      </c>
      <c r="CV28" s="14">
        <f t="shared" si="65"/>
        <v>450.45000000000005</v>
      </c>
      <c r="CW28" s="5">
        <f t="shared" si="21"/>
        <v>0</v>
      </c>
      <c r="CX28" s="16">
        <f t="shared" ca="1" si="66"/>
        <v>23170.08737601728</v>
      </c>
      <c r="CY28" s="16">
        <f t="shared" ca="1" si="22"/>
        <v>1634199.9556950333</v>
      </c>
      <c r="CZ28" s="16">
        <f t="shared" ca="1" si="67"/>
        <v>0.8950301224326388</v>
      </c>
      <c r="DA28" s="16">
        <f t="shared" ca="1" si="68"/>
        <v>0.8950301224326388</v>
      </c>
    </row>
    <row r="29" spans="2:105">
      <c r="B29" s="5">
        <v>8</v>
      </c>
      <c r="C29" s="4">
        <f t="shared" ca="1" si="69"/>
        <v>45717</v>
      </c>
      <c r="D29" s="5">
        <f t="shared" ca="1" si="23"/>
        <v>28</v>
      </c>
      <c r="E29" s="5">
        <f t="shared" ca="1" si="24"/>
        <v>243</v>
      </c>
      <c r="F29" s="2">
        <f t="shared" ca="1" si="25"/>
        <v>1630633.0797192992</v>
      </c>
      <c r="G29" s="2">
        <f t="shared" ca="1" si="0"/>
        <v>2740.8489873086037</v>
      </c>
      <c r="H29" s="16">
        <f t="shared" ca="1" si="70"/>
        <v>23288.027696368266</v>
      </c>
      <c r="I29" s="16">
        <f t="shared" ca="1" si="26"/>
        <v>433.74427901326743</v>
      </c>
      <c r="J29" s="14">
        <f t="shared" si="27"/>
        <v>450.45000000000005</v>
      </c>
      <c r="K29" s="5">
        <f t="shared" si="1"/>
        <v>0</v>
      </c>
      <c r="L29" s="16">
        <f t="shared" ca="1" si="28"/>
        <v>26913.070962690137</v>
      </c>
      <c r="M29" s="16">
        <f t="shared" ca="1" si="29"/>
        <v>1627892.2307319907</v>
      </c>
      <c r="N29" s="16">
        <f t="shared" ca="1" si="30"/>
        <v>0.88219653166959533</v>
      </c>
      <c r="O29" s="16">
        <f t="shared" ca="1" si="31"/>
        <v>0.88219653166959533</v>
      </c>
      <c r="P29" s="82"/>
      <c r="Q29" s="77">
        <f ca="1">IFERROR(IF('Simulación Cliente'!$H$21="Simple",G29+H29+I29+J29+K29,AC29+AD29+AE29+AF29+AG29),"")</f>
        <v>26913.070962690137</v>
      </c>
      <c r="R29" s="79">
        <f t="shared" ca="1" si="32"/>
        <v>243</v>
      </c>
      <c r="S29" s="78">
        <f ca="1">IFERROR((1+'Simulación Cliente'!$E$21)^(R29/360),"")</f>
        <v>1.1361634980706254</v>
      </c>
      <c r="T29" s="75">
        <f t="shared" ca="1" si="33"/>
        <v>23687.67</v>
      </c>
      <c r="X29" s="5">
        <v>8</v>
      </c>
      <c r="Y29" s="4">
        <f t="shared" ca="1" si="34"/>
        <v>45717</v>
      </c>
      <c r="Z29" s="5">
        <f t="shared" ca="1" si="78"/>
        <v>28</v>
      </c>
      <c r="AA29" s="5">
        <f t="shared" ca="1" si="71"/>
        <v>243</v>
      </c>
      <c r="AB29" s="2">
        <f t="shared" ca="1" si="35"/>
        <v>1634199.9556950333</v>
      </c>
      <c r="AC29" s="2">
        <f t="shared" ca="1" si="79"/>
        <v>-1054.0240278403362</v>
      </c>
      <c r="AD29" s="16">
        <f t="shared" ca="1" si="72"/>
        <v>23338.968344847384</v>
      </c>
      <c r="AE29" s="16">
        <f t="shared" ca="1" si="36"/>
        <v>434.69305901023085</v>
      </c>
      <c r="AF29" s="14">
        <f t="shared" si="37"/>
        <v>450.45000000000005</v>
      </c>
      <c r="AG29" s="5">
        <f t="shared" si="2"/>
        <v>0</v>
      </c>
      <c r="AH29" s="16">
        <f t="shared" ca="1" si="3"/>
        <v>23170.08737601728</v>
      </c>
      <c r="AI29" s="16">
        <f t="shared" ca="1" si="4"/>
        <v>1635253.9797228735</v>
      </c>
      <c r="AJ29" s="16">
        <f t="shared" ca="1" si="38"/>
        <v>0.88219653166959533</v>
      </c>
      <c r="AK29" s="16">
        <f t="shared" ca="1" si="39"/>
        <v>0.88219653166959533</v>
      </c>
      <c r="AO29" s="5">
        <v>8</v>
      </c>
      <c r="AP29" s="4">
        <f t="shared" ca="1" si="40"/>
        <v>45717</v>
      </c>
      <c r="AQ29" s="5">
        <f t="shared" ca="1" si="80"/>
        <v>28</v>
      </c>
      <c r="AR29" s="5">
        <f t="shared" ca="1" si="42"/>
        <v>243</v>
      </c>
      <c r="AS29" s="2">
        <f t="shared" ca="1" si="43"/>
        <v>1623164.1695909828</v>
      </c>
      <c r="AT29" s="2">
        <f t="shared" ca="1" si="81"/>
        <v>3866.4589009207957</v>
      </c>
      <c r="AU29" s="16">
        <f t="shared" ca="1" si="73"/>
        <v>23181.359808850702</v>
      </c>
      <c r="AV29" s="16">
        <f t="shared" ca="1" si="74"/>
        <v>431.75756779115778</v>
      </c>
      <c r="AW29" s="14">
        <f t="shared" si="44"/>
        <v>450.45000000000005</v>
      </c>
      <c r="AX29" s="5">
        <f t="shared" si="6"/>
        <v>0</v>
      </c>
      <c r="AY29" s="16">
        <f t="shared" ca="1" si="7"/>
        <v>27930.026277562658</v>
      </c>
      <c r="AZ29" s="16">
        <f t="shared" ca="1" si="8"/>
        <v>1619297.710690062</v>
      </c>
      <c r="BA29" s="16">
        <f t="shared" ca="1" si="45"/>
        <v>0.88219653166959533</v>
      </c>
      <c r="BB29" s="16">
        <f t="shared" ca="1" si="46"/>
        <v>0.88219653166959533</v>
      </c>
      <c r="BF29" s="5">
        <v>8</v>
      </c>
      <c r="BG29" s="4">
        <f t="shared" ca="1" si="47"/>
        <v>45717</v>
      </c>
      <c r="BH29" s="5">
        <f t="shared" ca="1" si="82"/>
        <v>28</v>
      </c>
      <c r="BI29" s="5">
        <f t="shared" ca="1" si="49"/>
        <v>243</v>
      </c>
      <c r="BJ29" s="2">
        <f t="shared" ca="1" si="50"/>
        <v>1626865.8359521632</v>
      </c>
      <c r="BK29" s="2">
        <f t="shared" ca="1" si="83"/>
        <v>-71.811068455568602</v>
      </c>
      <c r="BL29" s="16">
        <f t="shared" ca="1" si="75"/>
        <v>23234.225477905275</v>
      </c>
      <c r="BM29" s="16">
        <f t="shared" ca="1" si="10"/>
        <v>432.74220169006918</v>
      </c>
      <c r="BN29" s="14">
        <f t="shared" si="51"/>
        <v>450.45000000000005</v>
      </c>
      <c r="BO29" s="5">
        <f t="shared" si="11"/>
        <v>0</v>
      </c>
      <c r="BP29" s="16">
        <f t="shared" ca="1" si="12"/>
        <v>24045.606611139778</v>
      </c>
      <c r="BQ29" s="16">
        <f t="shared" ca="1" si="13"/>
        <v>1626937.6470206187</v>
      </c>
      <c r="BR29" s="16">
        <f t="shared" ca="1" si="52"/>
        <v>0.88219653166959533</v>
      </c>
      <c r="BS29" s="16">
        <f t="shared" ca="1" si="53"/>
        <v>0.88219653166959533</v>
      </c>
      <c r="BW29" s="5">
        <v>8</v>
      </c>
      <c r="BX29" s="4">
        <f t="shared" ca="1" si="54"/>
        <v>45717</v>
      </c>
      <c r="BY29" s="5">
        <f t="shared" ca="1" si="84"/>
        <v>28</v>
      </c>
      <c r="BZ29" s="5">
        <f t="shared" ca="1" si="56"/>
        <v>243</v>
      </c>
      <c r="CA29" s="2">
        <f t="shared" ca="1" si="57"/>
        <v>1630633.0797192992</v>
      </c>
      <c r="CB29" s="2">
        <f t="shared" ca="1" si="85"/>
        <v>2740.8489873086037</v>
      </c>
      <c r="CC29" s="16">
        <f t="shared" ca="1" si="76"/>
        <v>23288.027696368266</v>
      </c>
      <c r="CD29" s="16">
        <f t="shared" ca="1" si="15"/>
        <v>433.74427901326743</v>
      </c>
      <c r="CE29" s="14">
        <f t="shared" si="58"/>
        <v>450.45000000000005</v>
      </c>
      <c r="CF29" s="5">
        <f t="shared" si="16"/>
        <v>0</v>
      </c>
      <c r="CG29" s="16">
        <f t="shared" ca="1" si="17"/>
        <v>26913.070962690137</v>
      </c>
      <c r="CH29" s="16">
        <f t="shared" ca="1" si="18"/>
        <v>1627892.2307319907</v>
      </c>
      <c r="CI29" s="16">
        <f t="shared" ca="1" si="59"/>
        <v>0.88219653166959533</v>
      </c>
      <c r="CJ29" s="16">
        <f t="shared" ca="1" si="60"/>
        <v>0.88219653166959533</v>
      </c>
      <c r="CN29" s="5">
        <v>8</v>
      </c>
      <c r="CO29" s="4">
        <f t="shared" ca="1" si="61"/>
        <v>45717</v>
      </c>
      <c r="CP29" s="5">
        <f t="shared" ca="1" si="86"/>
        <v>28</v>
      </c>
      <c r="CQ29" s="5">
        <f t="shared" ca="1" si="63"/>
        <v>243</v>
      </c>
      <c r="CR29" s="2">
        <f t="shared" ca="1" si="64"/>
        <v>1634199.9556950333</v>
      </c>
      <c r="CS29" s="2">
        <f t="shared" ca="1" si="87"/>
        <v>-1054.0240278403362</v>
      </c>
      <c r="CT29" s="16">
        <f t="shared" ca="1" si="77"/>
        <v>23338.968344847384</v>
      </c>
      <c r="CU29" s="16">
        <f t="shared" ca="1" si="20"/>
        <v>434.69305901023085</v>
      </c>
      <c r="CV29" s="14">
        <f t="shared" si="65"/>
        <v>450.45000000000005</v>
      </c>
      <c r="CW29" s="5">
        <f t="shared" si="21"/>
        <v>0</v>
      </c>
      <c r="CX29" s="16">
        <f t="shared" ca="1" si="66"/>
        <v>23170.08737601728</v>
      </c>
      <c r="CY29" s="16">
        <f t="shared" ca="1" si="22"/>
        <v>1635253.9797228735</v>
      </c>
      <c r="CZ29" s="16">
        <f t="shared" ca="1" si="67"/>
        <v>0.88219653166959533</v>
      </c>
      <c r="DA29" s="16">
        <f t="shared" ca="1" si="68"/>
        <v>0.88219653166959533</v>
      </c>
    </row>
    <row r="30" spans="2:105">
      <c r="B30" s="5">
        <v>9</v>
      </c>
      <c r="C30" s="4">
        <f t="shared" ca="1" si="69"/>
        <v>45748</v>
      </c>
      <c r="D30" s="5">
        <f t="shared" ca="1" si="23"/>
        <v>31</v>
      </c>
      <c r="E30" s="5">
        <f t="shared" ca="1" si="24"/>
        <v>274</v>
      </c>
      <c r="F30" s="2">
        <f t="shared" ca="1" si="25"/>
        <v>1627892.2307319907</v>
      </c>
      <c r="G30" s="2">
        <f t="shared" ca="1" si="0"/>
        <v>223.75852187984856</v>
      </c>
      <c r="H30" s="16">
        <f t="shared" ca="1" si="70"/>
        <v>25759.445901851093</v>
      </c>
      <c r="I30" s="16">
        <f t="shared" ca="1" si="26"/>
        <v>479.41653895919382</v>
      </c>
      <c r="J30" s="14">
        <f t="shared" si="27"/>
        <v>450.45000000000005</v>
      </c>
      <c r="K30" s="5">
        <f t="shared" si="1"/>
        <v>0</v>
      </c>
      <c r="L30" s="16">
        <f t="shared" ca="1" si="28"/>
        <v>26913.070962690137</v>
      </c>
      <c r="M30" s="16">
        <f t="shared" ca="1" si="29"/>
        <v>1627668.4722101109</v>
      </c>
      <c r="N30" s="16">
        <f t="shared" ca="1" si="30"/>
        <v>0.86820245081419756</v>
      </c>
      <c r="O30" s="16">
        <f t="shared" ca="1" si="31"/>
        <v>0.86820245081419756</v>
      </c>
      <c r="P30" s="82"/>
      <c r="Q30" s="77">
        <f ca="1">IFERROR(IF('Simulación Cliente'!$H$21="Simple",G30+H30+I30+J30+K30,AC30+AD30+AE30+AF30+AG30),"")</f>
        <v>26913.070962690137</v>
      </c>
      <c r="R30" s="79">
        <f t="shared" ca="1" si="32"/>
        <v>274</v>
      </c>
      <c r="S30" s="78">
        <f ca="1">IFERROR((1+'Simulación Cliente'!$E$21)^(R30/360),"")</f>
        <v>1.1548179645430976</v>
      </c>
      <c r="T30" s="75">
        <f t="shared" ca="1" si="33"/>
        <v>23305.03</v>
      </c>
      <c r="X30" s="5">
        <v>9</v>
      </c>
      <c r="Y30" s="4">
        <f t="shared" ca="1" si="34"/>
        <v>45748</v>
      </c>
      <c r="Z30" s="5">
        <f t="shared" ca="1" si="78"/>
        <v>31</v>
      </c>
      <c r="AA30" s="5">
        <f t="shared" ca="1" si="71"/>
        <v>274</v>
      </c>
      <c r="AB30" s="2">
        <f t="shared" ca="1" si="35"/>
        <v>1635253.9797228735</v>
      </c>
      <c r="AC30" s="2">
        <f t="shared" ca="1" si="79"/>
        <v>-3637.8839756526577</v>
      </c>
      <c r="AD30" s="16">
        <f t="shared" ca="1" si="72"/>
        <v>25875.936767335708</v>
      </c>
      <c r="AE30" s="16">
        <f t="shared" ca="1" si="36"/>
        <v>481.5845843342297</v>
      </c>
      <c r="AF30" s="14">
        <f t="shared" si="37"/>
        <v>450.45000000000005</v>
      </c>
      <c r="AG30" s="5">
        <f t="shared" si="2"/>
        <v>0</v>
      </c>
      <c r="AH30" s="16">
        <f t="shared" ca="1" si="3"/>
        <v>23170.08737601728</v>
      </c>
      <c r="AI30" s="16">
        <f t="shared" ca="1" si="4"/>
        <v>1638891.8636985263</v>
      </c>
      <c r="AJ30" s="16">
        <f t="shared" ca="1" si="38"/>
        <v>0.86820245081419756</v>
      </c>
      <c r="AK30" s="16">
        <f t="shared" ca="1" si="39"/>
        <v>0.86820245081419756</v>
      </c>
      <c r="AO30" s="5">
        <v>9</v>
      </c>
      <c r="AP30" s="4">
        <f t="shared" ca="1" si="40"/>
        <v>45748</v>
      </c>
      <c r="AQ30" s="5">
        <f t="shared" ca="1" si="80"/>
        <v>31</v>
      </c>
      <c r="AR30" s="5">
        <f t="shared" ca="1" si="42"/>
        <v>274</v>
      </c>
      <c r="AS30" s="2">
        <f t="shared" ca="1" si="43"/>
        <v>1619297.710690062</v>
      </c>
      <c r="AT30" s="2">
        <f t="shared" ca="1" si="81"/>
        <v>1379.2429266194231</v>
      </c>
      <c r="AU30" s="16">
        <f t="shared" ca="1" si="73"/>
        <v>25623.447910157942</v>
      </c>
      <c r="AV30" s="16">
        <f t="shared" ca="1" si="74"/>
        <v>476.88544078529065</v>
      </c>
      <c r="AW30" s="14">
        <f t="shared" si="44"/>
        <v>450.45000000000005</v>
      </c>
      <c r="AX30" s="5">
        <f t="shared" si="6"/>
        <v>0</v>
      </c>
      <c r="AY30" s="16">
        <f t="shared" ca="1" si="7"/>
        <v>27930.026277562658</v>
      </c>
      <c r="AZ30" s="16">
        <f t="shared" ca="1" si="8"/>
        <v>1617918.4677634425</v>
      </c>
      <c r="BA30" s="16">
        <f t="shared" ca="1" si="45"/>
        <v>0.86820245081419756</v>
      </c>
      <c r="BB30" s="16">
        <f t="shared" ca="1" si="46"/>
        <v>0.86820245081419756</v>
      </c>
      <c r="BF30" s="5">
        <v>9</v>
      </c>
      <c r="BG30" s="4">
        <f t="shared" ca="1" si="47"/>
        <v>45748</v>
      </c>
      <c r="BH30" s="5">
        <f t="shared" ca="1" si="82"/>
        <v>31</v>
      </c>
      <c r="BI30" s="5">
        <f t="shared" ca="1" si="49"/>
        <v>274</v>
      </c>
      <c r="BJ30" s="2">
        <f t="shared" ca="1" si="50"/>
        <v>1626937.6470206187</v>
      </c>
      <c r="BK30" s="2">
        <f t="shared" ca="1" si="83"/>
        <v>-2628.3195588731687</v>
      </c>
      <c r="BL30" s="16">
        <f t="shared" ca="1" si="75"/>
        <v>25744.340757291971</v>
      </c>
      <c r="BM30" s="16">
        <f t="shared" ca="1" si="10"/>
        <v>479.1354127209741</v>
      </c>
      <c r="BN30" s="14">
        <f t="shared" si="51"/>
        <v>450.45000000000005</v>
      </c>
      <c r="BO30" s="5">
        <f t="shared" si="11"/>
        <v>0</v>
      </c>
      <c r="BP30" s="16">
        <f t="shared" ca="1" si="12"/>
        <v>24045.606611139778</v>
      </c>
      <c r="BQ30" s="16">
        <f t="shared" ca="1" si="13"/>
        <v>1629565.9665794917</v>
      </c>
      <c r="BR30" s="16">
        <f t="shared" ca="1" si="52"/>
        <v>0.86820245081419756</v>
      </c>
      <c r="BS30" s="16">
        <f t="shared" ca="1" si="53"/>
        <v>0.86820245081419756</v>
      </c>
      <c r="BW30" s="5">
        <v>9</v>
      </c>
      <c r="BX30" s="4">
        <f t="shared" ca="1" si="54"/>
        <v>45748</v>
      </c>
      <c r="BY30" s="5">
        <f t="shared" ca="1" si="84"/>
        <v>31</v>
      </c>
      <c r="BZ30" s="5">
        <f t="shared" ca="1" si="56"/>
        <v>274</v>
      </c>
      <c r="CA30" s="2">
        <f t="shared" ca="1" si="57"/>
        <v>1627892.2307319907</v>
      </c>
      <c r="CB30" s="2">
        <f t="shared" ca="1" si="85"/>
        <v>223.75852187984856</v>
      </c>
      <c r="CC30" s="16">
        <f t="shared" ca="1" si="76"/>
        <v>25759.445901851093</v>
      </c>
      <c r="CD30" s="16">
        <f t="shared" ca="1" si="15"/>
        <v>479.41653895919382</v>
      </c>
      <c r="CE30" s="14">
        <f t="shared" si="58"/>
        <v>450.45000000000005</v>
      </c>
      <c r="CF30" s="5">
        <f t="shared" si="16"/>
        <v>0</v>
      </c>
      <c r="CG30" s="16">
        <f t="shared" ca="1" si="17"/>
        <v>26913.070962690137</v>
      </c>
      <c r="CH30" s="16">
        <f t="shared" ca="1" si="18"/>
        <v>1627668.4722101109</v>
      </c>
      <c r="CI30" s="16">
        <f t="shared" ca="1" si="59"/>
        <v>0.86820245081419756</v>
      </c>
      <c r="CJ30" s="16">
        <f t="shared" ca="1" si="60"/>
        <v>0.86820245081419756</v>
      </c>
      <c r="CN30" s="5">
        <v>9</v>
      </c>
      <c r="CO30" s="4">
        <f t="shared" ca="1" si="61"/>
        <v>45748</v>
      </c>
      <c r="CP30" s="5">
        <f t="shared" ca="1" si="86"/>
        <v>31</v>
      </c>
      <c r="CQ30" s="5">
        <f t="shared" ca="1" si="63"/>
        <v>274</v>
      </c>
      <c r="CR30" s="2">
        <f t="shared" ca="1" si="64"/>
        <v>1635253.9797228735</v>
      </c>
      <c r="CS30" s="2">
        <f t="shared" ca="1" si="87"/>
        <v>-3637.8839756526577</v>
      </c>
      <c r="CT30" s="16">
        <f t="shared" ca="1" si="77"/>
        <v>25875.936767335708</v>
      </c>
      <c r="CU30" s="16">
        <f t="shared" ca="1" si="20"/>
        <v>481.5845843342297</v>
      </c>
      <c r="CV30" s="14">
        <f t="shared" si="65"/>
        <v>450.45000000000005</v>
      </c>
      <c r="CW30" s="5">
        <f t="shared" si="21"/>
        <v>0</v>
      </c>
      <c r="CX30" s="16">
        <f t="shared" ca="1" si="66"/>
        <v>23170.08737601728</v>
      </c>
      <c r="CY30" s="16">
        <f t="shared" ca="1" si="22"/>
        <v>1638891.8636985263</v>
      </c>
      <c r="CZ30" s="16">
        <f t="shared" ca="1" si="67"/>
        <v>0.86820245081419756</v>
      </c>
      <c r="DA30" s="16">
        <f t="shared" ca="1" si="68"/>
        <v>0.86820245081419756</v>
      </c>
    </row>
    <row r="31" spans="2:105">
      <c r="B31" s="5">
        <v>10</v>
      </c>
      <c r="C31" s="4">
        <f t="shared" ca="1" si="69"/>
        <v>45778</v>
      </c>
      <c r="D31" s="5">
        <f t="shared" ca="1" si="23"/>
        <v>30</v>
      </c>
      <c r="E31" s="5">
        <f t="shared" ca="1" si="24"/>
        <v>304</v>
      </c>
      <c r="F31" s="2">
        <f t="shared" ca="1" si="25"/>
        <v>1627668.4722101109</v>
      </c>
      <c r="G31" s="2">
        <f t="shared" ca="1" si="0"/>
        <v>1079.9929894668749</v>
      </c>
      <c r="H31" s="16">
        <f t="shared" ca="1" si="70"/>
        <v>24918.742458643232</v>
      </c>
      <c r="I31" s="16">
        <f t="shared" ca="1" si="26"/>
        <v>463.88551458002928</v>
      </c>
      <c r="J31" s="14">
        <f t="shared" si="27"/>
        <v>450.45000000000005</v>
      </c>
      <c r="K31" s="5">
        <f t="shared" si="1"/>
        <v>0</v>
      </c>
      <c r="L31" s="16">
        <f t="shared" ca="1" si="28"/>
        <v>26913.070962690137</v>
      </c>
      <c r="M31" s="16">
        <f t="shared" ca="1" si="29"/>
        <v>1626588.4792206441</v>
      </c>
      <c r="N31" s="16">
        <f t="shared" ca="1" si="30"/>
        <v>0.8548711873027347</v>
      </c>
      <c r="O31" s="16">
        <f t="shared" ca="1" si="31"/>
        <v>0.8548711873027347</v>
      </c>
      <c r="P31" s="82"/>
      <c r="Q31" s="77">
        <f ca="1">IFERROR(IF('Simulación Cliente'!$H$21="Simple",G31+H31+I31+J31+K31,AC31+AD31+AE31+AF31+AG31),"")</f>
        <v>26913.070962690137</v>
      </c>
      <c r="R31" s="79">
        <f ca="1">E31</f>
        <v>304</v>
      </c>
      <c r="S31" s="78">
        <f ca="1">IFERROR((1+'Simulación Cliente'!$E$21)^(R31/360),"")</f>
        <v>1.1731622462782971</v>
      </c>
      <c r="T31" s="75">
        <f t="shared" ca="1" si="33"/>
        <v>22940.62</v>
      </c>
      <c r="X31" s="5">
        <v>10</v>
      </c>
      <c r="Y31" s="4">
        <f t="shared" ca="1" si="34"/>
        <v>45778</v>
      </c>
      <c r="Z31" s="5">
        <f t="shared" ca="1" si="78"/>
        <v>30</v>
      </c>
      <c r="AA31" s="5">
        <f t="shared" ca="1" si="71"/>
        <v>304</v>
      </c>
      <c r="AB31" s="2">
        <f t="shared" ca="1" si="35"/>
        <v>1638891.8636985263</v>
      </c>
      <c r="AC31" s="2">
        <f t="shared" ca="1" si="79"/>
        <v>-2838.0134446790144</v>
      </c>
      <c r="AD31" s="16">
        <f t="shared" ca="1" si="72"/>
        <v>25090.566639542063</v>
      </c>
      <c r="AE31" s="16">
        <f t="shared" ca="1" si="36"/>
        <v>467.0841811542287</v>
      </c>
      <c r="AF31" s="14">
        <f t="shared" si="37"/>
        <v>450.45000000000005</v>
      </c>
      <c r="AG31" s="5">
        <f t="shared" si="2"/>
        <v>0</v>
      </c>
      <c r="AH31" s="16">
        <f t="shared" ca="1" si="3"/>
        <v>23170.08737601728</v>
      </c>
      <c r="AI31" s="16">
        <f t="shared" ca="1" si="4"/>
        <v>1641729.8771432054</v>
      </c>
      <c r="AJ31" s="16">
        <f t="shared" ca="1" si="38"/>
        <v>0.8548711873027347</v>
      </c>
      <c r="AK31" s="16">
        <f t="shared" ca="1" si="39"/>
        <v>0.8548711873027347</v>
      </c>
      <c r="AO31" s="5">
        <v>10</v>
      </c>
      <c r="AP31" s="4">
        <f t="shared" ca="1" si="40"/>
        <v>45778</v>
      </c>
      <c r="AQ31" s="5">
        <f t="shared" ca="1" si="80"/>
        <v>30</v>
      </c>
      <c r="AR31" s="5">
        <f t="shared" ca="1" si="42"/>
        <v>304</v>
      </c>
      <c r="AS31" s="2">
        <f t="shared" ca="1" si="43"/>
        <v>1617918.4677634425</v>
      </c>
      <c r="AT31" s="2">
        <f t="shared" ca="1" si="81"/>
        <v>2248.994461055212</v>
      </c>
      <c r="AU31" s="16">
        <f t="shared" ca="1" si="73"/>
        <v>24769.475053194717</v>
      </c>
      <c r="AV31" s="16">
        <f t="shared" ca="1" si="74"/>
        <v>461.10676331272794</v>
      </c>
      <c r="AW31" s="14">
        <f t="shared" si="44"/>
        <v>450.45000000000005</v>
      </c>
      <c r="AX31" s="5">
        <f t="shared" si="6"/>
        <v>0</v>
      </c>
      <c r="AY31" s="16">
        <f t="shared" ca="1" si="7"/>
        <v>27930.026277562658</v>
      </c>
      <c r="AZ31" s="16">
        <f t="shared" ca="1" si="8"/>
        <v>1615669.4733023874</v>
      </c>
      <c r="BA31" s="16">
        <f t="shared" ca="1" si="45"/>
        <v>0.8548711873027347</v>
      </c>
      <c r="BB31" s="16">
        <f t="shared" ca="1" si="46"/>
        <v>0.8548711873027347</v>
      </c>
      <c r="BF31" s="5">
        <v>10</v>
      </c>
      <c r="BG31" s="4">
        <f t="shared" ca="1" si="47"/>
        <v>45778</v>
      </c>
      <c r="BH31" s="5">
        <f t="shared" ca="1" si="82"/>
        <v>30</v>
      </c>
      <c r="BI31" s="5">
        <f t="shared" ca="1" si="49"/>
        <v>304</v>
      </c>
      <c r="BJ31" s="2">
        <f t="shared" ca="1" si="50"/>
        <v>1629565.9665794917</v>
      </c>
      <c r="BK31" s="2">
        <f t="shared" ca="1" si="83"/>
        <v>-1817.0617820502048</v>
      </c>
      <c r="BL31" s="16">
        <f t="shared" ca="1" si="75"/>
        <v>24947.792092714677</v>
      </c>
      <c r="BM31" s="16">
        <f t="shared" ca="1" si="10"/>
        <v>464.42630047530298</v>
      </c>
      <c r="BN31" s="14">
        <f t="shared" si="51"/>
        <v>450.45000000000005</v>
      </c>
      <c r="BO31" s="5">
        <f t="shared" si="11"/>
        <v>0</v>
      </c>
      <c r="BP31" s="16">
        <f t="shared" ca="1" si="12"/>
        <v>24045.606611139778</v>
      </c>
      <c r="BQ31" s="16">
        <f t="shared" ca="1" si="13"/>
        <v>1631383.0283615419</v>
      </c>
      <c r="BR31" s="16">
        <f t="shared" ca="1" si="52"/>
        <v>0.8548711873027347</v>
      </c>
      <c r="BS31" s="16">
        <f t="shared" ca="1" si="53"/>
        <v>0.8548711873027347</v>
      </c>
      <c r="BW31" s="5">
        <v>10</v>
      </c>
      <c r="BX31" s="4">
        <f t="shared" ca="1" si="54"/>
        <v>45778</v>
      </c>
      <c r="BY31" s="5">
        <f t="shared" ca="1" si="84"/>
        <v>30</v>
      </c>
      <c r="BZ31" s="5">
        <f t="shared" ca="1" si="56"/>
        <v>304</v>
      </c>
      <c r="CA31" s="2">
        <f t="shared" ca="1" si="57"/>
        <v>1627668.4722101109</v>
      </c>
      <c r="CB31" s="2">
        <f t="shared" ca="1" si="85"/>
        <v>1079.9929894668749</v>
      </c>
      <c r="CC31" s="16">
        <f t="shared" ca="1" si="76"/>
        <v>24918.742458643232</v>
      </c>
      <c r="CD31" s="16">
        <f t="shared" ca="1" si="15"/>
        <v>463.88551458002928</v>
      </c>
      <c r="CE31" s="14">
        <f t="shared" si="58"/>
        <v>450.45000000000005</v>
      </c>
      <c r="CF31" s="5">
        <f t="shared" si="16"/>
        <v>0</v>
      </c>
      <c r="CG31" s="16">
        <f t="shared" ca="1" si="17"/>
        <v>26913.070962690137</v>
      </c>
      <c r="CH31" s="16">
        <f t="shared" ca="1" si="18"/>
        <v>1626588.4792206441</v>
      </c>
      <c r="CI31" s="16">
        <f t="shared" ca="1" si="59"/>
        <v>0.8548711873027347</v>
      </c>
      <c r="CJ31" s="16">
        <f t="shared" ca="1" si="60"/>
        <v>0.8548711873027347</v>
      </c>
      <c r="CN31" s="5">
        <v>10</v>
      </c>
      <c r="CO31" s="4">
        <f t="shared" ca="1" si="61"/>
        <v>45778</v>
      </c>
      <c r="CP31" s="5">
        <f t="shared" ca="1" si="86"/>
        <v>30</v>
      </c>
      <c r="CQ31" s="5">
        <f t="shared" ca="1" si="63"/>
        <v>304</v>
      </c>
      <c r="CR31" s="2">
        <f t="shared" ca="1" si="64"/>
        <v>1638891.8636985263</v>
      </c>
      <c r="CS31" s="2">
        <f t="shared" ca="1" si="87"/>
        <v>-2838.0134446790144</v>
      </c>
      <c r="CT31" s="16">
        <f t="shared" ca="1" si="77"/>
        <v>25090.566639542063</v>
      </c>
      <c r="CU31" s="16">
        <f t="shared" ca="1" si="20"/>
        <v>467.0841811542287</v>
      </c>
      <c r="CV31" s="14">
        <f t="shared" si="65"/>
        <v>450.45000000000005</v>
      </c>
      <c r="CW31" s="5">
        <f t="shared" si="21"/>
        <v>0</v>
      </c>
      <c r="CX31" s="16">
        <f t="shared" ca="1" si="66"/>
        <v>23170.08737601728</v>
      </c>
      <c r="CY31" s="16">
        <f t="shared" ca="1" si="22"/>
        <v>1641729.8771432054</v>
      </c>
      <c r="CZ31" s="16">
        <f t="shared" ca="1" si="67"/>
        <v>0.8548711873027347</v>
      </c>
      <c r="DA31" s="16">
        <f t="shared" ca="1" si="68"/>
        <v>0.8548711873027347</v>
      </c>
    </row>
    <row r="32" spans="2:105">
      <c r="B32" s="5">
        <v>11</v>
      </c>
      <c r="C32" s="4">
        <f t="shared" ca="1" si="69"/>
        <v>45809</v>
      </c>
      <c r="D32" s="5">
        <f t="shared" ca="1" si="23"/>
        <v>31</v>
      </c>
      <c r="E32" s="5">
        <f t="shared" ca="1" si="24"/>
        <v>335</v>
      </c>
      <c r="F32" s="2">
        <f t="shared" ca="1" si="25"/>
        <v>1626588.4792206441</v>
      </c>
      <c r="G32" s="2">
        <f t="shared" ca="1" si="0"/>
        <v>244.77278555001612</v>
      </c>
      <c r="H32" s="16">
        <f t="shared" ca="1" si="70"/>
        <v>25738.815594824635</v>
      </c>
      <c r="I32" s="16">
        <f t="shared" ca="1" si="26"/>
        <v>479.03258231548432</v>
      </c>
      <c r="J32" s="14">
        <f t="shared" si="27"/>
        <v>450.45000000000005</v>
      </c>
      <c r="K32" s="5">
        <f t="shared" si="1"/>
        <v>0</v>
      </c>
      <c r="L32" s="16">
        <f t="shared" ca="1" si="28"/>
        <v>26913.070962690137</v>
      </c>
      <c r="M32" s="16">
        <f t="shared" ca="1" si="29"/>
        <v>1626343.7064350941</v>
      </c>
      <c r="N32" s="16">
        <f t="shared" ca="1" si="30"/>
        <v>0.84131056210573518</v>
      </c>
      <c r="O32" s="16">
        <f t="shared" ca="1" si="31"/>
        <v>0.84131056210573518</v>
      </c>
      <c r="P32" s="82"/>
      <c r="Q32" s="77">
        <f ca="1">IFERROR(IF('Simulación Cliente'!$H$21="Simple",G32+H32+I32+J32+K32,AC32+AD32+AE32+AF32+AG32),"")</f>
        <v>26913.070962690137</v>
      </c>
      <c r="R32" s="79">
        <f t="shared" ca="1" si="32"/>
        <v>335</v>
      </c>
      <c r="S32" s="78">
        <f ca="1">IFERROR((1+'Simulación Cliente'!$E$21)^(R32/360),"")</f>
        <v>1.1924241886194584</v>
      </c>
      <c r="T32" s="75">
        <f t="shared" ca="1" si="33"/>
        <v>22570.05</v>
      </c>
      <c r="X32" s="5">
        <v>11</v>
      </c>
      <c r="Y32" s="4">
        <f t="shared" ca="1" si="34"/>
        <v>45809</v>
      </c>
      <c r="Z32" s="5">
        <f t="shared" ca="1" si="78"/>
        <v>31</v>
      </c>
      <c r="AA32" s="5">
        <f t="shared" ca="1" si="71"/>
        <v>335</v>
      </c>
      <c r="AB32" s="2">
        <f t="shared" ca="1" si="35"/>
        <v>1641729.8771432054</v>
      </c>
      <c r="AC32" s="2">
        <f t="shared" ca="1" si="79"/>
        <v>-3742.264461280065</v>
      </c>
      <c r="AD32" s="16">
        <f t="shared" ca="1" si="72"/>
        <v>25978.410092114689</v>
      </c>
      <c r="AE32" s="16">
        <f t="shared" ca="1" si="36"/>
        <v>483.49174518265653</v>
      </c>
      <c r="AF32" s="14">
        <f t="shared" si="37"/>
        <v>450.45000000000005</v>
      </c>
      <c r="AG32" s="5">
        <f t="shared" si="2"/>
        <v>0</v>
      </c>
      <c r="AH32" s="16">
        <f t="shared" ca="1" si="3"/>
        <v>23170.08737601728</v>
      </c>
      <c r="AI32" s="16">
        <f t="shared" ca="1" si="4"/>
        <v>1645472.1416044855</v>
      </c>
      <c r="AJ32" s="16">
        <f t="shared" ca="1" si="38"/>
        <v>0.84131056210573518</v>
      </c>
      <c r="AK32" s="16">
        <f t="shared" ca="1" si="39"/>
        <v>0.84131056210573518</v>
      </c>
      <c r="AO32" s="5">
        <v>11</v>
      </c>
      <c r="AP32" s="4">
        <f t="shared" ca="1" si="40"/>
        <v>45809</v>
      </c>
      <c r="AQ32" s="5">
        <f t="shared" ca="1" si="80"/>
        <v>31</v>
      </c>
      <c r="AR32" s="5">
        <f t="shared" ca="1" si="42"/>
        <v>335</v>
      </c>
      <c r="AS32" s="2">
        <f t="shared" ca="1" si="43"/>
        <v>1615669.4733023874</v>
      </c>
      <c r="AT32" s="2">
        <f t="shared" ca="1" si="81"/>
        <v>1437.7239611256191</v>
      </c>
      <c r="AU32" s="16">
        <f t="shared" ca="1" si="73"/>
        <v>25566.035396637402</v>
      </c>
      <c r="AV32" s="16">
        <f t="shared" ca="1" si="74"/>
        <v>475.81691979963603</v>
      </c>
      <c r="AW32" s="14">
        <f t="shared" si="44"/>
        <v>450.45000000000005</v>
      </c>
      <c r="AX32" s="5">
        <f t="shared" si="6"/>
        <v>0</v>
      </c>
      <c r="AY32" s="16">
        <f t="shared" ca="1" si="7"/>
        <v>27930.026277562658</v>
      </c>
      <c r="AZ32" s="16">
        <f t="shared" ca="1" si="8"/>
        <v>1614231.7493412618</v>
      </c>
      <c r="BA32" s="16">
        <f t="shared" ca="1" si="45"/>
        <v>0.84131056210573518</v>
      </c>
      <c r="BB32" s="16">
        <f t="shared" ca="1" si="46"/>
        <v>0.84131056210573518</v>
      </c>
      <c r="BF32" s="5">
        <v>11</v>
      </c>
      <c r="BG32" s="4">
        <f t="shared" ca="1" si="47"/>
        <v>45809</v>
      </c>
      <c r="BH32" s="5">
        <f t="shared" ca="1" si="82"/>
        <v>31</v>
      </c>
      <c r="BI32" s="5">
        <f t="shared" ca="1" si="49"/>
        <v>335</v>
      </c>
      <c r="BJ32" s="2">
        <f t="shared" ca="1" si="50"/>
        <v>1631383.0283615419</v>
      </c>
      <c r="BK32" s="2">
        <f t="shared" ca="1" si="83"/>
        <v>-2699.9715683240538</v>
      </c>
      <c r="BL32" s="16">
        <f t="shared" ca="1" si="75"/>
        <v>25814.683595719995</v>
      </c>
      <c r="BM32" s="16">
        <f t="shared" ca="1" si="10"/>
        <v>480.44458374383777</v>
      </c>
      <c r="BN32" s="14">
        <f t="shared" si="51"/>
        <v>450.45000000000005</v>
      </c>
      <c r="BO32" s="5">
        <f t="shared" si="11"/>
        <v>0</v>
      </c>
      <c r="BP32" s="16">
        <f t="shared" ca="1" si="12"/>
        <v>24045.606611139778</v>
      </c>
      <c r="BQ32" s="16">
        <f t="shared" ca="1" si="13"/>
        <v>1634082.9999298661</v>
      </c>
      <c r="BR32" s="16">
        <f t="shared" ca="1" si="52"/>
        <v>0.84131056210573518</v>
      </c>
      <c r="BS32" s="16">
        <f t="shared" ca="1" si="53"/>
        <v>0.84131056210573518</v>
      </c>
      <c r="BW32" s="5">
        <v>11</v>
      </c>
      <c r="BX32" s="4">
        <f t="shared" ca="1" si="54"/>
        <v>45809</v>
      </c>
      <c r="BY32" s="5">
        <f t="shared" ca="1" si="84"/>
        <v>31</v>
      </c>
      <c r="BZ32" s="5">
        <f t="shared" ca="1" si="56"/>
        <v>335</v>
      </c>
      <c r="CA32" s="2">
        <f t="shared" ca="1" si="57"/>
        <v>1626588.4792206441</v>
      </c>
      <c r="CB32" s="2">
        <f t="shared" ca="1" si="85"/>
        <v>244.77278555001612</v>
      </c>
      <c r="CC32" s="16">
        <f t="shared" ca="1" si="76"/>
        <v>25738.815594824635</v>
      </c>
      <c r="CD32" s="16">
        <f t="shared" ca="1" si="15"/>
        <v>479.03258231548432</v>
      </c>
      <c r="CE32" s="14">
        <f t="shared" si="58"/>
        <v>450.45000000000005</v>
      </c>
      <c r="CF32" s="5">
        <f t="shared" si="16"/>
        <v>0</v>
      </c>
      <c r="CG32" s="16">
        <f t="shared" ca="1" si="17"/>
        <v>26913.070962690137</v>
      </c>
      <c r="CH32" s="16">
        <f t="shared" ca="1" si="18"/>
        <v>1626343.7064350941</v>
      </c>
      <c r="CI32" s="16">
        <f t="shared" ca="1" si="59"/>
        <v>0.84131056210573518</v>
      </c>
      <c r="CJ32" s="16">
        <f t="shared" ca="1" si="60"/>
        <v>0.84131056210573518</v>
      </c>
      <c r="CN32" s="5">
        <v>11</v>
      </c>
      <c r="CO32" s="4">
        <f t="shared" ca="1" si="61"/>
        <v>45809</v>
      </c>
      <c r="CP32" s="5">
        <f t="shared" ca="1" si="86"/>
        <v>31</v>
      </c>
      <c r="CQ32" s="5">
        <f t="shared" ca="1" si="63"/>
        <v>335</v>
      </c>
      <c r="CR32" s="2">
        <f t="shared" ca="1" si="64"/>
        <v>1641729.8771432054</v>
      </c>
      <c r="CS32" s="2">
        <f t="shared" ca="1" si="87"/>
        <v>-3742.264461280065</v>
      </c>
      <c r="CT32" s="16">
        <f t="shared" ca="1" si="77"/>
        <v>25978.410092114689</v>
      </c>
      <c r="CU32" s="16">
        <f t="shared" ca="1" si="20"/>
        <v>483.49174518265653</v>
      </c>
      <c r="CV32" s="14">
        <f t="shared" si="65"/>
        <v>450.45000000000005</v>
      </c>
      <c r="CW32" s="5">
        <f t="shared" si="21"/>
        <v>0</v>
      </c>
      <c r="CX32" s="16">
        <f t="shared" ca="1" si="66"/>
        <v>23170.08737601728</v>
      </c>
      <c r="CY32" s="16">
        <f t="shared" ca="1" si="22"/>
        <v>1645472.1416044855</v>
      </c>
      <c r="CZ32" s="16">
        <f t="shared" ca="1" si="67"/>
        <v>0.84131056210573518</v>
      </c>
      <c r="DA32" s="16">
        <f t="shared" ca="1" si="68"/>
        <v>0.84131056210573518</v>
      </c>
    </row>
    <row r="33" spans="2:105">
      <c r="B33" s="5">
        <v>12</v>
      </c>
      <c r="C33" s="4">
        <f t="shared" ca="1" si="69"/>
        <v>45839</v>
      </c>
      <c r="D33" s="5">
        <f t="shared" ca="1" si="23"/>
        <v>30</v>
      </c>
      <c r="E33" s="5">
        <f t="shared" ca="1" si="24"/>
        <v>365</v>
      </c>
      <c r="F33" s="2">
        <f t="shared" ca="1" si="25"/>
        <v>1626343.7064350941</v>
      </c>
      <c r="G33" s="2">
        <f t="shared" ca="1" si="0"/>
        <v>1100.6520102644281</v>
      </c>
      <c r="H33" s="16">
        <f t="shared" ca="1" si="70"/>
        <v>24898.460996091559</v>
      </c>
      <c r="I33" s="16">
        <f t="shared" ca="1" si="26"/>
        <v>463.50795633414941</v>
      </c>
      <c r="J33" s="14">
        <f t="shared" si="27"/>
        <v>450.45000000000005</v>
      </c>
      <c r="K33" s="5">
        <f t="shared" si="1"/>
        <v>0</v>
      </c>
      <c r="L33" s="16">
        <f t="shared" ca="1" si="28"/>
        <v>26913.070962690137</v>
      </c>
      <c r="M33" s="16">
        <f t="shared" ca="1" si="29"/>
        <v>1625243.0544248298</v>
      </c>
      <c r="N33" s="16">
        <f t="shared" ca="1" si="30"/>
        <v>0.82839222400626267</v>
      </c>
      <c r="O33" s="16">
        <f t="shared" ca="1" si="31"/>
        <v>0.82839222400626267</v>
      </c>
      <c r="P33" s="82"/>
      <c r="Q33" s="77">
        <f ca="1">IFERROR(IF('Simulación Cliente'!$H$21="Simple",G33+H33+I33+J33+K33,AC33+AD33+AE33+AF33+AG33),"")</f>
        <v>26913.070962690137</v>
      </c>
      <c r="R33" s="79">
        <f t="shared" ca="1" si="32"/>
        <v>365</v>
      </c>
      <c r="S33" s="78">
        <f ca="1">IFERROR((1+'Simulación Cliente'!$E$21)^(R33/360),"")</f>
        <v>1.2113658451709797</v>
      </c>
      <c r="T33" s="75">
        <f t="shared" ca="1" si="33"/>
        <v>22217.13</v>
      </c>
      <c r="X33" s="5">
        <v>12</v>
      </c>
      <c r="Y33" s="4">
        <f t="shared" ca="1" si="34"/>
        <v>45839</v>
      </c>
      <c r="Z33" s="5">
        <f t="shared" ca="1" si="78"/>
        <v>30</v>
      </c>
      <c r="AA33" s="5">
        <f t="shared" ca="1" si="71"/>
        <v>365</v>
      </c>
      <c r="AB33" s="2">
        <f t="shared" ca="1" si="35"/>
        <v>1645472.1416044855</v>
      </c>
      <c r="AC33" s="2">
        <f t="shared" ca="1" si="79"/>
        <v>20229.457981653759</v>
      </c>
      <c r="AD33" s="16">
        <f t="shared" ca="1" si="72"/>
        <v>25191.307210023377</v>
      </c>
      <c r="AE33" s="16">
        <f t="shared" ca="1" si="36"/>
        <v>468.95956035742768</v>
      </c>
      <c r="AF33" s="14">
        <f t="shared" si="37"/>
        <v>450.45000000000005</v>
      </c>
      <c r="AG33" s="5">
        <f t="shared" si="2"/>
        <v>0</v>
      </c>
      <c r="AH33" s="16">
        <f t="shared" ca="1" si="3"/>
        <v>46340.17475203456</v>
      </c>
      <c r="AI33" s="16">
        <f t="shared" ca="1" si="4"/>
        <v>1625242.6836228317</v>
      </c>
      <c r="AJ33" s="16">
        <f t="shared" ca="1" si="38"/>
        <v>1.6567844480125253</v>
      </c>
      <c r="AK33" s="16">
        <f t="shared" ca="1" si="39"/>
        <v>0.82839222400626267</v>
      </c>
      <c r="AO33" s="5">
        <v>12</v>
      </c>
      <c r="AP33" s="4">
        <f t="shared" ca="1" si="40"/>
        <v>45839</v>
      </c>
      <c r="AQ33" s="5">
        <f t="shared" ca="1" si="80"/>
        <v>30</v>
      </c>
      <c r="AR33" s="5">
        <f t="shared" ca="1" si="42"/>
        <v>365</v>
      </c>
      <c r="AS33" s="2">
        <f t="shared" ca="1" si="43"/>
        <v>1614231.7493412618</v>
      </c>
      <c r="AT33" s="2">
        <f t="shared" ca="1" si="81"/>
        <v>2306.4868827307291</v>
      </c>
      <c r="AU33" s="16">
        <f t="shared" ca="1" si="73"/>
        <v>24713.033346269523</v>
      </c>
      <c r="AV33" s="16">
        <f t="shared" ca="1" si="74"/>
        <v>460.05604856240609</v>
      </c>
      <c r="AW33" s="14">
        <f t="shared" si="44"/>
        <v>450.45000000000005</v>
      </c>
      <c r="AX33" s="5">
        <f t="shared" si="6"/>
        <v>0</v>
      </c>
      <c r="AY33" s="16">
        <f t="shared" ca="1" si="7"/>
        <v>27930.026277562658</v>
      </c>
      <c r="AZ33" s="16">
        <f t="shared" ca="1" si="8"/>
        <v>1611925.2624585312</v>
      </c>
      <c r="BA33" s="16">
        <f t="shared" ca="1" si="45"/>
        <v>0.82839222400626267</v>
      </c>
      <c r="BB33" s="16">
        <f t="shared" ca="1" si="46"/>
        <v>0.82839222400626267</v>
      </c>
      <c r="BF33" s="5">
        <v>12</v>
      </c>
      <c r="BG33" s="4">
        <f t="shared" ca="1" si="47"/>
        <v>45839</v>
      </c>
      <c r="BH33" s="5">
        <f t="shared" ca="1" si="82"/>
        <v>30</v>
      </c>
      <c r="BI33" s="5">
        <f t="shared" ca="1" si="49"/>
        <v>365</v>
      </c>
      <c r="BJ33" s="2">
        <f t="shared" ca="1" si="50"/>
        <v>1634082.9999298661</v>
      </c>
      <c r="BK33" s="2">
        <f t="shared" ca="1" si="83"/>
        <v>22158.104085760868</v>
      </c>
      <c r="BL33" s="16">
        <f t="shared" ca="1" si="75"/>
        <v>25016.945481538532</v>
      </c>
      <c r="BM33" s="16">
        <f t="shared" ca="1" si="10"/>
        <v>465.71365498016007</v>
      </c>
      <c r="BN33" s="14">
        <f t="shared" si="51"/>
        <v>450.45000000000005</v>
      </c>
      <c r="BO33" s="5">
        <f t="shared" si="11"/>
        <v>0</v>
      </c>
      <c r="BP33" s="16">
        <f t="shared" ca="1" si="12"/>
        <v>48091.213222279555</v>
      </c>
      <c r="BQ33" s="16">
        <f t="shared" ca="1" si="13"/>
        <v>1611924.8958441052</v>
      </c>
      <c r="BR33" s="16">
        <f t="shared" ca="1" si="52"/>
        <v>1.6567844480125253</v>
      </c>
      <c r="BS33" s="16">
        <f t="shared" ca="1" si="53"/>
        <v>0.82839222400626267</v>
      </c>
      <c r="BW33" s="5">
        <v>12</v>
      </c>
      <c r="BX33" s="4">
        <f t="shared" ca="1" si="54"/>
        <v>45839</v>
      </c>
      <c r="BY33" s="5">
        <f t="shared" ca="1" si="84"/>
        <v>30</v>
      </c>
      <c r="BZ33" s="5">
        <f t="shared" ca="1" si="56"/>
        <v>365</v>
      </c>
      <c r="CA33" s="2">
        <f t="shared" ca="1" si="57"/>
        <v>1626343.7064350941</v>
      </c>
      <c r="CB33" s="2">
        <f t="shared" ca="1" si="85"/>
        <v>1100.6520102644281</v>
      </c>
      <c r="CC33" s="16">
        <f t="shared" ca="1" si="76"/>
        <v>24898.460996091559</v>
      </c>
      <c r="CD33" s="16">
        <f t="shared" ca="1" si="15"/>
        <v>463.50795633414941</v>
      </c>
      <c r="CE33" s="14">
        <f t="shared" si="58"/>
        <v>450.45000000000005</v>
      </c>
      <c r="CF33" s="5">
        <f t="shared" si="16"/>
        <v>0</v>
      </c>
      <c r="CG33" s="16">
        <f t="shared" ca="1" si="17"/>
        <v>26913.070962690137</v>
      </c>
      <c r="CH33" s="16">
        <f t="shared" ca="1" si="18"/>
        <v>1625243.0544248298</v>
      </c>
      <c r="CI33" s="16">
        <f t="shared" ca="1" si="59"/>
        <v>0.82839222400626267</v>
      </c>
      <c r="CJ33" s="16">
        <f t="shared" ca="1" si="60"/>
        <v>0.82839222400626267</v>
      </c>
      <c r="CN33" s="5">
        <v>12</v>
      </c>
      <c r="CO33" s="4">
        <f t="shared" ca="1" si="61"/>
        <v>45839</v>
      </c>
      <c r="CP33" s="5">
        <f t="shared" ca="1" si="86"/>
        <v>30</v>
      </c>
      <c r="CQ33" s="5">
        <f t="shared" ca="1" si="63"/>
        <v>365</v>
      </c>
      <c r="CR33" s="2">
        <f t="shared" ca="1" si="64"/>
        <v>1645472.1416044855</v>
      </c>
      <c r="CS33" s="2">
        <f t="shared" ca="1" si="87"/>
        <v>20229.457981653759</v>
      </c>
      <c r="CT33" s="16">
        <f t="shared" ca="1" si="77"/>
        <v>25191.307210023377</v>
      </c>
      <c r="CU33" s="16">
        <f t="shared" ca="1" si="20"/>
        <v>468.95956035742768</v>
      </c>
      <c r="CV33" s="14">
        <f t="shared" si="65"/>
        <v>450.45000000000005</v>
      </c>
      <c r="CW33" s="5">
        <f t="shared" si="21"/>
        <v>0</v>
      </c>
      <c r="CX33" s="16">
        <f t="shared" ca="1" si="66"/>
        <v>46340.17475203456</v>
      </c>
      <c r="CY33" s="16">
        <f t="shared" ca="1" si="22"/>
        <v>1625242.6836228317</v>
      </c>
      <c r="CZ33" s="16">
        <f t="shared" ca="1" si="67"/>
        <v>1.6567844480125253</v>
      </c>
      <c r="DA33" s="16">
        <f t="shared" ca="1" si="68"/>
        <v>0.82839222400626267</v>
      </c>
    </row>
    <row r="34" spans="2:105">
      <c r="B34" s="5">
        <v>13</v>
      </c>
      <c r="C34" s="4">
        <f t="shared" ca="1" si="69"/>
        <v>45870</v>
      </c>
      <c r="D34" s="5">
        <f t="shared" ca="1" si="23"/>
        <v>31</v>
      </c>
      <c r="E34" s="5">
        <f t="shared" ca="1" si="24"/>
        <v>396</v>
      </c>
      <c r="F34" s="2">
        <f t="shared" ca="1" si="25"/>
        <v>1625243.0544248298</v>
      </c>
      <c r="G34" s="2">
        <f t="shared" ca="1" si="0"/>
        <v>266.45875190293373</v>
      </c>
      <c r="H34" s="16">
        <f t="shared" ca="1" si="70"/>
        <v>25717.525857955992</v>
      </c>
      <c r="I34" s="16">
        <f t="shared" ca="1" si="26"/>
        <v>478.63635283120874</v>
      </c>
      <c r="J34" s="14">
        <f t="shared" si="27"/>
        <v>450.45000000000005</v>
      </c>
      <c r="K34" s="5">
        <f t="shared" si="1"/>
        <v>0</v>
      </c>
      <c r="L34" s="16">
        <f t="shared" ca="1" si="28"/>
        <v>26913.070962690137</v>
      </c>
      <c r="M34" s="16">
        <f t="shared" ca="1" si="29"/>
        <v>1624976.5956729269</v>
      </c>
      <c r="N34" s="16">
        <f t="shared" ca="1" si="30"/>
        <v>0.81525162851923783</v>
      </c>
      <c r="O34" s="16">
        <f t="shared" ca="1" si="31"/>
        <v>0.81525162851923783</v>
      </c>
      <c r="P34" s="82"/>
      <c r="Q34" s="77">
        <f ca="1">IFERROR(IF('Simulación Cliente'!$H$21="Simple",G34+H34+I34+J34+K34,AC34+AD34+AE34+AF34+AG34),"")</f>
        <v>26913.070962690137</v>
      </c>
      <c r="R34" s="79">
        <f t="shared" ca="1" si="32"/>
        <v>396</v>
      </c>
      <c r="S34" s="78">
        <f ca="1">IFERROR((1+'Simulación Cliente'!$E$21)^(R34/360),"")</f>
        <v>1.2312550456100129</v>
      </c>
      <c r="T34" s="75">
        <f t="shared" ca="1" si="33"/>
        <v>21858.240000000002</v>
      </c>
      <c r="X34" s="5">
        <v>13</v>
      </c>
      <c r="Y34" s="4">
        <f t="shared" ca="1" si="34"/>
        <v>45870</v>
      </c>
      <c r="Z34" s="5">
        <f t="shared" ca="1" si="78"/>
        <v>31</v>
      </c>
      <c r="AA34" s="5">
        <f t="shared" ca="1" si="71"/>
        <v>396</v>
      </c>
      <c r="AB34" s="2">
        <f t="shared" ca="1" si="35"/>
        <v>1625242.6836228317</v>
      </c>
      <c r="AC34" s="2">
        <f t="shared" ca="1" si="79"/>
        <v>-3476.5188580704598</v>
      </c>
      <c r="AD34" s="16">
        <f t="shared" ca="1" si="72"/>
        <v>25717.519990458237</v>
      </c>
      <c r="AE34" s="16">
        <f t="shared" ca="1" si="36"/>
        <v>478.63624362950162</v>
      </c>
      <c r="AF34" s="14">
        <f t="shared" si="37"/>
        <v>450.45000000000005</v>
      </c>
      <c r="AG34" s="5">
        <f t="shared" si="2"/>
        <v>0</v>
      </c>
      <c r="AH34" s="16">
        <f t="shared" ca="1" si="3"/>
        <v>23170.08737601728</v>
      </c>
      <c r="AI34" s="16">
        <f t="shared" ca="1" si="4"/>
        <v>1628719.2024809022</v>
      </c>
      <c r="AJ34" s="16">
        <f t="shared" ca="1" si="38"/>
        <v>0.81525162851923783</v>
      </c>
      <c r="AK34" s="16">
        <f t="shared" ca="1" si="39"/>
        <v>0.81525162851923783</v>
      </c>
      <c r="AO34" s="5">
        <v>13</v>
      </c>
      <c r="AP34" s="4">
        <f t="shared" ca="1" si="40"/>
        <v>45870</v>
      </c>
      <c r="AQ34" s="5">
        <f t="shared" ca="1" si="80"/>
        <v>31</v>
      </c>
      <c r="AR34" s="5">
        <f t="shared" ca="1" si="42"/>
        <v>396</v>
      </c>
      <c r="AS34" s="2">
        <f t="shared" ca="1" si="43"/>
        <v>1611925.2624585312</v>
      </c>
      <c r="AT34" s="2">
        <f t="shared" ca="1" si="81"/>
        <v>1498.0742910962654</v>
      </c>
      <c r="AU34" s="16">
        <f t="shared" ca="1" si="73"/>
        <v>25506.787741997472</v>
      </c>
      <c r="AV34" s="16">
        <f t="shared" ca="1" si="74"/>
        <v>474.71424446891837</v>
      </c>
      <c r="AW34" s="14">
        <f t="shared" si="44"/>
        <v>450.45000000000005</v>
      </c>
      <c r="AX34" s="5">
        <f t="shared" si="6"/>
        <v>0</v>
      </c>
      <c r="AY34" s="16">
        <f t="shared" ca="1" si="7"/>
        <v>27930.026277562658</v>
      </c>
      <c r="AZ34" s="16">
        <f t="shared" ca="1" si="8"/>
        <v>1610427.1881674349</v>
      </c>
      <c r="BA34" s="16">
        <f t="shared" ca="1" si="45"/>
        <v>0.81525162851923783</v>
      </c>
      <c r="BB34" s="16">
        <f t="shared" ca="1" si="46"/>
        <v>0.81525162851923783</v>
      </c>
      <c r="BF34" s="5">
        <v>13</v>
      </c>
      <c r="BG34" s="4">
        <f t="shared" ca="1" si="47"/>
        <v>45870</v>
      </c>
      <c r="BH34" s="5">
        <f t="shared" ca="1" si="82"/>
        <v>31</v>
      </c>
      <c r="BI34" s="5">
        <f t="shared" ca="1" si="49"/>
        <v>396</v>
      </c>
      <c r="BJ34" s="2">
        <f t="shared" ca="1" si="50"/>
        <v>1611924.8958441052</v>
      </c>
      <c r="BK34" s="2">
        <f t="shared" ca="1" si="83"/>
        <v>-2386.3394661237107</v>
      </c>
      <c r="BL34" s="16">
        <f t="shared" ca="1" si="75"/>
        <v>25506.78194076303</v>
      </c>
      <c r="BM34" s="16">
        <f t="shared" ca="1" si="10"/>
        <v>474.71413650045713</v>
      </c>
      <c r="BN34" s="14">
        <f t="shared" si="51"/>
        <v>450.45000000000005</v>
      </c>
      <c r="BO34" s="5">
        <f t="shared" si="11"/>
        <v>0</v>
      </c>
      <c r="BP34" s="16">
        <f t="shared" ca="1" si="12"/>
        <v>24045.606611139778</v>
      </c>
      <c r="BQ34" s="16">
        <f t="shared" ca="1" si="13"/>
        <v>1614311.2353102288</v>
      </c>
      <c r="BR34" s="16">
        <f t="shared" ca="1" si="52"/>
        <v>0.81525162851923783</v>
      </c>
      <c r="BS34" s="16">
        <f t="shared" ca="1" si="53"/>
        <v>0.81525162851923783</v>
      </c>
      <c r="BW34" s="5">
        <v>13</v>
      </c>
      <c r="BX34" s="4">
        <f t="shared" ca="1" si="54"/>
        <v>45870</v>
      </c>
      <c r="BY34" s="5">
        <f t="shared" ca="1" si="84"/>
        <v>31</v>
      </c>
      <c r="BZ34" s="5">
        <f t="shared" ca="1" si="56"/>
        <v>396</v>
      </c>
      <c r="CA34" s="2">
        <f t="shared" ca="1" si="57"/>
        <v>1625243.0544248298</v>
      </c>
      <c r="CB34" s="2">
        <f t="shared" ca="1" si="85"/>
        <v>266.45875190293373</v>
      </c>
      <c r="CC34" s="16">
        <f t="shared" ca="1" si="76"/>
        <v>25717.525857955992</v>
      </c>
      <c r="CD34" s="16">
        <f t="shared" ca="1" si="15"/>
        <v>478.63635283120874</v>
      </c>
      <c r="CE34" s="14">
        <f t="shared" si="58"/>
        <v>450.45000000000005</v>
      </c>
      <c r="CF34" s="5">
        <f t="shared" si="16"/>
        <v>0</v>
      </c>
      <c r="CG34" s="16">
        <f t="shared" ca="1" si="17"/>
        <v>26913.070962690137</v>
      </c>
      <c r="CH34" s="16">
        <f t="shared" ca="1" si="18"/>
        <v>1624976.5956729269</v>
      </c>
      <c r="CI34" s="16">
        <f t="shared" ca="1" si="59"/>
        <v>0.81525162851923783</v>
      </c>
      <c r="CJ34" s="16">
        <f t="shared" ca="1" si="60"/>
        <v>0.81525162851923783</v>
      </c>
      <c r="CN34" s="5">
        <v>13</v>
      </c>
      <c r="CO34" s="4">
        <f t="shared" ca="1" si="61"/>
        <v>45870</v>
      </c>
      <c r="CP34" s="5">
        <f t="shared" ca="1" si="86"/>
        <v>31</v>
      </c>
      <c r="CQ34" s="5">
        <f t="shared" ca="1" si="63"/>
        <v>396</v>
      </c>
      <c r="CR34" s="2">
        <f t="shared" ca="1" si="64"/>
        <v>1625242.6836228317</v>
      </c>
      <c r="CS34" s="2">
        <f t="shared" ca="1" si="87"/>
        <v>-3476.5188580704598</v>
      </c>
      <c r="CT34" s="16">
        <f t="shared" ca="1" si="77"/>
        <v>25717.519990458237</v>
      </c>
      <c r="CU34" s="16">
        <f t="shared" ca="1" si="20"/>
        <v>478.63624362950162</v>
      </c>
      <c r="CV34" s="14">
        <f t="shared" si="65"/>
        <v>450.45000000000005</v>
      </c>
      <c r="CW34" s="5">
        <f t="shared" si="21"/>
        <v>0</v>
      </c>
      <c r="CX34" s="16">
        <f t="shared" ca="1" si="66"/>
        <v>23170.08737601728</v>
      </c>
      <c r="CY34" s="16">
        <f t="shared" ca="1" si="22"/>
        <v>1628719.2024809022</v>
      </c>
      <c r="CZ34" s="16">
        <f t="shared" ca="1" si="67"/>
        <v>0.81525162851923783</v>
      </c>
      <c r="DA34" s="16">
        <f t="shared" ca="1" si="68"/>
        <v>0.81525162851923783</v>
      </c>
    </row>
    <row r="35" spans="2:105">
      <c r="B35" s="5">
        <v>14</v>
      </c>
      <c r="C35" s="4">
        <f t="shared" ca="1" si="69"/>
        <v>45901</v>
      </c>
      <c r="D35" s="5">
        <f t="shared" ca="1" si="23"/>
        <v>31</v>
      </c>
      <c r="E35" s="5">
        <f t="shared" ca="1" si="24"/>
        <v>427</v>
      </c>
      <c r="F35" s="2">
        <f t="shared" ca="1" si="25"/>
        <v>1624976.5956729269</v>
      </c>
      <c r="G35" s="2">
        <f t="shared" ca="1" si="0"/>
        <v>270.75361516559133</v>
      </c>
      <c r="H35" s="16">
        <f t="shared" ca="1" si="70"/>
        <v>25713.309467168481</v>
      </c>
      <c r="I35" s="16">
        <f t="shared" ca="1" si="26"/>
        <v>478.55788035606508</v>
      </c>
      <c r="J35" s="14">
        <f t="shared" si="27"/>
        <v>450.45000000000005</v>
      </c>
      <c r="K35" s="5">
        <f t="shared" si="1"/>
        <v>0</v>
      </c>
      <c r="L35" s="16">
        <f t="shared" ca="1" si="28"/>
        <v>26913.070962690137</v>
      </c>
      <c r="M35" s="16">
        <f t="shared" ca="1" si="29"/>
        <v>1624705.8420577613</v>
      </c>
      <c r="N35" s="16">
        <f t="shared" ca="1" si="30"/>
        <v>0.80231947927874869</v>
      </c>
      <c r="O35" s="16">
        <f t="shared" ca="1" si="31"/>
        <v>0.80231947927874869</v>
      </c>
      <c r="P35" s="82"/>
      <c r="Q35" s="77">
        <f ca="1">IFERROR(IF('Simulación Cliente'!$H$21="Simple",G35+H35+I35+J35+K35,AC35+AD35+AE35+AF35+AG35),"")</f>
        <v>26913.070962690137</v>
      </c>
      <c r="R35" s="79">
        <f t="shared" ca="1" si="32"/>
        <v>427</v>
      </c>
      <c r="S35" s="78">
        <f ca="1">IFERROR((1+'Simulación Cliente'!$E$21)^(R35/360),"")</f>
        <v>1.2514708032948862</v>
      </c>
      <c r="T35" s="75">
        <f t="shared" ca="1" si="33"/>
        <v>21505.15</v>
      </c>
      <c r="X35" s="5">
        <v>14</v>
      </c>
      <c r="Y35" s="4">
        <f t="shared" ca="1" si="34"/>
        <v>45901</v>
      </c>
      <c r="Z35" s="5">
        <f t="shared" ca="1" si="78"/>
        <v>31</v>
      </c>
      <c r="AA35" s="5">
        <f t="shared" ca="1" si="71"/>
        <v>427</v>
      </c>
      <c r="AB35" s="2">
        <f t="shared" ca="1" si="35"/>
        <v>1628719.2024809022</v>
      </c>
      <c r="AC35" s="2">
        <f t="shared" ca="1" si="79"/>
        <v>-3532.5544471393878</v>
      </c>
      <c r="AD35" s="16">
        <f t="shared" ca="1" si="72"/>
        <v>25772.531739860693</v>
      </c>
      <c r="AE35" s="16">
        <f t="shared" ca="1" si="36"/>
        <v>479.66008329597213</v>
      </c>
      <c r="AF35" s="14">
        <f t="shared" si="37"/>
        <v>450.45000000000005</v>
      </c>
      <c r="AG35" s="5">
        <f t="shared" si="2"/>
        <v>0</v>
      </c>
      <c r="AH35" s="16">
        <f t="shared" ca="1" si="3"/>
        <v>23170.08737601728</v>
      </c>
      <c r="AI35" s="16">
        <f t="shared" ca="1" si="4"/>
        <v>1632251.7569280416</v>
      </c>
      <c r="AJ35" s="16">
        <f t="shared" ca="1" si="38"/>
        <v>0.80231947927874869</v>
      </c>
      <c r="AK35" s="16">
        <f t="shared" ca="1" si="39"/>
        <v>0.80231947927874869</v>
      </c>
      <c r="AO35" s="5">
        <v>14</v>
      </c>
      <c r="AP35" s="4">
        <f t="shared" ca="1" si="40"/>
        <v>45901</v>
      </c>
      <c r="AQ35" s="5">
        <f t="shared" ca="1" si="80"/>
        <v>31</v>
      </c>
      <c r="AR35" s="5">
        <f t="shared" ca="1" si="42"/>
        <v>427</v>
      </c>
      <c r="AS35" s="2">
        <f t="shared" ca="1" si="43"/>
        <v>1610427.1881674349</v>
      </c>
      <c r="AT35" s="2">
        <f t="shared" ca="1" si="81"/>
        <v>1522.2207084745969</v>
      </c>
      <c r="AU35" s="16">
        <f t="shared" ca="1" si="73"/>
        <v>25483.082509593296</v>
      </c>
      <c r="AV35" s="16">
        <f t="shared" ca="1" si="74"/>
        <v>474.27305949476431</v>
      </c>
      <c r="AW35" s="14">
        <f t="shared" si="44"/>
        <v>450.45000000000005</v>
      </c>
      <c r="AX35" s="5">
        <f t="shared" si="6"/>
        <v>0</v>
      </c>
      <c r="AY35" s="16">
        <f t="shared" ca="1" si="7"/>
        <v>27930.026277562658</v>
      </c>
      <c r="AZ35" s="16">
        <f t="shared" ca="1" si="8"/>
        <v>1608904.9674589604</v>
      </c>
      <c r="BA35" s="16">
        <f t="shared" ca="1" si="45"/>
        <v>0.80231947927874869</v>
      </c>
      <c r="BB35" s="16">
        <f t="shared" ca="1" si="46"/>
        <v>0.80231947927874869</v>
      </c>
      <c r="BF35" s="5">
        <v>14</v>
      </c>
      <c r="BG35" s="4">
        <f t="shared" ca="1" si="47"/>
        <v>45901</v>
      </c>
      <c r="BH35" s="5">
        <f t="shared" ca="1" si="82"/>
        <v>31</v>
      </c>
      <c r="BI35" s="5">
        <f t="shared" ca="1" si="49"/>
        <v>427</v>
      </c>
      <c r="BJ35" s="2">
        <f t="shared" ca="1" si="50"/>
        <v>1614311.2353102288</v>
      </c>
      <c r="BK35" s="2">
        <f t="shared" ca="1" si="83"/>
        <v>-2424.8032119458403</v>
      </c>
      <c r="BL35" s="16">
        <f t="shared" ca="1" si="75"/>
        <v>25544.542906274502</v>
      </c>
      <c r="BM35" s="16">
        <f t="shared" ca="1" si="10"/>
        <v>475.41691681111462</v>
      </c>
      <c r="BN35" s="14">
        <f t="shared" si="51"/>
        <v>450.45000000000005</v>
      </c>
      <c r="BO35" s="5">
        <f t="shared" si="11"/>
        <v>0</v>
      </c>
      <c r="BP35" s="16">
        <f t="shared" ca="1" si="12"/>
        <v>24045.606611139778</v>
      </c>
      <c r="BQ35" s="16">
        <f t="shared" ca="1" si="13"/>
        <v>1616736.0385221746</v>
      </c>
      <c r="BR35" s="16">
        <f t="shared" ca="1" si="52"/>
        <v>0.80231947927874869</v>
      </c>
      <c r="BS35" s="16">
        <f t="shared" ca="1" si="53"/>
        <v>0.80231947927874869</v>
      </c>
      <c r="BW35" s="5">
        <v>14</v>
      </c>
      <c r="BX35" s="4">
        <f t="shared" ca="1" si="54"/>
        <v>45901</v>
      </c>
      <c r="BY35" s="5">
        <f t="shared" ca="1" si="84"/>
        <v>31</v>
      </c>
      <c r="BZ35" s="5">
        <f t="shared" ca="1" si="56"/>
        <v>427</v>
      </c>
      <c r="CA35" s="2">
        <f t="shared" ca="1" si="57"/>
        <v>1624976.5956729269</v>
      </c>
      <c r="CB35" s="2">
        <f t="shared" ca="1" si="85"/>
        <v>270.75361516559133</v>
      </c>
      <c r="CC35" s="16">
        <f t="shared" ca="1" si="76"/>
        <v>25713.309467168481</v>
      </c>
      <c r="CD35" s="16">
        <f t="shared" ca="1" si="15"/>
        <v>478.55788035606508</v>
      </c>
      <c r="CE35" s="14">
        <f t="shared" si="58"/>
        <v>450.45000000000005</v>
      </c>
      <c r="CF35" s="5">
        <f t="shared" si="16"/>
        <v>0</v>
      </c>
      <c r="CG35" s="16">
        <f t="shared" ca="1" si="17"/>
        <v>26913.070962690137</v>
      </c>
      <c r="CH35" s="16">
        <f t="shared" ca="1" si="18"/>
        <v>1624705.8420577613</v>
      </c>
      <c r="CI35" s="16">
        <f t="shared" ca="1" si="59"/>
        <v>0.80231947927874869</v>
      </c>
      <c r="CJ35" s="16">
        <f t="shared" ca="1" si="60"/>
        <v>0.80231947927874869</v>
      </c>
      <c r="CN35" s="5">
        <v>14</v>
      </c>
      <c r="CO35" s="4">
        <f t="shared" ca="1" si="61"/>
        <v>45901</v>
      </c>
      <c r="CP35" s="5">
        <f t="shared" ca="1" si="86"/>
        <v>31</v>
      </c>
      <c r="CQ35" s="5">
        <f t="shared" ca="1" si="63"/>
        <v>427</v>
      </c>
      <c r="CR35" s="2">
        <f t="shared" ca="1" si="64"/>
        <v>1628719.2024809022</v>
      </c>
      <c r="CS35" s="2">
        <f t="shared" ca="1" si="87"/>
        <v>-3532.5544471393878</v>
      </c>
      <c r="CT35" s="16">
        <f t="shared" ca="1" si="77"/>
        <v>25772.531739860693</v>
      </c>
      <c r="CU35" s="16">
        <f t="shared" ca="1" si="20"/>
        <v>479.66008329597213</v>
      </c>
      <c r="CV35" s="14">
        <f t="shared" si="65"/>
        <v>450.45000000000005</v>
      </c>
      <c r="CW35" s="5">
        <f t="shared" si="21"/>
        <v>0</v>
      </c>
      <c r="CX35" s="16">
        <f t="shared" ca="1" si="66"/>
        <v>23170.08737601728</v>
      </c>
      <c r="CY35" s="16">
        <f t="shared" ca="1" si="22"/>
        <v>1632251.7569280416</v>
      </c>
      <c r="CZ35" s="16">
        <f t="shared" ca="1" si="67"/>
        <v>0.80231947927874869</v>
      </c>
      <c r="DA35" s="16">
        <f t="shared" ca="1" si="68"/>
        <v>0.80231947927874869</v>
      </c>
    </row>
    <row r="36" spans="2:105">
      <c r="B36" s="5">
        <v>15</v>
      </c>
      <c r="C36" s="4">
        <f t="shared" ca="1" si="69"/>
        <v>45931</v>
      </c>
      <c r="D36" s="5">
        <f t="shared" ca="1" si="23"/>
        <v>30</v>
      </c>
      <c r="E36" s="5">
        <f t="shared" ca="1" si="24"/>
        <v>457</v>
      </c>
      <c r="F36" s="2">
        <f t="shared" ca="1" si="25"/>
        <v>1624705.8420577613</v>
      </c>
      <c r="G36" s="2">
        <f t="shared" ca="1" si="0"/>
        <v>1126.1936379793042</v>
      </c>
      <c r="H36" s="16">
        <f t="shared" ca="1" si="70"/>
        <v>24873.386159724221</v>
      </c>
      <c r="I36" s="16">
        <f t="shared" ca="1" si="26"/>
        <v>463.04116498660937</v>
      </c>
      <c r="J36" s="14">
        <f t="shared" si="27"/>
        <v>450.45000000000005</v>
      </c>
      <c r="K36" s="5">
        <f t="shared" si="1"/>
        <v>0</v>
      </c>
      <c r="L36" s="16">
        <f t="shared" ca="1" si="28"/>
        <v>26913.070962690137</v>
      </c>
      <c r="M36" s="16">
        <f t="shared" ca="1" si="29"/>
        <v>1623579.6484197821</v>
      </c>
      <c r="N36" s="16">
        <f t="shared" ca="1" si="30"/>
        <v>0.78999984992431194</v>
      </c>
      <c r="O36" s="16">
        <f t="shared" ca="1" si="31"/>
        <v>0.78999984992431194</v>
      </c>
      <c r="P36" s="82"/>
      <c r="Q36" s="77">
        <f ca="1">IFERROR(IF('Simulación Cliente'!$H$21="Simple",G36+H36+I36+J36+K36,AC36+AD36+AE36+AF36+AG36),"")</f>
        <v>26913.070962690137</v>
      </c>
      <c r="R36" s="79">
        <f t="shared" ca="1" si="32"/>
        <v>457</v>
      </c>
      <c r="S36" s="78">
        <f ca="1">IFERROR((1+'Simulación Cliente'!$E$21)^(R36/360),"")</f>
        <v>1.2713504152371036</v>
      </c>
      <c r="T36" s="75">
        <f t="shared" ca="1" si="33"/>
        <v>21168.89</v>
      </c>
      <c r="X36" s="5">
        <v>15</v>
      </c>
      <c r="Y36" s="4">
        <f t="shared" ca="1" si="34"/>
        <v>45931</v>
      </c>
      <c r="Z36" s="5">
        <f t="shared" ca="1" si="78"/>
        <v>30</v>
      </c>
      <c r="AA36" s="5">
        <f t="shared" ca="1" si="71"/>
        <v>457</v>
      </c>
      <c r="AB36" s="2">
        <f t="shared" ca="1" si="35"/>
        <v>1632251.7569280416</v>
      </c>
      <c r="AC36" s="2">
        <f t="shared" ca="1" si="79"/>
        <v>-2734.4644955316217</v>
      </c>
      <c r="AD36" s="16">
        <f t="shared" ca="1" si="72"/>
        <v>24988.910120824261</v>
      </c>
      <c r="AE36" s="16">
        <f t="shared" ca="1" si="36"/>
        <v>465.19175072463997</v>
      </c>
      <c r="AF36" s="14">
        <f t="shared" si="37"/>
        <v>450.45000000000005</v>
      </c>
      <c r="AG36" s="5">
        <f t="shared" si="2"/>
        <v>0</v>
      </c>
      <c r="AH36" s="16">
        <f t="shared" ca="1" si="3"/>
        <v>23170.08737601728</v>
      </c>
      <c r="AI36" s="16">
        <f t="shared" ca="1" si="4"/>
        <v>1634986.2214235731</v>
      </c>
      <c r="AJ36" s="16">
        <f t="shared" ca="1" si="38"/>
        <v>0.78999984992431194</v>
      </c>
      <c r="AK36" s="16">
        <f t="shared" ca="1" si="39"/>
        <v>0.78999984992431194</v>
      </c>
      <c r="AO36" s="5">
        <v>15</v>
      </c>
      <c r="AP36" s="4">
        <f t="shared" ca="1" si="40"/>
        <v>45931</v>
      </c>
      <c r="AQ36" s="5">
        <f t="shared" ca="1" si="80"/>
        <v>30</v>
      </c>
      <c r="AR36" s="5">
        <f t="shared" ca="1" si="42"/>
        <v>457</v>
      </c>
      <c r="AS36" s="2">
        <f t="shared" ca="1" si="43"/>
        <v>1608904.9674589604</v>
      </c>
      <c r="AT36" s="2">
        <f t="shared" ca="1" si="81"/>
        <v>2389.5552256527808</v>
      </c>
      <c r="AU36" s="16">
        <f t="shared" ca="1" si="73"/>
        <v>24631.483136183928</v>
      </c>
      <c r="AV36" s="16">
        <f t="shared" ca="1" si="74"/>
        <v>458.53791572594969</v>
      </c>
      <c r="AW36" s="14">
        <f t="shared" si="44"/>
        <v>450.45000000000005</v>
      </c>
      <c r="AX36" s="5">
        <f t="shared" si="6"/>
        <v>0</v>
      </c>
      <c r="AY36" s="16">
        <f t="shared" ca="1" si="7"/>
        <v>27930.026277562658</v>
      </c>
      <c r="AZ36" s="16">
        <f t="shared" ca="1" si="8"/>
        <v>1606515.4122333075</v>
      </c>
      <c r="BA36" s="16">
        <f t="shared" ca="1" si="45"/>
        <v>0.78999984992431194</v>
      </c>
      <c r="BB36" s="16">
        <f t="shared" ca="1" si="46"/>
        <v>0.78999984992431194</v>
      </c>
      <c r="BF36" s="5">
        <v>15</v>
      </c>
      <c r="BG36" s="4">
        <f t="shared" ca="1" si="47"/>
        <v>45931</v>
      </c>
      <c r="BH36" s="5">
        <f t="shared" ca="1" si="82"/>
        <v>30</v>
      </c>
      <c r="BI36" s="5">
        <f t="shared" ca="1" si="49"/>
        <v>457</v>
      </c>
      <c r="BJ36" s="2">
        <f t="shared" ca="1" si="50"/>
        <v>1616736.0385221746</v>
      </c>
      <c r="BK36" s="2">
        <f t="shared" ca="1" si="83"/>
        <v>-1616.9858474466964</v>
      </c>
      <c r="BL36" s="16">
        <f t="shared" ca="1" si="75"/>
        <v>24751.372687607505</v>
      </c>
      <c r="BM36" s="16">
        <f t="shared" ca="1" si="10"/>
        <v>460.76977097896645</v>
      </c>
      <c r="BN36" s="14">
        <f t="shared" si="51"/>
        <v>450.45000000000005</v>
      </c>
      <c r="BO36" s="5">
        <f t="shared" si="11"/>
        <v>0</v>
      </c>
      <c r="BP36" s="16">
        <f t="shared" ca="1" si="12"/>
        <v>24045.606611139778</v>
      </c>
      <c r="BQ36" s="16">
        <f t="shared" ca="1" si="13"/>
        <v>1618353.0243696212</v>
      </c>
      <c r="BR36" s="16">
        <f t="shared" ca="1" si="52"/>
        <v>0.78999984992431194</v>
      </c>
      <c r="BS36" s="16">
        <f t="shared" ca="1" si="53"/>
        <v>0.78999984992431194</v>
      </c>
      <c r="BW36" s="5">
        <v>15</v>
      </c>
      <c r="BX36" s="4">
        <f t="shared" ca="1" si="54"/>
        <v>45931</v>
      </c>
      <c r="BY36" s="5">
        <f t="shared" ca="1" si="84"/>
        <v>30</v>
      </c>
      <c r="BZ36" s="5">
        <f t="shared" ca="1" si="56"/>
        <v>457</v>
      </c>
      <c r="CA36" s="2">
        <f t="shared" ca="1" si="57"/>
        <v>1624705.8420577613</v>
      </c>
      <c r="CB36" s="2">
        <f t="shared" ca="1" si="85"/>
        <v>1126.1936379793042</v>
      </c>
      <c r="CC36" s="16">
        <f t="shared" ca="1" si="76"/>
        <v>24873.386159724221</v>
      </c>
      <c r="CD36" s="16">
        <f t="shared" ca="1" si="15"/>
        <v>463.04116498660937</v>
      </c>
      <c r="CE36" s="14">
        <f t="shared" si="58"/>
        <v>450.45000000000005</v>
      </c>
      <c r="CF36" s="5">
        <f t="shared" si="16"/>
        <v>0</v>
      </c>
      <c r="CG36" s="16">
        <f t="shared" ca="1" si="17"/>
        <v>26913.070962690137</v>
      </c>
      <c r="CH36" s="16">
        <f t="shared" ca="1" si="18"/>
        <v>1623579.6484197821</v>
      </c>
      <c r="CI36" s="16">
        <f t="shared" ca="1" si="59"/>
        <v>0.78999984992431194</v>
      </c>
      <c r="CJ36" s="16">
        <f t="shared" ca="1" si="60"/>
        <v>0.78999984992431194</v>
      </c>
      <c r="CN36" s="5">
        <v>15</v>
      </c>
      <c r="CO36" s="4">
        <f t="shared" ca="1" si="61"/>
        <v>45931</v>
      </c>
      <c r="CP36" s="5">
        <f t="shared" ca="1" si="86"/>
        <v>30</v>
      </c>
      <c r="CQ36" s="5">
        <f t="shared" ca="1" si="63"/>
        <v>457</v>
      </c>
      <c r="CR36" s="2">
        <f t="shared" ca="1" si="64"/>
        <v>1632251.7569280416</v>
      </c>
      <c r="CS36" s="2">
        <f t="shared" ca="1" si="87"/>
        <v>-2734.4644955316217</v>
      </c>
      <c r="CT36" s="16">
        <f t="shared" ca="1" si="77"/>
        <v>24988.910120824261</v>
      </c>
      <c r="CU36" s="16">
        <f t="shared" ca="1" si="20"/>
        <v>465.19175072463997</v>
      </c>
      <c r="CV36" s="14">
        <f t="shared" si="65"/>
        <v>450.45000000000005</v>
      </c>
      <c r="CW36" s="5">
        <f t="shared" si="21"/>
        <v>0</v>
      </c>
      <c r="CX36" s="16">
        <f t="shared" ca="1" si="66"/>
        <v>23170.08737601728</v>
      </c>
      <c r="CY36" s="16">
        <f t="shared" ca="1" si="22"/>
        <v>1634986.2214235731</v>
      </c>
      <c r="CZ36" s="16">
        <f t="shared" ca="1" si="67"/>
        <v>0.78999984992431194</v>
      </c>
      <c r="DA36" s="16">
        <f t="shared" ca="1" si="68"/>
        <v>0.78999984992431194</v>
      </c>
    </row>
    <row r="37" spans="2:105">
      <c r="B37" s="5">
        <v>16</v>
      </c>
      <c r="C37" s="4">
        <f t="shared" ca="1" si="69"/>
        <v>45962</v>
      </c>
      <c r="D37" s="5">
        <f t="shared" ca="1" si="23"/>
        <v>31</v>
      </c>
      <c r="E37" s="5">
        <f t="shared" ca="1" si="24"/>
        <v>488</v>
      </c>
      <c r="F37" s="2">
        <f t="shared" ca="1" si="25"/>
        <v>1623579.6484197821</v>
      </c>
      <c r="G37" s="2">
        <f t="shared" ca="1" si="0"/>
        <v>293.27003616715228</v>
      </c>
      <c r="H37" s="16">
        <f t="shared" ca="1" si="70"/>
        <v>25691.204449086945</v>
      </c>
      <c r="I37" s="16">
        <f t="shared" ca="1" si="26"/>
        <v>478.14647743603877</v>
      </c>
      <c r="J37" s="14">
        <f t="shared" si="27"/>
        <v>450.45000000000005</v>
      </c>
      <c r="K37" s="5">
        <f t="shared" si="1"/>
        <v>0</v>
      </c>
      <c r="L37" s="16">
        <f t="shared" ca="1" si="28"/>
        <v>26913.070962690137</v>
      </c>
      <c r="M37" s="16">
        <f t="shared" ca="1" si="29"/>
        <v>1623286.3783836148</v>
      </c>
      <c r="N37" s="16">
        <f t="shared" ca="1" si="30"/>
        <v>0.77746826384488099</v>
      </c>
      <c r="O37" s="16">
        <f t="shared" ca="1" si="31"/>
        <v>0.77746826384488099</v>
      </c>
      <c r="P37" s="82"/>
      <c r="Q37" s="77">
        <f ca="1">IFERROR(IF('Simulación Cliente'!$H$21="Simple",G37+H37+I37+J37+K37,AC37+AD37+AE37+AF37+AG37),"")</f>
        <v>26913.070962690137</v>
      </c>
      <c r="R37" s="79">
        <f t="shared" ca="1" si="32"/>
        <v>488</v>
      </c>
      <c r="S37" s="78">
        <f ca="1">IFERROR((1+'Simulación Cliente'!$E$21)^(R37/360),"")</f>
        <v>1.292224491667193</v>
      </c>
      <c r="T37" s="75">
        <f t="shared" ca="1" si="33"/>
        <v>20826.93</v>
      </c>
      <c r="X37" s="5">
        <v>16</v>
      </c>
      <c r="Y37" s="4">
        <f t="shared" ca="1" si="34"/>
        <v>45962</v>
      </c>
      <c r="Z37" s="5">
        <f t="shared" ca="1" si="78"/>
        <v>31</v>
      </c>
      <c r="AA37" s="5">
        <f t="shared" ca="1" si="71"/>
        <v>488</v>
      </c>
      <c r="AB37" s="2">
        <f t="shared" ca="1" si="35"/>
        <v>1634986.2214235731</v>
      </c>
      <c r="AC37" s="2">
        <f t="shared" ca="1" si="79"/>
        <v>-3633.5681658895228</v>
      </c>
      <c r="AD37" s="16">
        <f t="shared" ca="1" si="72"/>
        <v>25871.699812766241</v>
      </c>
      <c r="AE37" s="16">
        <f t="shared" ca="1" si="36"/>
        <v>481.50572914055977</v>
      </c>
      <c r="AF37" s="14">
        <f t="shared" si="37"/>
        <v>450.45000000000005</v>
      </c>
      <c r="AG37" s="5">
        <f t="shared" si="2"/>
        <v>0</v>
      </c>
      <c r="AH37" s="16">
        <f t="shared" ca="1" si="3"/>
        <v>23170.08737601728</v>
      </c>
      <c r="AI37" s="16">
        <f t="shared" ca="1" si="4"/>
        <v>1638619.7895894626</v>
      </c>
      <c r="AJ37" s="16">
        <f t="shared" ca="1" si="38"/>
        <v>0.77746826384488099</v>
      </c>
      <c r="AK37" s="16">
        <f t="shared" ca="1" si="39"/>
        <v>0.77746826384488099</v>
      </c>
      <c r="AO37" s="5">
        <v>16</v>
      </c>
      <c r="AP37" s="4">
        <f t="shared" ca="1" si="40"/>
        <v>45962</v>
      </c>
      <c r="AQ37" s="5">
        <f t="shared" ca="1" si="80"/>
        <v>31</v>
      </c>
      <c r="AR37" s="5">
        <f t="shared" ca="1" si="42"/>
        <v>488</v>
      </c>
      <c r="AS37" s="2">
        <f t="shared" ca="1" si="43"/>
        <v>1606515.4122333075</v>
      </c>
      <c r="AT37" s="2">
        <f t="shared" ca="1" si="81"/>
        <v>1585.2719035704104</v>
      </c>
      <c r="AU37" s="16">
        <f t="shared" ca="1" si="73"/>
        <v>25421.183337981667</v>
      </c>
      <c r="AV37" s="16">
        <f t="shared" ca="1" si="74"/>
        <v>473.12103601058072</v>
      </c>
      <c r="AW37" s="14">
        <f t="shared" si="44"/>
        <v>450.45000000000005</v>
      </c>
      <c r="AX37" s="5">
        <f t="shared" si="6"/>
        <v>0</v>
      </c>
      <c r="AY37" s="16">
        <f t="shared" ca="1" si="7"/>
        <v>27930.026277562658</v>
      </c>
      <c r="AZ37" s="16">
        <f t="shared" ca="1" si="8"/>
        <v>1604930.140329737</v>
      </c>
      <c r="BA37" s="16">
        <f t="shared" ca="1" si="45"/>
        <v>0.77746826384488099</v>
      </c>
      <c r="BB37" s="16">
        <f t="shared" ca="1" si="46"/>
        <v>0.77746826384488099</v>
      </c>
      <c r="BF37" s="5">
        <v>16</v>
      </c>
      <c r="BG37" s="4">
        <f t="shared" ca="1" si="47"/>
        <v>45962</v>
      </c>
      <c r="BH37" s="5">
        <f t="shared" ca="1" si="82"/>
        <v>31</v>
      </c>
      <c r="BI37" s="5">
        <f t="shared" ca="1" si="49"/>
        <v>488</v>
      </c>
      <c r="BJ37" s="2">
        <f t="shared" ca="1" si="50"/>
        <v>1618353.0243696212</v>
      </c>
      <c r="BK37" s="2">
        <f t="shared" ca="1" si="83"/>
        <v>-2489.9499981655172</v>
      </c>
      <c r="BL37" s="16">
        <f t="shared" ca="1" si="75"/>
        <v>25608.499379962748</v>
      </c>
      <c r="BM37" s="16">
        <f t="shared" ca="1" si="10"/>
        <v>476.60722934254409</v>
      </c>
      <c r="BN37" s="14">
        <f t="shared" si="51"/>
        <v>450.45000000000005</v>
      </c>
      <c r="BO37" s="5">
        <f t="shared" si="11"/>
        <v>0</v>
      </c>
      <c r="BP37" s="16">
        <f t="shared" ca="1" si="12"/>
        <v>24045.606611139778</v>
      </c>
      <c r="BQ37" s="16">
        <f t="shared" ca="1" si="13"/>
        <v>1620842.9743677867</v>
      </c>
      <c r="BR37" s="16">
        <f t="shared" ca="1" si="52"/>
        <v>0.77746826384488099</v>
      </c>
      <c r="BS37" s="16">
        <f t="shared" ca="1" si="53"/>
        <v>0.77746826384488099</v>
      </c>
      <c r="BW37" s="5">
        <v>16</v>
      </c>
      <c r="BX37" s="4">
        <f t="shared" ca="1" si="54"/>
        <v>45962</v>
      </c>
      <c r="BY37" s="5">
        <f t="shared" ca="1" si="84"/>
        <v>31</v>
      </c>
      <c r="BZ37" s="5">
        <f t="shared" ca="1" si="56"/>
        <v>488</v>
      </c>
      <c r="CA37" s="2">
        <f t="shared" ca="1" si="57"/>
        <v>1623579.6484197821</v>
      </c>
      <c r="CB37" s="2">
        <f t="shared" ca="1" si="85"/>
        <v>293.27003616715228</v>
      </c>
      <c r="CC37" s="16">
        <f t="shared" ca="1" si="76"/>
        <v>25691.204449086945</v>
      </c>
      <c r="CD37" s="16">
        <f t="shared" ca="1" si="15"/>
        <v>478.14647743603877</v>
      </c>
      <c r="CE37" s="14">
        <f t="shared" si="58"/>
        <v>450.45000000000005</v>
      </c>
      <c r="CF37" s="5">
        <f t="shared" si="16"/>
        <v>0</v>
      </c>
      <c r="CG37" s="16">
        <f t="shared" ca="1" si="17"/>
        <v>26913.070962690137</v>
      </c>
      <c r="CH37" s="16">
        <f t="shared" ca="1" si="18"/>
        <v>1623286.3783836148</v>
      </c>
      <c r="CI37" s="16">
        <f t="shared" ca="1" si="59"/>
        <v>0.77746826384488099</v>
      </c>
      <c r="CJ37" s="16">
        <f t="shared" ca="1" si="60"/>
        <v>0.77746826384488099</v>
      </c>
      <c r="CN37" s="5">
        <v>16</v>
      </c>
      <c r="CO37" s="4">
        <f t="shared" ca="1" si="61"/>
        <v>45962</v>
      </c>
      <c r="CP37" s="5">
        <f t="shared" ca="1" si="86"/>
        <v>31</v>
      </c>
      <c r="CQ37" s="5">
        <f t="shared" ca="1" si="63"/>
        <v>488</v>
      </c>
      <c r="CR37" s="2">
        <f t="shared" ca="1" si="64"/>
        <v>1634986.2214235731</v>
      </c>
      <c r="CS37" s="2">
        <f t="shared" ca="1" si="87"/>
        <v>-3633.5681658895228</v>
      </c>
      <c r="CT37" s="16">
        <f t="shared" ca="1" si="77"/>
        <v>25871.699812766241</v>
      </c>
      <c r="CU37" s="16">
        <f t="shared" ca="1" si="20"/>
        <v>481.50572914055977</v>
      </c>
      <c r="CV37" s="14">
        <f t="shared" si="65"/>
        <v>450.45000000000005</v>
      </c>
      <c r="CW37" s="5">
        <f t="shared" si="21"/>
        <v>0</v>
      </c>
      <c r="CX37" s="16">
        <f t="shared" ca="1" si="66"/>
        <v>23170.08737601728</v>
      </c>
      <c r="CY37" s="16">
        <f t="shared" ca="1" si="22"/>
        <v>1638619.7895894626</v>
      </c>
      <c r="CZ37" s="16">
        <f t="shared" ca="1" si="67"/>
        <v>0.77746826384488099</v>
      </c>
      <c r="DA37" s="16">
        <f t="shared" ca="1" si="68"/>
        <v>0.77746826384488099</v>
      </c>
    </row>
    <row r="38" spans="2:105">
      <c r="B38" s="5">
        <v>17</v>
      </c>
      <c r="C38" s="4">
        <f t="shared" ca="1" si="69"/>
        <v>45992</v>
      </c>
      <c r="D38" s="5">
        <f t="shared" ca="1" si="23"/>
        <v>30</v>
      </c>
      <c r="E38" s="5">
        <f t="shared" ca="1" si="24"/>
        <v>518</v>
      </c>
      <c r="F38" s="2">
        <f t="shared" ca="1" si="25"/>
        <v>1623286.3783836148</v>
      </c>
      <c r="G38" s="2">
        <f t="shared" ca="1" si="0"/>
        <v>1148.3294223712219</v>
      </c>
      <c r="H38" s="16">
        <f t="shared" ca="1" si="70"/>
        <v>24851.654922479436</v>
      </c>
      <c r="I38" s="16">
        <f t="shared" ca="1" si="26"/>
        <v>462.63661783947754</v>
      </c>
      <c r="J38" s="14">
        <f t="shared" si="27"/>
        <v>450.45000000000005</v>
      </c>
      <c r="K38" s="5">
        <f t="shared" si="1"/>
        <v>0</v>
      </c>
      <c r="L38" s="16">
        <f t="shared" ca="1" si="28"/>
        <v>26913.070962690137</v>
      </c>
      <c r="M38" s="16">
        <f t="shared" ca="1" si="29"/>
        <v>1622138.0489612436</v>
      </c>
      <c r="N38" s="16">
        <f t="shared" ca="1" si="30"/>
        <v>0.76553022532933013</v>
      </c>
      <c r="O38" s="16">
        <f t="shared" ca="1" si="31"/>
        <v>0.76553022532933013</v>
      </c>
      <c r="P38" s="82"/>
      <c r="Q38" s="77">
        <f ca="1">IFERROR(IF('Simulación Cliente'!$H$21="Simple",G38+H38+I38+J38+K38,AC38+AD38+AE38+AF38+AG38),"")</f>
        <v>26913.070962690137</v>
      </c>
      <c r="R38" s="79">
        <f t="shared" ca="1" si="32"/>
        <v>518</v>
      </c>
      <c r="S38" s="78">
        <f ca="1">IFERROR((1+'Simulación Cliente'!$E$21)^(R38/360),"")</f>
        <v>1.3127514758916261</v>
      </c>
      <c r="T38" s="75">
        <f t="shared" ca="1" si="33"/>
        <v>20501.27</v>
      </c>
      <c r="X38" s="5">
        <v>17</v>
      </c>
      <c r="Y38" s="4">
        <f t="shared" ca="1" si="34"/>
        <v>45992</v>
      </c>
      <c r="Z38" s="5">
        <f t="shared" ca="1" si="78"/>
        <v>30</v>
      </c>
      <c r="AA38" s="5">
        <f t="shared" ca="1" si="71"/>
        <v>518</v>
      </c>
      <c r="AB38" s="2">
        <f t="shared" ca="1" si="35"/>
        <v>1638619.7895894626</v>
      </c>
      <c r="AC38" s="2">
        <f t="shared" ca="1" si="79"/>
        <v>20336.316783005801</v>
      </c>
      <c r="AD38" s="16">
        <f t="shared" ca="1" si="72"/>
        <v>25086.401328995613</v>
      </c>
      <c r="AE38" s="16">
        <f t="shared" ca="1" si="36"/>
        <v>467.00664003314552</v>
      </c>
      <c r="AF38" s="14">
        <f t="shared" si="37"/>
        <v>450.45000000000005</v>
      </c>
      <c r="AG38" s="5">
        <f t="shared" si="2"/>
        <v>0</v>
      </c>
      <c r="AH38" s="16">
        <f t="shared" ca="1" si="3"/>
        <v>46340.17475203456</v>
      </c>
      <c r="AI38" s="16">
        <f t="shared" ca="1" si="4"/>
        <v>1618283.4728064567</v>
      </c>
      <c r="AJ38" s="16">
        <f t="shared" ca="1" si="38"/>
        <v>1.5310604506586603</v>
      </c>
      <c r="AK38" s="16">
        <f t="shared" ca="1" si="39"/>
        <v>0.76553022532933013</v>
      </c>
      <c r="AO38" s="5">
        <v>17</v>
      </c>
      <c r="AP38" s="4">
        <f t="shared" ca="1" si="40"/>
        <v>45992</v>
      </c>
      <c r="AQ38" s="5">
        <f t="shared" ca="1" si="80"/>
        <v>30</v>
      </c>
      <c r="AR38" s="5">
        <f t="shared" ca="1" si="42"/>
        <v>518</v>
      </c>
      <c r="AS38" s="2">
        <f t="shared" ca="1" si="43"/>
        <v>1604930.140329737</v>
      </c>
      <c r="AT38" s="2">
        <f t="shared" ca="1" si="81"/>
        <v>2451.540550060985</v>
      </c>
      <c r="AU38" s="16">
        <f t="shared" ca="1" si="73"/>
        <v>24570.630637507551</v>
      </c>
      <c r="AV38" s="16">
        <f t="shared" ca="1" si="74"/>
        <v>457.40508999412066</v>
      </c>
      <c r="AW38" s="14">
        <f t="shared" si="44"/>
        <v>450.45000000000005</v>
      </c>
      <c r="AX38" s="5">
        <f t="shared" si="6"/>
        <v>0</v>
      </c>
      <c r="AY38" s="16">
        <f t="shared" ca="1" si="7"/>
        <v>27930.026277562658</v>
      </c>
      <c r="AZ38" s="16">
        <f t="shared" ca="1" si="8"/>
        <v>1602478.5997796759</v>
      </c>
      <c r="BA38" s="16">
        <f t="shared" ca="1" si="45"/>
        <v>0.76553022532933013</v>
      </c>
      <c r="BB38" s="16">
        <f t="shared" ca="1" si="46"/>
        <v>0.76553022532933013</v>
      </c>
      <c r="BF38" s="5">
        <v>17</v>
      </c>
      <c r="BG38" s="4">
        <f t="shared" ca="1" si="47"/>
        <v>45992</v>
      </c>
      <c r="BH38" s="5">
        <f t="shared" ca="1" si="82"/>
        <v>30</v>
      </c>
      <c r="BI38" s="5">
        <f t="shared" ca="1" si="49"/>
        <v>518</v>
      </c>
      <c r="BJ38" s="2">
        <f t="shared" ca="1" si="50"/>
        <v>1620842.9743677867</v>
      </c>
      <c r="BK38" s="2">
        <f t="shared" ca="1" si="83"/>
        <v>22364.575273804399</v>
      </c>
      <c r="BL38" s="16">
        <f t="shared" ca="1" si="75"/>
        <v>24814.24770078019</v>
      </c>
      <c r="BM38" s="16">
        <f t="shared" ca="1" si="10"/>
        <v>461.94024769496627</v>
      </c>
      <c r="BN38" s="14">
        <f t="shared" si="51"/>
        <v>450.45000000000005</v>
      </c>
      <c r="BO38" s="5">
        <f t="shared" si="11"/>
        <v>0</v>
      </c>
      <c r="BP38" s="16">
        <f t="shared" ca="1" si="12"/>
        <v>48091.213222279555</v>
      </c>
      <c r="BQ38" s="16">
        <f t="shared" ca="1" si="13"/>
        <v>1598478.3990939823</v>
      </c>
      <c r="BR38" s="16">
        <f t="shared" ca="1" si="52"/>
        <v>1.5310604506586603</v>
      </c>
      <c r="BS38" s="16">
        <f t="shared" ca="1" si="53"/>
        <v>0.76553022532933013</v>
      </c>
      <c r="BW38" s="5">
        <v>17</v>
      </c>
      <c r="BX38" s="4">
        <f t="shared" ca="1" si="54"/>
        <v>45992</v>
      </c>
      <c r="BY38" s="5">
        <f t="shared" ca="1" si="84"/>
        <v>30</v>
      </c>
      <c r="BZ38" s="5">
        <f t="shared" ca="1" si="56"/>
        <v>518</v>
      </c>
      <c r="CA38" s="2">
        <f t="shared" ca="1" si="57"/>
        <v>1623286.3783836148</v>
      </c>
      <c r="CB38" s="2">
        <f t="shared" ca="1" si="85"/>
        <v>1148.3294223712219</v>
      </c>
      <c r="CC38" s="16">
        <f t="shared" ca="1" si="76"/>
        <v>24851.654922479436</v>
      </c>
      <c r="CD38" s="16">
        <f t="shared" ca="1" si="15"/>
        <v>462.63661783947754</v>
      </c>
      <c r="CE38" s="14">
        <f t="shared" si="58"/>
        <v>450.45000000000005</v>
      </c>
      <c r="CF38" s="5">
        <f t="shared" si="16"/>
        <v>0</v>
      </c>
      <c r="CG38" s="16">
        <f t="shared" ca="1" si="17"/>
        <v>26913.070962690137</v>
      </c>
      <c r="CH38" s="16">
        <f t="shared" ca="1" si="18"/>
        <v>1622138.0489612436</v>
      </c>
      <c r="CI38" s="16">
        <f t="shared" ca="1" si="59"/>
        <v>0.76553022532933013</v>
      </c>
      <c r="CJ38" s="16">
        <f t="shared" ca="1" si="60"/>
        <v>0.76553022532933013</v>
      </c>
      <c r="CN38" s="5">
        <v>17</v>
      </c>
      <c r="CO38" s="4">
        <f t="shared" ca="1" si="61"/>
        <v>45992</v>
      </c>
      <c r="CP38" s="5">
        <f t="shared" ca="1" si="86"/>
        <v>30</v>
      </c>
      <c r="CQ38" s="5">
        <f t="shared" ca="1" si="63"/>
        <v>518</v>
      </c>
      <c r="CR38" s="2">
        <f t="shared" ca="1" si="64"/>
        <v>1638619.7895894626</v>
      </c>
      <c r="CS38" s="2">
        <f t="shared" ca="1" si="87"/>
        <v>20336.316783005801</v>
      </c>
      <c r="CT38" s="16">
        <f t="shared" ca="1" si="77"/>
        <v>25086.401328995613</v>
      </c>
      <c r="CU38" s="16">
        <f t="shared" ca="1" si="20"/>
        <v>467.00664003314552</v>
      </c>
      <c r="CV38" s="14">
        <f t="shared" si="65"/>
        <v>450.45000000000005</v>
      </c>
      <c r="CW38" s="5">
        <f t="shared" si="21"/>
        <v>0</v>
      </c>
      <c r="CX38" s="16">
        <f t="shared" ca="1" si="66"/>
        <v>46340.17475203456</v>
      </c>
      <c r="CY38" s="16">
        <f t="shared" ca="1" si="22"/>
        <v>1618283.4728064567</v>
      </c>
      <c r="CZ38" s="16">
        <f t="shared" ca="1" si="67"/>
        <v>1.5310604506586603</v>
      </c>
      <c r="DA38" s="16">
        <f t="shared" ca="1" si="68"/>
        <v>0.76553022532933013</v>
      </c>
    </row>
    <row r="39" spans="2:105">
      <c r="B39" s="5">
        <v>18</v>
      </c>
      <c r="C39" s="4">
        <f t="shared" ca="1" si="69"/>
        <v>46023</v>
      </c>
      <c r="D39" s="5">
        <f t="shared" ca="1" si="23"/>
        <v>31</v>
      </c>
      <c r="E39" s="5">
        <f t="shared" ca="1" si="24"/>
        <v>549</v>
      </c>
      <c r="F39" s="2">
        <f t="shared" ca="1" si="25"/>
        <v>1622138.0489612436</v>
      </c>
      <c r="G39" s="2">
        <f t="shared" ca="1" si="0"/>
        <v>316.50617500560838</v>
      </c>
      <c r="H39" s="16">
        <f t="shared" ca="1" si="70"/>
        <v>25668.39286330546</v>
      </c>
      <c r="I39" s="16">
        <f t="shared" ca="1" si="26"/>
        <v>477.72192437906693</v>
      </c>
      <c r="J39" s="14">
        <f t="shared" si="27"/>
        <v>450.45000000000005</v>
      </c>
      <c r="K39" s="5">
        <f t="shared" si="1"/>
        <v>0</v>
      </c>
      <c r="L39" s="16">
        <f t="shared" ca="1" si="28"/>
        <v>26913.070962690137</v>
      </c>
      <c r="M39" s="16">
        <f t="shared" ca="1" si="29"/>
        <v>1621821.542786238</v>
      </c>
      <c r="N39" s="16">
        <f t="shared" ca="1" si="30"/>
        <v>0.75338679528179309</v>
      </c>
      <c r="O39" s="16">
        <f t="shared" ca="1" si="31"/>
        <v>0.75338679528179309</v>
      </c>
      <c r="P39" s="82"/>
      <c r="Q39" s="77">
        <f ca="1">IFERROR(IF('Simulación Cliente'!$H$21="Simple",G39+H39+I39+J39+K39,AC39+AD39+AE39+AF39+AG39),"")</f>
        <v>26913.070962690137</v>
      </c>
      <c r="R39" s="79">
        <f t="shared" ca="1" si="32"/>
        <v>549</v>
      </c>
      <c r="S39" s="78">
        <f ca="1">IFERROR((1+'Simulación Cliente'!$E$21)^(R39/360),"")</f>
        <v>1.3343053089757675</v>
      </c>
      <c r="T39" s="75">
        <f t="shared" ca="1" si="33"/>
        <v>20170.099999999999</v>
      </c>
      <c r="X39" s="5">
        <v>18</v>
      </c>
      <c r="Y39" s="4">
        <f t="shared" ca="1" si="34"/>
        <v>46023</v>
      </c>
      <c r="Z39" s="5">
        <f t="shared" ca="1" si="78"/>
        <v>31</v>
      </c>
      <c r="AA39" s="5">
        <f t="shared" ca="1" si="71"/>
        <v>549</v>
      </c>
      <c r="AB39" s="2">
        <f t="shared" ca="1" si="35"/>
        <v>1618283.4728064567</v>
      </c>
      <c r="AC39" s="2">
        <f t="shared" ca="1" si="79"/>
        <v>-3364.3481800241898</v>
      </c>
      <c r="AD39" s="16">
        <f t="shared" ca="1" si="72"/>
        <v>25607.398809731563</v>
      </c>
      <c r="AE39" s="16">
        <f t="shared" ca="1" si="36"/>
        <v>476.5867463099072</v>
      </c>
      <c r="AF39" s="14">
        <f t="shared" si="37"/>
        <v>450.45000000000005</v>
      </c>
      <c r="AG39" s="5">
        <f t="shared" si="2"/>
        <v>0</v>
      </c>
      <c r="AH39" s="16">
        <f t="shared" ca="1" si="3"/>
        <v>23170.08737601728</v>
      </c>
      <c r="AI39" s="16">
        <f t="shared" ca="1" si="4"/>
        <v>1621647.8209864809</v>
      </c>
      <c r="AJ39" s="16">
        <f t="shared" ca="1" si="38"/>
        <v>0.75338679528179309</v>
      </c>
      <c r="AK39" s="16">
        <f t="shared" ca="1" si="39"/>
        <v>0.75338679528179309</v>
      </c>
      <c r="AO39" s="5">
        <v>18</v>
      </c>
      <c r="AP39" s="4">
        <f t="shared" ca="1" si="40"/>
        <v>46023</v>
      </c>
      <c r="AQ39" s="5">
        <f t="shared" ca="1" si="80"/>
        <v>31</v>
      </c>
      <c r="AR39" s="5">
        <f t="shared" ca="1" si="42"/>
        <v>549</v>
      </c>
      <c r="AS39" s="2">
        <f t="shared" ca="1" si="43"/>
        <v>1602478.5997796759</v>
      </c>
      <c r="AT39" s="2">
        <f t="shared" ca="1" si="81"/>
        <v>1650.3384753437495</v>
      </c>
      <c r="AU39" s="16">
        <f t="shared" ca="1" si="73"/>
        <v>25357.3056131224</v>
      </c>
      <c r="AV39" s="16">
        <f t="shared" ca="1" si="74"/>
        <v>471.93218909650881</v>
      </c>
      <c r="AW39" s="14">
        <f t="shared" si="44"/>
        <v>450.45000000000005</v>
      </c>
      <c r="AX39" s="5">
        <f t="shared" si="6"/>
        <v>0</v>
      </c>
      <c r="AY39" s="16">
        <f t="shared" ca="1" si="7"/>
        <v>27930.026277562658</v>
      </c>
      <c r="AZ39" s="16">
        <f t="shared" ca="1" si="8"/>
        <v>1600828.2613043322</v>
      </c>
      <c r="BA39" s="16">
        <f t="shared" ca="1" si="45"/>
        <v>0.75338679528179309</v>
      </c>
      <c r="BB39" s="16">
        <f t="shared" ca="1" si="46"/>
        <v>0.75338679528179309</v>
      </c>
      <c r="BF39" s="5">
        <v>18</v>
      </c>
      <c r="BG39" s="4">
        <f t="shared" ca="1" si="47"/>
        <v>46023</v>
      </c>
      <c r="BH39" s="5">
        <f t="shared" ca="1" si="82"/>
        <v>31</v>
      </c>
      <c r="BI39" s="5">
        <f t="shared" ca="1" si="49"/>
        <v>549</v>
      </c>
      <c r="BJ39" s="2">
        <f t="shared" ca="1" si="50"/>
        <v>1598478.3990939823</v>
      </c>
      <c r="BK39" s="2">
        <f t="shared" ca="1" si="83"/>
        <v>-2169.6047389245832</v>
      </c>
      <c r="BL39" s="16">
        <f t="shared" ca="1" si="75"/>
        <v>25294.007225665056</v>
      </c>
      <c r="BM39" s="16">
        <f t="shared" ca="1" si="10"/>
        <v>470.75412439930517</v>
      </c>
      <c r="BN39" s="14">
        <f t="shared" si="51"/>
        <v>450.45000000000005</v>
      </c>
      <c r="BO39" s="5">
        <f t="shared" si="11"/>
        <v>0</v>
      </c>
      <c r="BP39" s="16">
        <f t="shared" ca="1" si="12"/>
        <v>24045.606611139778</v>
      </c>
      <c r="BQ39" s="16">
        <f t="shared" ca="1" si="13"/>
        <v>1600648.003832907</v>
      </c>
      <c r="BR39" s="16">
        <f t="shared" ca="1" si="52"/>
        <v>0.75338679528179309</v>
      </c>
      <c r="BS39" s="16">
        <f t="shared" ca="1" si="53"/>
        <v>0.75338679528179309</v>
      </c>
      <c r="BW39" s="5">
        <v>18</v>
      </c>
      <c r="BX39" s="4">
        <f t="shared" ca="1" si="54"/>
        <v>46023</v>
      </c>
      <c r="BY39" s="5">
        <f t="shared" ca="1" si="84"/>
        <v>31</v>
      </c>
      <c r="BZ39" s="5">
        <f t="shared" ca="1" si="56"/>
        <v>549</v>
      </c>
      <c r="CA39" s="2">
        <f t="shared" ca="1" si="57"/>
        <v>1622138.0489612436</v>
      </c>
      <c r="CB39" s="2">
        <f t="shared" ca="1" si="85"/>
        <v>316.50617500560838</v>
      </c>
      <c r="CC39" s="16">
        <f t="shared" ca="1" si="76"/>
        <v>25668.39286330546</v>
      </c>
      <c r="CD39" s="16">
        <f t="shared" ca="1" si="15"/>
        <v>477.72192437906693</v>
      </c>
      <c r="CE39" s="14">
        <f t="shared" si="58"/>
        <v>450.45000000000005</v>
      </c>
      <c r="CF39" s="5">
        <f t="shared" si="16"/>
        <v>0</v>
      </c>
      <c r="CG39" s="16">
        <f t="shared" ca="1" si="17"/>
        <v>26913.070962690137</v>
      </c>
      <c r="CH39" s="16">
        <f t="shared" ca="1" si="18"/>
        <v>1621821.542786238</v>
      </c>
      <c r="CI39" s="16">
        <f t="shared" ca="1" si="59"/>
        <v>0.75338679528179309</v>
      </c>
      <c r="CJ39" s="16">
        <f t="shared" ca="1" si="60"/>
        <v>0.75338679528179309</v>
      </c>
      <c r="CN39" s="5">
        <v>18</v>
      </c>
      <c r="CO39" s="4">
        <f t="shared" ca="1" si="61"/>
        <v>46023</v>
      </c>
      <c r="CP39" s="5">
        <f t="shared" ca="1" si="86"/>
        <v>31</v>
      </c>
      <c r="CQ39" s="5">
        <f t="shared" ca="1" si="63"/>
        <v>549</v>
      </c>
      <c r="CR39" s="2">
        <f t="shared" ca="1" si="64"/>
        <v>1618283.4728064567</v>
      </c>
      <c r="CS39" s="2">
        <f t="shared" ca="1" si="87"/>
        <v>-3364.3481800241898</v>
      </c>
      <c r="CT39" s="16">
        <f t="shared" ca="1" si="77"/>
        <v>25607.398809731563</v>
      </c>
      <c r="CU39" s="16">
        <f t="shared" ca="1" si="20"/>
        <v>476.5867463099072</v>
      </c>
      <c r="CV39" s="14">
        <f t="shared" si="65"/>
        <v>450.45000000000005</v>
      </c>
      <c r="CW39" s="5">
        <f t="shared" si="21"/>
        <v>0</v>
      </c>
      <c r="CX39" s="16">
        <f t="shared" ca="1" si="66"/>
        <v>23170.08737601728</v>
      </c>
      <c r="CY39" s="16">
        <f t="shared" ca="1" si="22"/>
        <v>1621647.8209864809</v>
      </c>
      <c r="CZ39" s="16">
        <f t="shared" ca="1" si="67"/>
        <v>0.75338679528179309</v>
      </c>
      <c r="DA39" s="16">
        <f t="shared" ca="1" si="68"/>
        <v>0.75338679528179309</v>
      </c>
    </row>
    <row r="40" spans="2:105">
      <c r="B40" s="5">
        <v>19</v>
      </c>
      <c r="C40" s="4">
        <f t="shared" ca="1" si="69"/>
        <v>46054</v>
      </c>
      <c r="D40" s="5">
        <f t="shared" ca="1" si="23"/>
        <v>31</v>
      </c>
      <c r="E40" s="5">
        <f t="shared" ca="1" si="24"/>
        <v>580</v>
      </c>
      <c r="F40" s="2">
        <f t="shared" ca="1" si="25"/>
        <v>1621821.542786238</v>
      </c>
      <c r="G40" s="2">
        <f t="shared" ca="1" si="0"/>
        <v>321.60771786628538</v>
      </c>
      <c r="H40" s="16">
        <f t="shared" ca="1" si="70"/>
        <v>25663.384531956035</v>
      </c>
      <c r="I40" s="16">
        <f t="shared" ca="1" si="26"/>
        <v>477.62871286781592</v>
      </c>
      <c r="J40" s="14">
        <f t="shared" si="27"/>
        <v>450.45000000000005</v>
      </c>
      <c r="K40" s="5">
        <f t="shared" si="1"/>
        <v>0</v>
      </c>
      <c r="L40" s="16">
        <f t="shared" ca="1" si="28"/>
        <v>26913.070962690137</v>
      </c>
      <c r="M40" s="16">
        <f t="shared" ca="1" si="29"/>
        <v>1621499.9350683717</v>
      </c>
      <c r="N40" s="16">
        <f t="shared" ca="1" si="30"/>
        <v>0.74143599367457125</v>
      </c>
      <c r="O40" s="16">
        <f t="shared" ca="1" si="31"/>
        <v>0.74143599367457125</v>
      </c>
      <c r="P40" s="82"/>
      <c r="Q40" s="77">
        <f ca="1">IFERROR(IF('Simulación Cliente'!$H$21="Simple",G40+H40+I40+J40+K40,AC40+AD40+AE40+AF40+AG40),"")</f>
        <v>26913.070962690137</v>
      </c>
      <c r="R40" s="79">
        <f t="shared" ca="1" si="32"/>
        <v>580</v>
      </c>
      <c r="S40" s="78">
        <f ca="1">IFERROR((1+'Simulación Cliente'!$E$21)^(R40/360),"")</f>
        <v>1.3562130306131885</v>
      </c>
      <c r="T40" s="75">
        <f t="shared" ca="1" si="33"/>
        <v>19844.28</v>
      </c>
      <c r="X40" s="5">
        <v>19</v>
      </c>
      <c r="Y40" s="4">
        <f t="shared" ca="1" si="34"/>
        <v>46054</v>
      </c>
      <c r="Z40" s="5">
        <f t="shared" ca="1" si="78"/>
        <v>31</v>
      </c>
      <c r="AA40" s="5">
        <f t="shared" ca="1" si="71"/>
        <v>580</v>
      </c>
      <c r="AB40" s="2">
        <f t="shared" ca="1" si="35"/>
        <v>1621647.8209864809</v>
      </c>
      <c r="AC40" s="2">
        <f t="shared" ca="1" si="79"/>
        <v>-3418.5757679640556</v>
      </c>
      <c r="AD40" s="16">
        <f t="shared" ca="1" si="72"/>
        <v>25660.635592426541</v>
      </c>
      <c r="AE40" s="16">
        <f t="shared" ca="1" si="36"/>
        <v>477.5775515547947</v>
      </c>
      <c r="AF40" s="14">
        <f t="shared" si="37"/>
        <v>450.45000000000005</v>
      </c>
      <c r="AG40" s="5">
        <f t="shared" si="2"/>
        <v>0</v>
      </c>
      <c r="AH40" s="16">
        <f t="shared" ca="1" si="3"/>
        <v>23170.08737601728</v>
      </c>
      <c r="AI40" s="16">
        <f t="shared" ca="1" si="4"/>
        <v>1625066.396754445</v>
      </c>
      <c r="AJ40" s="16">
        <f t="shared" ca="1" si="38"/>
        <v>0.74143599367457125</v>
      </c>
      <c r="AK40" s="16">
        <f t="shared" ca="1" si="39"/>
        <v>0.74143599367457125</v>
      </c>
      <c r="AO40" s="5">
        <v>19</v>
      </c>
      <c r="AP40" s="4">
        <f t="shared" ca="1" si="40"/>
        <v>46054</v>
      </c>
      <c r="AQ40" s="5">
        <f t="shared" ca="1" si="80"/>
        <v>31</v>
      </c>
      <c r="AR40" s="5">
        <f t="shared" ca="1" si="42"/>
        <v>580</v>
      </c>
      <c r="AS40" s="2">
        <f t="shared" ca="1" si="43"/>
        <v>1600828.2613043322</v>
      </c>
      <c r="AT40" s="2">
        <f t="shared" ca="1" si="81"/>
        <v>1676.9391331869629</v>
      </c>
      <c r="AU40" s="16">
        <f t="shared" ca="1" si="73"/>
        <v>25331.190982268581</v>
      </c>
      <c r="AV40" s="16">
        <f t="shared" ca="1" si="74"/>
        <v>471.44616210711484</v>
      </c>
      <c r="AW40" s="14">
        <f t="shared" si="44"/>
        <v>450.45000000000005</v>
      </c>
      <c r="AX40" s="5">
        <f t="shared" si="6"/>
        <v>0</v>
      </c>
      <c r="AY40" s="16">
        <f t="shared" ca="1" si="7"/>
        <v>27930.026277562658</v>
      </c>
      <c r="AZ40" s="16">
        <f t="shared" ca="1" si="8"/>
        <v>1599151.3221711451</v>
      </c>
      <c r="BA40" s="16">
        <f t="shared" ca="1" si="45"/>
        <v>0.74143599367457125</v>
      </c>
      <c r="BB40" s="16">
        <f t="shared" ca="1" si="46"/>
        <v>0.74143599367457125</v>
      </c>
      <c r="BF40" s="5">
        <v>19</v>
      </c>
      <c r="BG40" s="4">
        <f t="shared" ca="1" si="47"/>
        <v>46054</v>
      </c>
      <c r="BH40" s="5">
        <f t="shared" ca="1" si="82"/>
        <v>31</v>
      </c>
      <c r="BI40" s="5">
        <f t="shared" ca="1" si="49"/>
        <v>580</v>
      </c>
      <c r="BJ40" s="2">
        <f t="shared" ca="1" si="50"/>
        <v>1600648.003832907</v>
      </c>
      <c r="BK40" s="2">
        <f t="shared" ca="1" si="83"/>
        <v>-2204.5750884482586</v>
      </c>
      <c r="BL40" s="16">
        <f t="shared" ca="1" si="75"/>
        <v>25328.338623558389</v>
      </c>
      <c r="BM40" s="16">
        <f t="shared" ca="1" si="10"/>
        <v>471.39307602964561</v>
      </c>
      <c r="BN40" s="14">
        <f t="shared" si="51"/>
        <v>450.45000000000005</v>
      </c>
      <c r="BO40" s="5">
        <f t="shared" si="11"/>
        <v>0</v>
      </c>
      <c r="BP40" s="16">
        <f t="shared" ca="1" si="12"/>
        <v>24045.606611139778</v>
      </c>
      <c r="BQ40" s="16">
        <f t="shared" ca="1" si="13"/>
        <v>1602852.5789213553</v>
      </c>
      <c r="BR40" s="16">
        <f t="shared" ca="1" si="52"/>
        <v>0.74143599367457125</v>
      </c>
      <c r="BS40" s="16">
        <f t="shared" ca="1" si="53"/>
        <v>0.74143599367457125</v>
      </c>
      <c r="BW40" s="5">
        <v>19</v>
      </c>
      <c r="BX40" s="4">
        <f t="shared" ca="1" si="54"/>
        <v>46054</v>
      </c>
      <c r="BY40" s="5">
        <f t="shared" ca="1" si="84"/>
        <v>31</v>
      </c>
      <c r="BZ40" s="5">
        <f t="shared" ca="1" si="56"/>
        <v>580</v>
      </c>
      <c r="CA40" s="2">
        <f t="shared" ca="1" si="57"/>
        <v>1621821.542786238</v>
      </c>
      <c r="CB40" s="2">
        <f t="shared" ca="1" si="85"/>
        <v>321.60771786628538</v>
      </c>
      <c r="CC40" s="16">
        <f t="shared" ca="1" si="76"/>
        <v>25663.384531956035</v>
      </c>
      <c r="CD40" s="16">
        <f t="shared" ca="1" si="15"/>
        <v>477.62871286781592</v>
      </c>
      <c r="CE40" s="14">
        <f t="shared" si="58"/>
        <v>450.45000000000005</v>
      </c>
      <c r="CF40" s="5">
        <f t="shared" si="16"/>
        <v>0</v>
      </c>
      <c r="CG40" s="16">
        <f t="shared" ca="1" si="17"/>
        <v>26913.070962690137</v>
      </c>
      <c r="CH40" s="16">
        <f t="shared" ca="1" si="18"/>
        <v>1621499.9350683717</v>
      </c>
      <c r="CI40" s="16">
        <f t="shared" ca="1" si="59"/>
        <v>0.74143599367457125</v>
      </c>
      <c r="CJ40" s="16">
        <f t="shared" ca="1" si="60"/>
        <v>0.74143599367457125</v>
      </c>
      <c r="CN40" s="5">
        <v>19</v>
      </c>
      <c r="CO40" s="4">
        <f t="shared" ca="1" si="61"/>
        <v>46054</v>
      </c>
      <c r="CP40" s="5">
        <f t="shared" ca="1" si="86"/>
        <v>31</v>
      </c>
      <c r="CQ40" s="5">
        <f t="shared" ca="1" si="63"/>
        <v>580</v>
      </c>
      <c r="CR40" s="2">
        <f t="shared" ca="1" si="64"/>
        <v>1621647.8209864809</v>
      </c>
      <c r="CS40" s="2">
        <f t="shared" ca="1" si="87"/>
        <v>-3418.5757679640556</v>
      </c>
      <c r="CT40" s="16">
        <f t="shared" ca="1" si="77"/>
        <v>25660.635592426541</v>
      </c>
      <c r="CU40" s="16">
        <f t="shared" ca="1" si="20"/>
        <v>477.5775515547947</v>
      </c>
      <c r="CV40" s="14">
        <f t="shared" si="65"/>
        <v>450.45000000000005</v>
      </c>
      <c r="CW40" s="5">
        <f t="shared" si="21"/>
        <v>0</v>
      </c>
      <c r="CX40" s="16">
        <f t="shared" ca="1" si="66"/>
        <v>23170.08737601728</v>
      </c>
      <c r="CY40" s="16">
        <f t="shared" ca="1" si="22"/>
        <v>1625066.396754445</v>
      </c>
      <c r="CZ40" s="16">
        <f t="shared" ca="1" si="67"/>
        <v>0.74143599367457125</v>
      </c>
      <c r="DA40" s="16">
        <f t="shared" ca="1" si="68"/>
        <v>0.74143599367457125</v>
      </c>
    </row>
    <row r="41" spans="2:105">
      <c r="B41" s="5">
        <v>20</v>
      </c>
      <c r="C41" s="4">
        <f t="shared" ca="1" si="69"/>
        <v>46082</v>
      </c>
      <c r="D41" s="5">
        <f t="shared" ca="1" si="23"/>
        <v>28</v>
      </c>
      <c r="E41" s="5">
        <f t="shared" ca="1" si="24"/>
        <v>608</v>
      </c>
      <c r="F41" s="2">
        <f t="shared" ca="1" si="25"/>
        <v>1621499.9350683717</v>
      </c>
      <c r="G41" s="2">
        <f t="shared" ca="1" si="0"/>
        <v>2873.7141778423138</v>
      </c>
      <c r="H41" s="16">
        <f t="shared" ca="1" si="70"/>
        <v>23157.591899234583</v>
      </c>
      <c r="I41" s="16">
        <f t="shared" ca="1" si="26"/>
        <v>431.31488561323755</v>
      </c>
      <c r="J41" s="14">
        <f t="shared" si="27"/>
        <v>450.45000000000005</v>
      </c>
      <c r="K41" s="5">
        <f t="shared" si="1"/>
        <v>0</v>
      </c>
      <c r="L41" s="16">
        <f t="shared" ca="1" si="28"/>
        <v>26913.070962690137</v>
      </c>
      <c r="M41" s="16">
        <f t="shared" ca="1" si="29"/>
        <v>1618626.2208905295</v>
      </c>
      <c r="N41" s="16">
        <f t="shared" ca="1" si="30"/>
        <v>0.73080474688038743</v>
      </c>
      <c r="O41" s="16">
        <f t="shared" ca="1" si="31"/>
        <v>0.73080474688038743</v>
      </c>
      <c r="P41" s="82"/>
      <c r="Q41" s="77">
        <f ca="1">IFERROR(IF('Simulación Cliente'!$H$21="Simple",G41+H41+I41+J41+K41,AC41+AD41+AE41+AF41+AG41),"")</f>
        <v>26913.070962690137</v>
      </c>
      <c r="R41" s="79">
        <f t="shared" ca="1" si="32"/>
        <v>608</v>
      </c>
      <c r="S41" s="78">
        <f ca="1">IFERROR((1+'Simulación Cliente'!$E$21)^(R41/360),"")</f>
        <v>1.3763096560927399</v>
      </c>
      <c r="T41" s="75">
        <f t="shared" ca="1" si="33"/>
        <v>19554.52</v>
      </c>
      <c r="X41" s="5">
        <v>20</v>
      </c>
      <c r="Y41" s="4">
        <f t="shared" ca="1" si="34"/>
        <v>46082</v>
      </c>
      <c r="Z41" s="5">
        <f t="shared" ca="1" si="78"/>
        <v>28</v>
      </c>
      <c r="AA41" s="5">
        <f t="shared" ca="1" si="71"/>
        <v>608</v>
      </c>
      <c r="AB41" s="2">
        <f t="shared" ca="1" si="35"/>
        <v>1625066.396754445</v>
      </c>
      <c r="AC41" s="2">
        <f t="shared" ca="1" si="79"/>
        <v>-921.15281039291585</v>
      </c>
      <c r="AD41" s="16">
        <f t="shared" ca="1" si="72"/>
        <v>23208.526630999997</v>
      </c>
      <c r="AE41" s="16">
        <f t="shared" ca="1" si="36"/>
        <v>432.26355541019802</v>
      </c>
      <c r="AF41" s="14">
        <f t="shared" si="37"/>
        <v>450.45000000000005</v>
      </c>
      <c r="AG41" s="5">
        <f t="shared" si="2"/>
        <v>0</v>
      </c>
      <c r="AH41" s="16">
        <f t="shared" ca="1" si="3"/>
        <v>23170.08737601728</v>
      </c>
      <c r="AI41" s="16">
        <f t="shared" ca="1" si="4"/>
        <v>1625987.5495648379</v>
      </c>
      <c r="AJ41" s="16">
        <f t="shared" ca="1" si="38"/>
        <v>0.73080474688038743</v>
      </c>
      <c r="AK41" s="16">
        <f t="shared" ca="1" si="39"/>
        <v>0.73080474688038743</v>
      </c>
      <c r="AO41" s="5">
        <v>20</v>
      </c>
      <c r="AP41" s="4">
        <f t="shared" ca="1" si="40"/>
        <v>46082</v>
      </c>
      <c r="AQ41" s="5">
        <f t="shared" ca="1" si="80"/>
        <v>28</v>
      </c>
      <c r="AR41" s="5">
        <f t="shared" ca="1" si="42"/>
        <v>608</v>
      </c>
      <c r="AS41" s="2">
        <f t="shared" ca="1" si="43"/>
        <v>1599151.3221711451</v>
      </c>
      <c r="AT41" s="2">
        <f t="shared" ca="1" si="81"/>
        <v>4215.7878198895451</v>
      </c>
      <c r="AU41" s="16">
        <f t="shared" ca="1" si="73"/>
        <v>22838.418246621317</v>
      </c>
      <c r="AV41" s="16">
        <f t="shared" ca="1" si="74"/>
        <v>425.37021105179491</v>
      </c>
      <c r="AW41" s="14">
        <f t="shared" si="44"/>
        <v>450.45000000000005</v>
      </c>
      <c r="AX41" s="5">
        <f t="shared" si="6"/>
        <v>0</v>
      </c>
      <c r="AY41" s="16">
        <f t="shared" ca="1" si="7"/>
        <v>27930.026277562658</v>
      </c>
      <c r="AZ41" s="16">
        <f t="shared" ca="1" si="8"/>
        <v>1594935.5343512555</v>
      </c>
      <c r="BA41" s="16">
        <f t="shared" ca="1" si="45"/>
        <v>0.73080474688038743</v>
      </c>
      <c r="BB41" s="16">
        <f t="shared" ca="1" si="46"/>
        <v>0.73080474688038743</v>
      </c>
      <c r="BF41" s="5">
        <v>20</v>
      </c>
      <c r="BG41" s="4">
        <f t="shared" ca="1" si="47"/>
        <v>46082</v>
      </c>
      <c r="BH41" s="5">
        <f t="shared" ca="1" si="82"/>
        <v>28</v>
      </c>
      <c r="BI41" s="5">
        <f t="shared" ca="1" si="49"/>
        <v>608</v>
      </c>
      <c r="BJ41" s="2">
        <f t="shared" ca="1" si="50"/>
        <v>1602852.5789213553</v>
      </c>
      <c r="BK41" s="2">
        <f t="shared" ca="1" si="83"/>
        <v>277.52380936323971</v>
      </c>
      <c r="BL41" s="16">
        <f t="shared" ca="1" si="75"/>
        <v>22891.278065781313</v>
      </c>
      <c r="BM41" s="16">
        <f t="shared" ca="1" si="10"/>
        <v>426.35473599522322</v>
      </c>
      <c r="BN41" s="14">
        <f t="shared" si="51"/>
        <v>450.45000000000005</v>
      </c>
      <c r="BO41" s="5">
        <f t="shared" si="11"/>
        <v>0</v>
      </c>
      <c r="BP41" s="16">
        <f t="shared" ca="1" si="12"/>
        <v>24045.606611139778</v>
      </c>
      <c r="BQ41" s="16">
        <f t="shared" ca="1" si="13"/>
        <v>1602575.0551119922</v>
      </c>
      <c r="BR41" s="16">
        <f t="shared" ca="1" si="52"/>
        <v>0.73080474688038743</v>
      </c>
      <c r="BS41" s="16">
        <f t="shared" ca="1" si="53"/>
        <v>0.73080474688038743</v>
      </c>
      <c r="BW41" s="5">
        <v>20</v>
      </c>
      <c r="BX41" s="4">
        <f t="shared" ca="1" si="54"/>
        <v>46082</v>
      </c>
      <c r="BY41" s="5">
        <f t="shared" ca="1" si="84"/>
        <v>28</v>
      </c>
      <c r="BZ41" s="5">
        <f t="shared" ca="1" si="56"/>
        <v>608</v>
      </c>
      <c r="CA41" s="2">
        <f t="shared" ca="1" si="57"/>
        <v>1621499.9350683717</v>
      </c>
      <c r="CB41" s="2">
        <f t="shared" ca="1" si="85"/>
        <v>2873.7141778423138</v>
      </c>
      <c r="CC41" s="16">
        <f t="shared" ca="1" si="76"/>
        <v>23157.591899234583</v>
      </c>
      <c r="CD41" s="16">
        <f t="shared" ca="1" si="15"/>
        <v>431.31488561323755</v>
      </c>
      <c r="CE41" s="14">
        <f t="shared" si="58"/>
        <v>450.45000000000005</v>
      </c>
      <c r="CF41" s="5">
        <f t="shared" si="16"/>
        <v>0</v>
      </c>
      <c r="CG41" s="16">
        <f t="shared" ca="1" si="17"/>
        <v>26913.070962690137</v>
      </c>
      <c r="CH41" s="16">
        <f t="shared" ca="1" si="18"/>
        <v>1618626.2208905295</v>
      </c>
      <c r="CI41" s="16">
        <f t="shared" ca="1" si="59"/>
        <v>0.73080474688038743</v>
      </c>
      <c r="CJ41" s="16">
        <f t="shared" ca="1" si="60"/>
        <v>0.73080474688038743</v>
      </c>
      <c r="CN41" s="5">
        <v>20</v>
      </c>
      <c r="CO41" s="4">
        <f t="shared" ca="1" si="61"/>
        <v>46082</v>
      </c>
      <c r="CP41" s="5">
        <f t="shared" ca="1" si="86"/>
        <v>28</v>
      </c>
      <c r="CQ41" s="5">
        <f t="shared" ca="1" si="63"/>
        <v>608</v>
      </c>
      <c r="CR41" s="2">
        <f t="shared" ca="1" si="64"/>
        <v>1625066.396754445</v>
      </c>
      <c r="CS41" s="2">
        <f t="shared" ca="1" si="87"/>
        <v>-921.15281039291585</v>
      </c>
      <c r="CT41" s="16">
        <f t="shared" ca="1" si="77"/>
        <v>23208.526630999997</v>
      </c>
      <c r="CU41" s="16">
        <f t="shared" ca="1" si="20"/>
        <v>432.26355541019802</v>
      </c>
      <c r="CV41" s="14">
        <f t="shared" si="65"/>
        <v>450.45000000000005</v>
      </c>
      <c r="CW41" s="5">
        <f t="shared" si="21"/>
        <v>0</v>
      </c>
      <c r="CX41" s="16">
        <f t="shared" ca="1" si="66"/>
        <v>23170.08737601728</v>
      </c>
      <c r="CY41" s="16">
        <f t="shared" ca="1" si="22"/>
        <v>1625987.5495648379</v>
      </c>
      <c r="CZ41" s="16">
        <f t="shared" ca="1" si="67"/>
        <v>0.73080474688038743</v>
      </c>
      <c r="DA41" s="16">
        <f t="shared" ca="1" si="68"/>
        <v>0.73080474688038743</v>
      </c>
    </row>
    <row r="42" spans="2:105">
      <c r="B42" s="5">
        <v>21</v>
      </c>
      <c r="C42" s="4">
        <f t="shared" ca="1" si="69"/>
        <v>46113</v>
      </c>
      <c r="D42" s="5">
        <f t="shared" ca="1" si="23"/>
        <v>31</v>
      </c>
      <c r="E42" s="5">
        <f t="shared" ca="1" si="24"/>
        <v>639</v>
      </c>
      <c r="F42" s="2">
        <f t="shared" ca="1" si="25"/>
        <v>1618626.2208905295</v>
      </c>
      <c r="G42" s="2">
        <f t="shared" ca="1" si="0"/>
        <v>373.11088871064931</v>
      </c>
      <c r="H42" s="16">
        <f t="shared" ca="1" si="70"/>
        <v>25612.822387879402</v>
      </c>
      <c r="I42" s="16">
        <f t="shared" ca="1" si="26"/>
        <v>476.68768610008431</v>
      </c>
      <c r="J42" s="14">
        <f t="shared" si="27"/>
        <v>450.45000000000005</v>
      </c>
      <c r="K42" s="5">
        <f t="shared" si="1"/>
        <v>0</v>
      </c>
      <c r="L42" s="16">
        <f t="shared" ca="1" si="28"/>
        <v>26913.070962690137</v>
      </c>
      <c r="M42" s="16">
        <f t="shared" ca="1" si="29"/>
        <v>1618253.1100018187</v>
      </c>
      <c r="N42" s="16">
        <f t="shared" ca="1" si="30"/>
        <v>0.7192121591176609</v>
      </c>
      <c r="O42" s="16">
        <f t="shared" ca="1" si="31"/>
        <v>0.7192121591176609</v>
      </c>
      <c r="P42" s="82"/>
      <c r="Q42" s="77">
        <f ca="1">IFERROR(IF('Simulación Cliente'!$H$21="Simple",G42+H42+I42+J42+K42,AC42+AD42+AE42+AF42+AG42),"")</f>
        <v>26913.070962690137</v>
      </c>
      <c r="R42" s="79">
        <f t="shared" ca="1" si="32"/>
        <v>639</v>
      </c>
      <c r="S42" s="78">
        <f ca="1">IFERROR((1+'Simulación Cliente'!$E$21)^(R42/360),"")</f>
        <v>1.3989070396373797</v>
      </c>
      <c r="T42" s="75">
        <f t="shared" ca="1" si="33"/>
        <v>19238.64</v>
      </c>
      <c r="X42" s="5">
        <v>21</v>
      </c>
      <c r="Y42" s="4">
        <f t="shared" ca="1" si="34"/>
        <v>46113</v>
      </c>
      <c r="Z42" s="5">
        <f t="shared" ca="1" si="78"/>
        <v>31</v>
      </c>
      <c r="AA42" s="5">
        <f t="shared" ca="1" si="71"/>
        <v>639</v>
      </c>
      <c r="AB42" s="2">
        <f t="shared" ca="1" si="35"/>
        <v>1625987.5495648379</v>
      </c>
      <c r="AC42" s="2">
        <f t="shared" ca="1" si="79"/>
        <v>-3488.5248340313847</v>
      </c>
      <c r="AD42" s="16">
        <f t="shared" ca="1" si="72"/>
        <v>25729.306602357363</v>
      </c>
      <c r="AE42" s="16">
        <f t="shared" ca="1" si="36"/>
        <v>478.85560769130115</v>
      </c>
      <c r="AF42" s="14">
        <f t="shared" si="37"/>
        <v>450.45000000000005</v>
      </c>
      <c r="AG42" s="5">
        <f t="shared" si="2"/>
        <v>0</v>
      </c>
      <c r="AH42" s="16">
        <f t="shared" ca="1" si="3"/>
        <v>23170.08737601728</v>
      </c>
      <c r="AI42" s="16">
        <f t="shared" ca="1" si="4"/>
        <v>1629476.0743988694</v>
      </c>
      <c r="AJ42" s="16">
        <f t="shared" ca="1" si="38"/>
        <v>0.7192121591176609</v>
      </c>
      <c r="AK42" s="16">
        <f t="shared" ca="1" si="39"/>
        <v>0.7192121591176609</v>
      </c>
      <c r="AO42" s="5">
        <v>21</v>
      </c>
      <c r="AP42" s="4">
        <f t="shared" ca="1" si="40"/>
        <v>46113</v>
      </c>
      <c r="AQ42" s="5">
        <f t="shared" ca="1" si="80"/>
        <v>31</v>
      </c>
      <c r="AR42" s="5">
        <f t="shared" ca="1" si="42"/>
        <v>639</v>
      </c>
      <c r="AS42" s="2">
        <f t="shared" ca="1" si="43"/>
        <v>1594935.5343512555</v>
      </c>
      <c r="AT42" s="2">
        <f t="shared" ca="1" si="81"/>
        <v>1771.9198997291678</v>
      </c>
      <c r="AU42" s="16">
        <f t="shared" ca="1" si="73"/>
        <v>25237.945632056486</v>
      </c>
      <c r="AV42" s="16">
        <f t="shared" ca="1" si="74"/>
        <v>469.71074577700233</v>
      </c>
      <c r="AW42" s="14">
        <f t="shared" si="44"/>
        <v>450.45000000000005</v>
      </c>
      <c r="AX42" s="5">
        <f t="shared" si="6"/>
        <v>0</v>
      </c>
      <c r="AY42" s="16">
        <f t="shared" ca="1" si="7"/>
        <v>27930.026277562658</v>
      </c>
      <c r="AZ42" s="16">
        <f t="shared" ca="1" si="8"/>
        <v>1593163.6144515264</v>
      </c>
      <c r="BA42" s="16">
        <f t="shared" ca="1" si="45"/>
        <v>0.7192121591176609</v>
      </c>
      <c r="BB42" s="16">
        <f t="shared" ca="1" si="46"/>
        <v>0.7192121591176609</v>
      </c>
      <c r="BF42" s="5">
        <v>21</v>
      </c>
      <c r="BG42" s="4">
        <f t="shared" ca="1" si="47"/>
        <v>46113</v>
      </c>
      <c r="BH42" s="5">
        <f t="shared" ca="1" si="82"/>
        <v>31</v>
      </c>
      <c r="BI42" s="5">
        <f t="shared" ca="1" si="49"/>
        <v>639</v>
      </c>
      <c r="BJ42" s="2">
        <f t="shared" ca="1" si="50"/>
        <v>1602575.0551119922</v>
      </c>
      <c r="BK42" s="2">
        <f t="shared" ca="1" si="83"/>
        <v>-2235.6358874825855</v>
      </c>
      <c r="BL42" s="16">
        <f t="shared" ca="1" si="75"/>
        <v>25358.83190329557</v>
      </c>
      <c r="BM42" s="16">
        <f t="shared" ca="1" si="10"/>
        <v>471.96059532679249</v>
      </c>
      <c r="BN42" s="14">
        <f t="shared" si="51"/>
        <v>450.45000000000005</v>
      </c>
      <c r="BO42" s="5">
        <f t="shared" si="11"/>
        <v>0</v>
      </c>
      <c r="BP42" s="16">
        <f t="shared" ca="1" si="12"/>
        <v>24045.606611139778</v>
      </c>
      <c r="BQ42" s="16">
        <f t="shared" ca="1" si="13"/>
        <v>1604810.6909994748</v>
      </c>
      <c r="BR42" s="16">
        <f t="shared" ca="1" si="52"/>
        <v>0.7192121591176609</v>
      </c>
      <c r="BS42" s="16">
        <f t="shared" ca="1" si="53"/>
        <v>0.7192121591176609</v>
      </c>
      <c r="BW42" s="5">
        <v>21</v>
      </c>
      <c r="BX42" s="4">
        <f t="shared" ca="1" si="54"/>
        <v>46113</v>
      </c>
      <c r="BY42" s="5">
        <f t="shared" ca="1" si="84"/>
        <v>31</v>
      </c>
      <c r="BZ42" s="5">
        <f t="shared" ca="1" si="56"/>
        <v>639</v>
      </c>
      <c r="CA42" s="2">
        <f t="shared" ca="1" si="57"/>
        <v>1618626.2208905295</v>
      </c>
      <c r="CB42" s="2">
        <f t="shared" ca="1" si="85"/>
        <v>373.11088871064931</v>
      </c>
      <c r="CC42" s="16">
        <f t="shared" ca="1" si="76"/>
        <v>25612.822387879402</v>
      </c>
      <c r="CD42" s="16">
        <f t="shared" ca="1" si="15"/>
        <v>476.68768610008431</v>
      </c>
      <c r="CE42" s="14">
        <f t="shared" si="58"/>
        <v>450.45000000000005</v>
      </c>
      <c r="CF42" s="5">
        <f t="shared" si="16"/>
        <v>0</v>
      </c>
      <c r="CG42" s="16">
        <f t="shared" ca="1" si="17"/>
        <v>26913.070962690137</v>
      </c>
      <c r="CH42" s="16">
        <f t="shared" ca="1" si="18"/>
        <v>1618253.1100018187</v>
      </c>
      <c r="CI42" s="16">
        <f t="shared" ca="1" si="59"/>
        <v>0.7192121591176609</v>
      </c>
      <c r="CJ42" s="16">
        <f t="shared" ca="1" si="60"/>
        <v>0.7192121591176609</v>
      </c>
      <c r="CN42" s="5">
        <v>21</v>
      </c>
      <c r="CO42" s="4">
        <f t="shared" ca="1" si="61"/>
        <v>46113</v>
      </c>
      <c r="CP42" s="5">
        <f t="shared" ca="1" si="86"/>
        <v>31</v>
      </c>
      <c r="CQ42" s="5">
        <f t="shared" ca="1" si="63"/>
        <v>639</v>
      </c>
      <c r="CR42" s="2">
        <f t="shared" ca="1" si="64"/>
        <v>1625987.5495648379</v>
      </c>
      <c r="CS42" s="2">
        <f t="shared" ca="1" si="87"/>
        <v>-3488.5248340313847</v>
      </c>
      <c r="CT42" s="16">
        <f t="shared" ca="1" si="77"/>
        <v>25729.306602357363</v>
      </c>
      <c r="CU42" s="16">
        <f t="shared" ca="1" si="20"/>
        <v>478.85560769130115</v>
      </c>
      <c r="CV42" s="14">
        <f t="shared" si="65"/>
        <v>450.45000000000005</v>
      </c>
      <c r="CW42" s="5">
        <f t="shared" si="21"/>
        <v>0</v>
      </c>
      <c r="CX42" s="16">
        <f t="shared" ca="1" si="66"/>
        <v>23170.08737601728</v>
      </c>
      <c r="CY42" s="16">
        <f t="shared" ca="1" si="22"/>
        <v>1629476.0743988694</v>
      </c>
      <c r="CZ42" s="16">
        <f t="shared" ca="1" si="67"/>
        <v>0.7192121591176609</v>
      </c>
      <c r="DA42" s="16">
        <f t="shared" ca="1" si="68"/>
        <v>0.7192121591176609</v>
      </c>
    </row>
    <row r="43" spans="2:105">
      <c r="B43" s="5">
        <v>22</v>
      </c>
      <c r="C43" s="4">
        <f t="shared" ca="1" si="69"/>
        <v>46143</v>
      </c>
      <c r="D43" s="5">
        <f t="shared" ca="1" si="23"/>
        <v>30</v>
      </c>
      <c r="E43" s="5">
        <f t="shared" ca="1" si="24"/>
        <v>669</v>
      </c>
      <c r="F43" s="2">
        <f t="shared" ca="1" si="25"/>
        <v>1618253.1100018187</v>
      </c>
      <c r="G43" s="2">
        <f t="shared" ca="1" si="0"/>
        <v>1226.8205776683717</v>
      </c>
      <c r="H43" s="16">
        <f t="shared" ca="1" si="70"/>
        <v>24774.5982486711</v>
      </c>
      <c r="I43" s="16">
        <f t="shared" ca="1" si="26"/>
        <v>461.20213635066517</v>
      </c>
      <c r="J43" s="14">
        <f t="shared" si="27"/>
        <v>450.45000000000005</v>
      </c>
      <c r="K43" s="5">
        <f t="shared" si="1"/>
        <v>0</v>
      </c>
      <c r="L43" s="16">
        <f t="shared" ca="1" si="28"/>
        <v>26913.070962690137</v>
      </c>
      <c r="M43" s="16">
        <f t="shared" ca="1" si="29"/>
        <v>1617026.2894241505</v>
      </c>
      <c r="N43" s="16">
        <f t="shared" ca="1" si="30"/>
        <v>0.70816864408858682</v>
      </c>
      <c r="O43" s="16">
        <f t="shared" ca="1" si="31"/>
        <v>0.70816864408858682</v>
      </c>
      <c r="P43" s="82"/>
      <c r="Q43" s="77">
        <f ca="1">IFERROR(IF('Simulación Cliente'!$H$21="Simple",G43+H43+I43+J43+K43,AC43+AD43+AE43+AF43+AG43),"")</f>
        <v>26913.070962690137</v>
      </c>
      <c r="R43" s="79">
        <f t="shared" ca="1" si="32"/>
        <v>669</v>
      </c>
      <c r="S43" s="78">
        <f ca="1">IFERROR((1+'Simulación Cliente'!$E$21)^(R43/360),"")</f>
        <v>1.4211286759855943</v>
      </c>
      <c r="T43" s="75">
        <f t="shared" ca="1" si="33"/>
        <v>18937.810000000001</v>
      </c>
      <c r="X43" s="5">
        <v>22</v>
      </c>
      <c r="Y43" s="4">
        <f t="shared" ca="1" si="34"/>
        <v>46143</v>
      </c>
      <c r="Z43" s="5">
        <f t="shared" ca="1" si="78"/>
        <v>30</v>
      </c>
      <c r="AA43" s="5">
        <f t="shared" ca="1" si="71"/>
        <v>669</v>
      </c>
      <c r="AB43" s="2">
        <f t="shared" ca="1" si="35"/>
        <v>1629476.0743988694</v>
      </c>
      <c r="AC43" s="2">
        <f t="shared" ca="1" si="79"/>
        <v>-2691.1791962138268</v>
      </c>
      <c r="AD43" s="16">
        <f t="shared" ca="1" si="72"/>
        <v>24946.415891027282</v>
      </c>
      <c r="AE43" s="16">
        <f t="shared" ca="1" si="36"/>
        <v>464.40068120382563</v>
      </c>
      <c r="AF43" s="14">
        <f t="shared" si="37"/>
        <v>450.45000000000005</v>
      </c>
      <c r="AG43" s="5">
        <f t="shared" si="2"/>
        <v>0</v>
      </c>
      <c r="AH43" s="16">
        <f t="shared" ca="1" si="3"/>
        <v>23170.08737601728</v>
      </c>
      <c r="AI43" s="16">
        <f t="shared" ca="1" si="4"/>
        <v>1632167.2535950833</v>
      </c>
      <c r="AJ43" s="16">
        <f t="shared" ca="1" si="38"/>
        <v>0.70816864408858682</v>
      </c>
      <c r="AK43" s="16">
        <f t="shared" ca="1" si="39"/>
        <v>0.70816864408858682</v>
      </c>
      <c r="AO43" s="5">
        <v>22</v>
      </c>
      <c r="AP43" s="4">
        <f t="shared" ca="1" si="40"/>
        <v>46143</v>
      </c>
      <c r="AQ43" s="5">
        <f t="shared" ca="1" si="80"/>
        <v>30</v>
      </c>
      <c r="AR43" s="5">
        <f t="shared" ca="1" si="42"/>
        <v>669</v>
      </c>
      <c r="AS43" s="2">
        <f t="shared" ca="1" si="43"/>
        <v>1593163.6144515264</v>
      </c>
      <c r="AT43" s="2">
        <f t="shared" ca="1" si="81"/>
        <v>2635.0332907530646</v>
      </c>
      <c r="AU43" s="16">
        <f t="shared" ca="1" si="73"/>
        <v>24390.491356690763</v>
      </c>
      <c r="AV43" s="16">
        <f t="shared" ca="1" si="74"/>
        <v>454.05163011882956</v>
      </c>
      <c r="AW43" s="14">
        <f t="shared" si="44"/>
        <v>450.45000000000005</v>
      </c>
      <c r="AX43" s="5">
        <f t="shared" si="6"/>
        <v>0</v>
      </c>
      <c r="AY43" s="16">
        <f t="shared" ca="1" si="7"/>
        <v>27930.026277562658</v>
      </c>
      <c r="AZ43" s="16">
        <f t="shared" ca="1" si="8"/>
        <v>1590528.5811607733</v>
      </c>
      <c r="BA43" s="16">
        <f t="shared" ca="1" si="45"/>
        <v>0.70816864408858682</v>
      </c>
      <c r="BB43" s="16">
        <f t="shared" ca="1" si="46"/>
        <v>0.70816864408858682</v>
      </c>
      <c r="BF43" s="5">
        <v>22</v>
      </c>
      <c r="BG43" s="4">
        <f t="shared" ca="1" si="47"/>
        <v>46143</v>
      </c>
      <c r="BH43" s="5">
        <f t="shared" ca="1" si="82"/>
        <v>30</v>
      </c>
      <c r="BI43" s="5">
        <f t="shared" ca="1" si="49"/>
        <v>669</v>
      </c>
      <c r="BJ43" s="2">
        <f t="shared" ca="1" si="50"/>
        <v>1604810.6909994748</v>
      </c>
      <c r="BK43" s="2">
        <f t="shared" ca="1" si="83"/>
        <v>-1431.0163673049101</v>
      </c>
      <c r="BL43" s="16">
        <f t="shared" ca="1" si="75"/>
        <v>24568.80193150969</v>
      </c>
      <c r="BM43" s="16">
        <f t="shared" ca="1" si="10"/>
        <v>457.37104693499595</v>
      </c>
      <c r="BN43" s="14">
        <f t="shared" si="51"/>
        <v>450.45000000000005</v>
      </c>
      <c r="BO43" s="5">
        <f t="shared" si="11"/>
        <v>0</v>
      </c>
      <c r="BP43" s="16">
        <f t="shared" ca="1" si="12"/>
        <v>24045.606611139778</v>
      </c>
      <c r="BQ43" s="16">
        <f t="shared" ca="1" si="13"/>
        <v>1606241.7073667797</v>
      </c>
      <c r="BR43" s="16">
        <f t="shared" ca="1" si="52"/>
        <v>0.70816864408858682</v>
      </c>
      <c r="BS43" s="16">
        <f t="shared" ca="1" si="53"/>
        <v>0.70816864408858682</v>
      </c>
      <c r="BW43" s="5">
        <v>22</v>
      </c>
      <c r="BX43" s="4">
        <f t="shared" ca="1" si="54"/>
        <v>46143</v>
      </c>
      <c r="BY43" s="5">
        <f t="shared" ca="1" si="84"/>
        <v>30</v>
      </c>
      <c r="BZ43" s="5">
        <f t="shared" ca="1" si="56"/>
        <v>669</v>
      </c>
      <c r="CA43" s="2">
        <f t="shared" ca="1" si="57"/>
        <v>1618253.1100018187</v>
      </c>
      <c r="CB43" s="2">
        <f t="shared" ca="1" si="85"/>
        <v>1226.8205776683717</v>
      </c>
      <c r="CC43" s="16">
        <f t="shared" ca="1" si="76"/>
        <v>24774.5982486711</v>
      </c>
      <c r="CD43" s="16">
        <f t="shared" ca="1" si="15"/>
        <v>461.20213635066517</v>
      </c>
      <c r="CE43" s="14">
        <f t="shared" si="58"/>
        <v>450.45000000000005</v>
      </c>
      <c r="CF43" s="5">
        <f t="shared" si="16"/>
        <v>0</v>
      </c>
      <c r="CG43" s="16">
        <f t="shared" ca="1" si="17"/>
        <v>26913.070962690137</v>
      </c>
      <c r="CH43" s="16">
        <f t="shared" ca="1" si="18"/>
        <v>1617026.2894241505</v>
      </c>
      <c r="CI43" s="16">
        <f t="shared" ca="1" si="59"/>
        <v>0.70816864408858682</v>
      </c>
      <c r="CJ43" s="16">
        <f t="shared" ca="1" si="60"/>
        <v>0.70816864408858682</v>
      </c>
      <c r="CN43" s="5">
        <v>22</v>
      </c>
      <c r="CO43" s="4">
        <f t="shared" ca="1" si="61"/>
        <v>46143</v>
      </c>
      <c r="CP43" s="5">
        <f t="shared" ca="1" si="86"/>
        <v>30</v>
      </c>
      <c r="CQ43" s="5">
        <f t="shared" ca="1" si="63"/>
        <v>669</v>
      </c>
      <c r="CR43" s="2">
        <f t="shared" ca="1" si="64"/>
        <v>1629476.0743988694</v>
      </c>
      <c r="CS43" s="2">
        <f t="shared" ca="1" si="87"/>
        <v>-2691.1791962138268</v>
      </c>
      <c r="CT43" s="16">
        <f t="shared" ca="1" si="77"/>
        <v>24946.415891027282</v>
      </c>
      <c r="CU43" s="16">
        <f t="shared" ca="1" si="20"/>
        <v>464.40068120382563</v>
      </c>
      <c r="CV43" s="14">
        <f t="shared" si="65"/>
        <v>450.45000000000005</v>
      </c>
      <c r="CW43" s="5">
        <f t="shared" si="21"/>
        <v>0</v>
      </c>
      <c r="CX43" s="16">
        <f t="shared" ca="1" si="66"/>
        <v>23170.08737601728</v>
      </c>
      <c r="CY43" s="16">
        <f t="shared" ca="1" si="22"/>
        <v>1632167.2535950833</v>
      </c>
      <c r="CZ43" s="16">
        <f t="shared" ca="1" si="67"/>
        <v>0.70816864408858682</v>
      </c>
      <c r="DA43" s="16">
        <f t="shared" ca="1" si="68"/>
        <v>0.70816864408858682</v>
      </c>
    </row>
    <row r="44" spans="2:105">
      <c r="B44" s="5">
        <v>23</v>
      </c>
      <c r="C44" s="4">
        <f t="shared" ca="1" si="69"/>
        <v>46174</v>
      </c>
      <c r="D44" s="5">
        <f t="shared" ca="1" si="23"/>
        <v>31</v>
      </c>
      <c r="E44" s="5">
        <f t="shared" ca="1" si="24"/>
        <v>700</v>
      </c>
      <c r="F44" s="2">
        <f t="shared" ca="1" si="25"/>
        <v>1617026.2894241505</v>
      </c>
      <c r="G44" s="2">
        <f t="shared" ca="1" si="0"/>
        <v>398.89907104147278</v>
      </c>
      <c r="H44" s="16">
        <f t="shared" ca="1" si="70"/>
        <v>25587.505387603327</v>
      </c>
      <c r="I44" s="16">
        <f t="shared" ca="1" si="26"/>
        <v>476.2165040453371</v>
      </c>
      <c r="J44" s="14">
        <f t="shared" si="27"/>
        <v>450.45000000000005</v>
      </c>
      <c r="K44" s="5">
        <f t="shared" si="1"/>
        <v>0</v>
      </c>
      <c r="L44" s="16">
        <f t="shared" ca="1" si="28"/>
        <v>26913.070962690137</v>
      </c>
      <c r="M44" s="16">
        <f t="shared" ca="1" si="29"/>
        <v>1616627.390353109</v>
      </c>
      <c r="N44" s="16">
        <f t="shared" ca="1" si="30"/>
        <v>0.69693512762272891</v>
      </c>
      <c r="O44" s="16">
        <f t="shared" ca="1" si="31"/>
        <v>0.69693512762272891</v>
      </c>
      <c r="P44" s="82"/>
      <c r="Q44" s="77">
        <f ca="1">IFERROR(IF('Simulación Cliente'!$H$21="Simple",G44+H44+I44+J44+K44,AC44+AD44+AE44+AF44+AG44),"")</f>
        <v>26913.070962690137</v>
      </c>
      <c r="R44" s="79">
        <f t="shared" ca="1" si="32"/>
        <v>700</v>
      </c>
      <c r="S44" s="78">
        <f ca="1">IFERROR((1+'Simulación Cliente'!$E$21)^(R44/360),"")</f>
        <v>1.4444619350493297</v>
      </c>
      <c r="T44" s="75">
        <f t="shared" ca="1" si="33"/>
        <v>18631.900000000001</v>
      </c>
      <c r="X44" s="5">
        <v>23</v>
      </c>
      <c r="Y44" s="4">
        <f t="shared" ca="1" si="34"/>
        <v>46174</v>
      </c>
      <c r="Z44" s="5">
        <f t="shared" ca="1" si="78"/>
        <v>31</v>
      </c>
      <c r="AA44" s="5">
        <f t="shared" ca="1" si="71"/>
        <v>700</v>
      </c>
      <c r="AB44" s="2">
        <f t="shared" ca="1" si="35"/>
        <v>1632167.2535950833</v>
      </c>
      <c r="AC44" s="2">
        <f t="shared" ca="1" si="79"/>
        <v>-3588.1311844478478</v>
      </c>
      <c r="AD44" s="16">
        <f t="shared" ca="1" si="72"/>
        <v>25827.09302129308</v>
      </c>
      <c r="AE44" s="16">
        <f t="shared" ca="1" si="36"/>
        <v>480.67553917204799</v>
      </c>
      <c r="AF44" s="14">
        <f t="shared" si="37"/>
        <v>450.45000000000005</v>
      </c>
      <c r="AG44" s="5">
        <f t="shared" si="2"/>
        <v>0</v>
      </c>
      <c r="AH44" s="16">
        <f t="shared" ca="1" si="3"/>
        <v>23170.08737601728</v>
      </c>
      <c r="AI44" s="16">
        <f t="shared" ca="1" si="4"/>
        <v>1635755.384779531</v>
      </c>
      <c r="AJ44" s="16">
        <f t="shared" ca="1" si="38"/>
        <v>0.69693512762272891</v>
      </c>
      <c r="AK44" s="16">
        <f t="shared" ca="1" si="39"/>
        <v>0.69693512762272891</v>
      </c>
      <c r="AO44" s="5">
        <v>23</v>
      </c>
      <c r="AP44" s="4">
        <f t="shared" ca="1" si="40"/>
        <v>46174</v>
      </c>
      <c r="AQ44" s="5">
        <f t="shared" ca="1" si="80"/>
        <v>31</v>
      </c>
      <c r="AR44" s="5">
        <f t="shared" ca="1" si="42"/>
        <v>700</v>
      </c>
      <c r="AS44" s="2">
        <f t="shared" ca="1" si="43"/>
        <v>1590528.5811607733</v>
      </c>
      <c r="AT44" s="2">
        <f t="shared" ca="1" si="81"/>
        <v>1842.9525125552391</v>
      </c>
      <c r="AU44" s="16">
        <f t="shared" ca="1" si="73"/>
        <v>25168.210873109223</v>
      </c>
      <c r="AV44" s="16">
        <f t="shared" ca="1" si="74"/>
        <v>468.4128918981948</v>
      </c>
      <c r="AW44" s="14">
        <f t="shared" si="44"/>
        <v>450.45000000000005</v>
      </c>
      <c r="AX44" s="5">
        <f t="shared" si="6"/>
        <v>0</v>
      </c>
      <c r="AY44" s="16">
        <f t="shared" ca="1" si="7"/>
        <v>27930.026277562658</v>
      </c>
      <c r="AZ44" s="16">
        <f t="shared" ca="1" si="8"/>
        <v>1588685.628648218</v>
      </c>
      <c r="BA44" s="16">
        <f t="shared" ca="1" si="45"/>
        <v>0.69693512762272891</v>
      </c>
      <c r="BB44" s="16">
        <f t="shared" ca="1" si="46"/>
        <v>0.69693512762272891</v>
      </c>
      <c r="BF44" s="5">
        <v>23</v>
      </c>
      <c r="BG44" s="4">
        <f t="shared" ca="1" si="47"/>
        <v>46174</v>
      </c>
      <c r="BH44" s="5">
        <f t="shared" ca="1" si="82"/>
        <v>31</v>
      </c>
      <c r="BI44" s="5">
        <f t="shared" ca="1" si="49"/>
        <v>700</v>
      </c>
      <c r="BJ44" s="2">
        <f t="shared" ca="1" si="50"/>
        <v>1606241.7073667797</v>
      </c>
      <c r="BK44" s="2">
        <f t="shared" ca="1" si="83"/>
        <v>-2294.7361045088619</v>
      </c>
      <c r="BL44" s="16">
        <f t="shared" ca="1" si="75"/>
        <v>25416.852286104095</v>
      </c>
      <c r="BM44" s="16">
        <f t="shared" ca="1" si="10"/>
        <v>473.04042954454457</v>
      </c>
      <c r="BN44" s="14">
        <f t="shared" si="51"/>
        <v>450.45000000000005</v>
      </c>
      <c r="BO44" s="5">
        <f t="shared" si="11"/>
        <v>0</v>
      </c>
      <c r="BP44" s="16">
        <f t="shared" ca="1" si="12"/>
        <v>24045.606611139778</v>
      </c>
      <c r="BQ44" s="16">
        <f t="shared" ca="1" si="13"/>
        <v>1608536.4434712885</v>
      </c>
      <c r="BR44" s="16">
        <f t="shared" ca="1" si="52"/>
        <v>0.69693512762272891</v>
      </c>
      <c r="BS44" s="16">
        <f t="shared" ca="1" si="53"/>
        <v>0.69693512762272891</v>
      </c>
      <c r="BW44" s="5">
        <v>23</v>
      </c>
      <c r="BX44" s="4">
        <f t="shared" ca="1" si="54"/>
        <v>46174</v>
      </c>
      <c r="BY44" s="5">
        <f t="shared" ca="1" si="84"/>
        <v>31</v>
      </c>
      <c r="BZ44" s="5">
        <f t="shared" ca="1" si="56"/>
        <v>700</v>
      </c>
      <c r="CA44" s="2">
        <f t="shared" ca="1" si="57"/>
        <v>1617026.2894241505</v>
      </c>
      <c r="CB44" s="2">
        <f t="shared" ca="1" si="85"/>
        <v>398.89907104147278</v>
      </c>
      <c r="CC44" s="16">
        <f t="shared" ca="1" si="76"/>
        <v>25587.505387603327</v>
      </c>
      <c r="CD44" s="16">
        <f t="shared" ca="1" si="15"/>
        <v>476.2165040453371</v>
      </c>
      <c r="CE44" s="14">
        <f t="shared" si="58"/>
        <v>450.45000000000005</v>
      </c>
      <c r="CF44" s="5">
        <f t="shared" si="16"/>
        <v>0</v>
      </c>
      <c r="CG44" s="16">
        <f t="shared" ca="1" si="17"/>
        <v>26913.070962690137</v>
      </c>
      <c r="CH44" s="16">
        <f t="shared" ca="1" si="18"/>
        <v>1616627.390353109</v>
      </c>
      <c r="CI44" s="16">
        <f t="shared" ca="1" si="59"/>
        <v>0.69693512762272891</v>
      </c>
      <c r="CJ44" s="16">
        <f t="shared" ca="1" si="60"/>
        <v>0.69693512762272891</v>
      </c>
      <c r="CN44" s="5">
        <v>23</v>
      </c>
      <c r="CO44" s="4">
        <f t="shared" ca="1" si="61"/>
        <v>46174</v>
      </c>
      <c r="CP44" s="5">
        <f t="shared" ca="1" si="86"/>
        <v>31</v>
      </c>
      <c r="CQ44" s="5">
        <f t="shared" ca="1" si="63"/>
        <v>700</v>
      </c>
      <c r="CR44" s="2">
        <f t="shared" ca="1" si="64"/>
        <v>1632167.2535950833</v>
      </c>
      <c r="CS44" s="2">
        <f t="shared" ca="1" si="87"/>
        <v>-3588.1311844478478</v>
      </c>
      <c r="CT44" s="16">
        <f t="shared" ca="1" si="77"/>
        <v>25827.09302129308</v>
      </c>
      <c r="CU44" s="16">
        <f t="shared" ca="1" si="20"/>
        <v>480.67553917204799</v>
      </c>
      <c r="CV44" s="14">
        <f t="shared" si="65"/>
        <v>450.45000000000005</v>
      </c>
      <c r="CW44" s="5">
        <f t="shared" si="21"/>
        <v>0</v>
      </c>
      <c r="CX44" s="16">
        <f t="shared" ca="1" si="66"/>
        <v>23170.08737601728</v>
      </c>
      <c r="CY44" s="16">
        <f t="shared" ca="1" si="22"/>
        <v>1635755.384779531</v>
      </c>
      <c r="CZ44" s="16">
        <f t="shared" ca="1" si="67"/>
        <v>0.69693512762272891</v>
      </c>
      <c r="DA44" s="16">
        <f t="shared" ca="1" si="68"/>
        <v>0.69693512762272891</v>
      </c>
    </row>
    <row r="45" spans="2:105">
      <c r="B45" s="5">
        <v>24</v>
      </c>
      <c r="C45" s="4">
        <f t="shared" ca="1" si="69"/>
        <v>46204</v>
      </c>
      <c r="D45" s="5">
        <f t="shared" ca="1" si="23"/>
        <v>30</v>
      </c>
      <c r="E45" s="5">
        <f t="shared" ca="1" si="24"/>
        <v>730</v>
      </c>
      <c r="F45" s="2">
        <f t="shared" ca="1" si="25"/>
        <v>1616627.390353109</v>
      </c>
      <c r="G45" s="2">
        <f t="shared" ca="1" si="0"/>
        <v>1252.1728147710091</v>
      </c>
      <c r="H45" s="16">
        <f t="shared" ca="1" si="70"/>
        <v>24749.709341668346</v>
      </c>
      <c r="I45" s="16">
        <f t="shared" ca="1" si="26"/>
        <v>460.73880625078277</v>
      </c>
      <c r="J45" s="14">
        <f t="shared" si="27"/>
        <v>450.45000000000005</v>
      </c>
      <c r="K45" s="5">
        <f t="shared" si="1"/>
        <v>0</v>
      </c>
      <c r="L45" s="16">
        <f t="shared" ca="1" si="28"/>
        <v>26913.070962690137</v>
      </c>
      <c r="M45" s="16">
        <f t="shared" ca="1" si="29"/>
        <v>1615375.2175383379</v>
      </c>
      <c r="N45" s="16">
        <f t="shared" ca="1" si="30"/>
        <v>0.68623367679404212</v>
      </c>
      <c r="O45" s="16">
        <f t="shared" ca="1" si="31"/>
        <v>0.68623367679404212</v>
      </c>
      <c r="P45" s="82"/>
      <c r="Q45" s="77">
        <f ca="1">IFERROR(IF('Simulación Cliente'!$H$21="Simple",G45+H45+I45+J45+K45,AC45+AD45+AE45+AF45+AG45),"")</f>
        <v>26913.070962690137</v>
      </c>
      <c r="R45" s="79">
        <f t="shared" ca="1" si="32"/>
        <v>730</v>
      </c>
      <c r="S45" s="78">
        <f ca="1">IFERROR((1+'Simulación Cliente'!$E$21)^(R45/360),"")</f>
        <v>1.4674072108468017</v>
      </c>
      <c r="T45" s="75">
        <f t="shared" ca="1" si="33"/>
        <v>18340.560000000001</v>
      </c>
      <c r="X45" s="5">
        <v>24</v>
      </c>
      <c r="Y45" s="4">
        <f t="shared" ca="1" si="34"/>
        <v>46204</v>
      </c>
      <c r="Z45" s="5">
        <f t="shared" ca="1" si="78"/>
        <v>30</v>
      </c>
      <c r="AA45" s="5">
        <f t="shared" ca="1" si="71"/>
        <v>730</v>
      </c>
      <c r="AB45" s="2">
        <f t="shared" ca="1" si="35"/>
        <v>1635755.384779531</v>
      </c>
      <c r="AC45" s="2">
        <f t="shared" ca="1" si="79"/>
        <v>20380.985659313574</v>
      </c>
      <c r="AD45" s="16">
        <f t="shared" ca="1" si="72"/>
        <v>25042.548808058677</v>
      </c>
      <c r="AE45" s="16">
        <f t="shared" ca="1" si="36"/>
        <v>466.19028466231475</v>
      </c>
      <c r="AF45" s="14">
        <f t="shared" si="37"/>
        <v>450.45000000000005</v>
      </c>
      <c r="AG45" s="5">
        <f t="shared" si="2"/>
        <v>0</v>
      </c>
      <c r="AH45" s="16">
        <f t="shared" ca="1" si="3"/>
        <v>46340.17475203456</v>
      </c>
      <c r="AI45" s="16">
        <f t="shared" ca="1" si="4"/>
        <v>1615374.3991202174</v>
      </c>
      <c r="AJ45" s="16">
        <f t="shared" ca="1" si="38"/>
        <v>1.3724673535880842</v>
      </c>
      <c r="AK45" s="16">
        <f t="shared" ca="1" si="39"/>
        <v>0.68623367679404212</v>
      </c>
      <c r="AO45" s="5">
        <v>24</v>
      </c>
      <c r="AP45" s="4">
        <f t="shared" ca="1" si="40"/>
        <v>46204</v>
      </c>
      <c r="AQ45" s="5">
        <f t="shared" ca="1" si="80"/>
        <v>30</v>
      </c>
      <c r="AR45" s="5">
        <f t="shared" ca="1" si="42"/>
        <v>730</v>
      </c>
      <c r="AS45" s="2">
        <f t="shared" ca="1" si="43"/>
        <v>1588685.628648218</v>
      </c>
      <c r="AT45" s="2">
        <f t="shared" ca="1" si="81"/>
        <v>2704.8651082609722</v>
      </c>
      <c r="AU45" s="16">
        <f t="shared" ca="1" si="73"/>
        <v>24321.935765136797</v>
      </c>
      <c r="AV45" s="16">
        <f t="shared" ca="1" si="74"/>
        <v>452.77540416488625</v>
      </c>
      <c r="AW45" s="14">
        <f t="shared" si="44"/>
        <v>450.45000000000005</v>
      </c>
      <c r="AX45" s="5">
        <f t="shared" si="6"/>
        <v>0</v>
      </c>
      <c r="AY45" s="16">
        <f t="shared" ca="1" si="7"/>
        <v>27930.026277562658</v>
      </c>
      <c r="AZ45" s="16">
        <f t="shared" ca="1" si="8"/>
        <v>1585980.7635399571</v>
      </c>
      <c r="BA45" s="16">
        <f t="shared" ca="1" si="45"/>
        <v>0.68623367679404212</v>
      </c>
      <c r="BB45" s="16">
        <f t="shared" ca="1" si="46"/>
        <v>0.68623367679404212</v>
      </c>
      <c r="BF45" s="5">
        <v>24</v>
      </c>
      <c r="BG45" s="4">
        <f t="shared" ca="1" si="47"/>
        <v>46204</v>
      </c>
      <c r="BH45" s="5">
        <f t="shared" ca="1" si="82"/>
        <v>30</v>
      </c>
      <c r="BI45" s="5">
        <f t="shared" ca="1" si="49"/>
        <v>730</v>
      </c>
      <c r="BJ45" s="2">
        <f t="shared" ca="1" si="50"/>
        <v>1608536.4434712885</v>
      </c>
      <c r="BK45" s="2">
        <f t="shared" ca="1" si="83"/>
        <v>22556.489106823872</v>
      </c>
      <c r="BL45" s="16">
        <f t="shared" ca="1" si="75"/>
        <v>24625.841229066224</v>
      </c>
      <c r="BM45" s="16">
        <f t="shared" ca="1" si="10"/>
        <v>458.43288638946319</v>
      </c>
      <c r="BN45" s="14">
        <f t="shared" si="51"/>
        <v>450.45000000000005</v>
      </c>
      <c r="BO45" s="5">
        <f t="shared" si="11"/>
        <v>0</v>
      </c>
      <c r="BP45" s="16">
        <f t="shared" ca="1" si="12"/>
        <v>48091.213222279555</v>
      </c>
      <c r="BQ45" s="16">
        <f t="shared" ca="1" si="13"/>
        <v>1585979.9543644646</v>
      </c>
      <c r="BR45" s="16">
        <f t="shared" ca="1" si="52"/>
        <v>1.3724673535880842</v>
      </c>
      <c r="BS45" s="16">
        <f t="shared" ca="1" si="53"/>
        <v>0.68623367679404212</v>
      </c>
      <c r="BW45" s="5">
        <v>24</v>
      </c>
      <c r="BX45" s="4">
        <f t="shared" ca="1" si="54"/>
        <v>46204</v>
      </c>
      <c r="BY45" s="5">
        <f t="shared" ca="1" si="84"/>
        <v>30</v>
      </c>
      <c r="BZ45" s="5">
        <f t="shared" ca="1" si="56"/>
        <v>730</v>
      </c>
      <c r="CA45" s="2">
        <f t="shared" ca="1" si="57"/>
        <v>1616627.390353109</v>
      </c>
      <c r="CB45" s="2">
        <f t="shared" ca="1" si="85"/>
        <v>1252.1728147710091</v>
      </c>
      <c r="CC45" s="16">
        <f t="shared" ca="1" si="76"/>
        <v>24749.709341668346</v>
      </c>
      <c r="CD45" s="16">
        <f t="shared" ca="1" si="15"/>
        <v>460.73880625078277</v>
      </c>
      <c r="CE45" s="14">
        <f t="shared" si="58"/>
        <v>450.45000000000005</v>
      </c>
      <c r="CF45" s="5">
        <f t="shared" si="16"/>
        <v>0</v>
      </c>
      <c r="CG45" s="16">
        <f t="shared" ca="1" si="17"/>
        <v>26913.070962690137</v>
      </c>
      <c r="CH45" s="16">
        <f t="shared" ca="1" si="18"/>
        <v>1615375.2175383379</v>
      </c>
      <c r="CI45" s="16">
        <f t="shared" ca="1" si="59"/>
        <v>0.68623367679404212</v>
      </c>
      <c r="CJ45" s="16">
        <f t="shared" ca="1" si="60"/>
        <v>0.68623367679404212</v>
      </c>
      <c r="CN45" s="5">
        <v>24</v>
      </c>
      <c r="CO45" s="4">
        <f t="shared" ca="1" si="61"/>
        <v>46204</v>
      </c>
      <c r="CP45" s="5">
        <f t="shared" ca="1" si="86"/>
        <v>30</v>
      </c>
      <c r="CQ45" s="5">
        <f t="shared" ca="1" si="63"/>
        <v>730</v>
      </c>
      <c r="CR45" s="2">
        <f t="shared" ca="1" si="64"/>
        <v>1635755.384779531</v>
      </c>
      <c r="CS45" s="2">
        <f t="shared" ca="1" si="87"/>
        <v>20380.985659313574</v>
      </c>
      <c r="CT45" s="16">
        <f t="shared" ca="1" si="77"/>
        <v>25042.548808058677</v>
      </c>
      <c r="CU45" s="16">
        <f t="shared" ca="1" si="20"/>
        <v>466.19028466231475</v>
      </c>
      <c r="CV45" s="14">
        <f t="shared" si="65"/>
        <v>450.45000000000005</v>
      </c>
      <c r="CW45" s="5">
        <f t="shared" si="21"/>
        <v>0</v>
      </c>
      <c r="CX45" s="16">
        <f t="shared" ca="1" si="66"/>
        <v>46340.17475203456</v>
      </c>
      <c r="CY45" s="16">
        <f t="shared" ca="1" si="22"/>
        <v>1615374.3991202174</v>
      </c>
      <c r="CZ45" s="16">
        <f t="shared" ca="1" si="67"/>
        <v>1.3724673535880842</v>
      </c>
      <c r="DA45" s="16">
        <f t="shared" ca="1" si="68"/>
        <v>0.68623367679404212</v>
      </c>
    </row>
    <row r="46" spans="2:105">
      <c r="B46" s="5">
        <v>25</v>
      </c>
      <c r="C46" s="4">
        <f t="shared" ca="1" si="69"/>
        <v>46235</v>
      </c>
      <c r="D46" s="5">
        <f t="shared" ca="1" si="23"/>
        <v>31</v>
      </c>
      <c r="E46" s="5">
        <f t="shared" ca="1" si="24"/>
        <v>761</v>
      </c>
      <c r="F46" s="2">
        <f t="shared" ca="1" si="25"/>
        <v>1615375.2175383379</v>
      </c>
      <c r="G46" s="2">
        <f t="shared" ca="1" si="0"/>
        <v>425.51155021783779</v>
      </c>
      <c r="H46" s="16">
        <f t="shared" ca="1" si="70"/>
        <v>25561.379151406763</v>
      </c>
      <c r="I46" s="16">
        <f t="shared" ca="1" si="26"/>
        <v>475.73026106553419</v>
      </c>
      <c r="J46" s="14">
        <f t="shared" si="27"/>
        <v>450.45000000000005</v>
      </c>
      <c r="K46" s="5">
        <f t="shared" si="1"/>
        <v>0</v>
      </c>
      <c r="L46" s="16">
        <f t="shared" ca="1" si="28"/>
        <v>26913.070962690137</v>
      </c>
      <c r="M46" s="16">
        <f t="shared" ca="1" si="29"/>
        <v>1614949.7059881201</v>
      </c>
      <c r="N46" s="16">
        <f t="shared" ca="1" si="30"/>
        <v>0.67534810967377878</v>
      </c>
      <c r="O46" s="16">
        <f t="shared" ca="1" si="31"/>
        <v>0.67534810967377878</v>
      </c>
      <c r="P46" s="82"/>
      <c r="Q46" s="77">
        <f ca="1">IFERROR(IF('Simulación Cliente'!$H$21="Simple",G46+H46+I46+J46+K46,AC46+AD46+AE46+AF46+AG46),"")</f>
        <v>26913.070962690137</v>
      </c>
      <c r="R46" s="79">
        <f t="shared" ca="1" si="32"/>
        <v>761</v>
      </c>
      <c r="S46" s="78">
        <f ca="1">IFERROR((1+'Simulación Cliente'!$E$21)^(R46/360),"")</f>
        <v>1.4915003089464063</v>
      </c>
      <c r="T46" s="75">
        <f t="shared" ca="1" si="33"/>
        <v>18044.29</v>
      </c>
      <c r="X46" s="5">
        <v>25</v>
      </c>
      <c r="Y46" s="4">
        <f t="shared" ca="1" si="34"/>
        <v>46235</v>
      </c>
      <c r="Z46" s="5">
        <f t="shared" ca="1" si="78"/>
        <v>31</v>
      </c>
      <c r="AA46" s="5">
        <f t="shared" ca="1" si="71"/>
        <v>761</v>
      </c>
      <c r="AB46" s="2">
        <f t="shared" ca="1" si="35"/>
        <v>1615374.3991202174</v>
      </c>
      <c r="AC46" s="2">
        <f t="shared" ca="1" si="79"/>
        <v>-3317.4588449426592</v>
      </c>
      <c r="AD46" s="16">
        <f t="shared" ca="1" si="72"/>
        <v>25561.366200919685</v>
      </c>
      <c r="AE46" s="16">
        <f t="shared" ca="1" si="36"/>
        <v>475.73002004025295</v>
      </c>
      <c r="AF46" s="14">
        <f t="shared" si="37"/>
        <v>450.45000000000005</v>
      </c>
      <c r="AG46" s="5">
        <f t="shared" si="2"/>
        <v>0</v>
      </c>
      <c r="AH46" s="16">
        <f t="shared" ca="1" si="3"/>
        <v>23170.08737601728</v>
      </c>
      <c r="AI46" s="16">
        <f t="shared" ca="1" si="4"/>
        <v>1618691.8579651602</v>
      </c>
      <c r="AJ46" s="16">
        <f t="shared" ca="1" si="38"/>
        <v>0.67534810967377878</v>
      </c>
      <c r="AK46" s="16">
        <f t="shared" ca="1" si="39"/>
        <v>0.67534810967377878</v>
      </c>
      <c r="AO46" s="5">
        <v>25</v>
      </c>
      <c r="AP46" s="4">
        <f t="shared" ca="1" si="40"/>
        <v>46235</v>
      </c>
      <c r="AQ46" s="5">
        <f t="shared" ca="1" si="80"/>
        <v>31</v>
      </c>
      <c r="AR46" s="5">
        <f t="shared" ca="1" si="42"/>
        <v>761</v>
      </c>
      <c r="AS46" s="2">
        <f t="shared" ca="1" si="43"/>
        <v>1585980.7635399571</v>
      </c>
      <c r="AT46" s="2">
        <f t="shared" ca="1" si="81"/>
        <v>1916.2556211429801</v>
      </c>
      <c r="AU46" s="16">
        <f t="shared" ca="1" si="73"/>
        <v>25096.247103172056</v>
      </c>
      <c r="AV46" s="16">
        <f t="shared" ca="1" si="74"/>
        <v>467.07355324762028</v>
      </c>
      <c r="AW46" s="14">
        <f t="shared" si="44"/>
        <v>450.45000000000005</v>
      </c>
      <c r="AX46" s="5">
        <f t="shared" si="6"/>
        <v>0</v>
      </c>
      <c r="AY46" s="16">
        <f t="shared" ca="1" si="7"/>
        <v>27930.026277562658</v>
      </c>
      <c r="AZ46" s="16">
        <f t="shared" ca="1" si="8"/>
        <v>1584064.5079188142</v>
      </c>
      <c r="BA46" s="16">
        <f t="shared" ca="1" si="45"/>
        <v>0.67534810967377878</v>
      </c>
      <c r="BB46" s="16">
        <f t="shared" ca="1" si="46"/>
        <v>0.67534810967377878</v>
      </c>
      <c r="BF46" s="5">
        <v>25</v>
      </c>
      <c r="BG46" s="4">
        <f t="shared" ca="1" si="47"/>
        <v>46235</v>
      </c>
      <c r="BH46" s="5">
        <f t="shared" ca="1" si="82"/>
        <v>31</v>
      </c>
      <c r="BI46" s="5">
        <f t="shared" ca="1" si="49"/>
        <v>761</v>
      </c>
      <c r="BJ46" s="2">
        <f t="shared" ca="1" si="50"/>
        <v>1585979.9543644646</v>
      </c>
      <c r="BK46" s="2">
        <f t="shared" ca="1" si="83"/>
        <v>-1968.1510027430304</v>
      </c>
      <c r="BL46" s="16">
        <f t="shared" ca="1" si="75"/>
        <v>25096.2342989385</v>
      </c>
      <c r="BM46" s="16">
        <f t="shared" ca="1" si="10"/>
        <v>467.07331494430588</v>
      </c>
      <c r="BN46" s="14">
        <f t="shared" si="51"/>
        <v>450.45000000000005</v>
      </c>
      <c r="BO46" s="5">
        <f t="shared" si="11"/>
        <v>0</v>
      </c>
      <c r="BP46" s="16">
        <f t="shared" ca="1" si="12"/>
        <v>24045.606611139778</v>
      </c>
      <c r="BQ46" s="16">
        <f t="shared" ca="1" si="13"/>
        <v>1587948.1053672077</v>
      </c>
      <c r="BR46" s="16">
        <f t="shared" ca="1" si="52"/>
        <v>0.67534810967377878</v>
      </c>
      <c r="BS46" s="16">
        <f t="shared" ca="1" si="53"/>
        <v>0.67534810967377878</v>
      </c>
      <c r="BW46" s="5">
        <v>25</v>
      </c>
      <c r="BX46" s="4">
        <f t="shared" ca="1" si="54"/>
        <v>46235</v>
      </c>
      <c r="BY46" s="5">
        <f t="shared" ca="1" si="84"/>
        <v>31</v>
      </c>
      <c r="BZ46" s="5">
        <f t="shared" ca="1" si="56"/>
        <v>761</v>
      </c>
      <c r="CA46" s="2">
        <f t="shared" ca="1" si="57"/>
        <v>1615375.2175383379</v>
      </c>
      <c r="CB46" s="2">
        <f t="shared" ca="1" si="85"/>
        <v>425.51155021783779</v>
      </c>
      <c r="CC46" s="16">
        <f t="shared" ca="1" si="76"/>
        <v>25561.379151406763</v>
      </c>
      <c r="CD46" s="16">
        <f t="shared" ca="1" si="15"/>
        <v>475.73026106553419</v>
      </c>
      <c r="CE46" s="14">
        <f t="shared" si="58"/>
        <v>450.45000000000005</v>
      </c>
      <c r="CF46" s="5">
        <f t="shared" si="16"/>
        <v>0</v>
      </c>
      <c r="CG46" s="16">
        <f t="shared" ca="1" si="17"/>
        <v>26913.070962690137</v>
      </c>
      <c r="CH46" s="16">
        <f t="shared" ca="1" si="18"/>
        <v>1614949.7059881201</v>
      </c>
      <c r="CI46" s="16">
        <f t="shared" ca="1" si="59"/>
        <v>0.67534810967377878</v>
      </c>
      <c r="CJ46" s="16">
        <f t="shared" ca="1" si="60"/>
        <v>0.67534810967377878</v>
      </c>
      <c r="CN46" s="5">
        <v>25</v>
      </c>
      <c r="CO46" s="4">
        <f t="shared" ca="1" si="61"/>
        <v>46235</v>
      </c>
      <c r="CP46" s="5">
        <f t="shared" ca="1" si="86"/>
        <v>31</v>
      </c>
      <c r="CQ46" s="5">
        <f t="shared" ca="1" si="63"/>
        <v>761</v>
      </c>
      <c r="CR46" s="2">
        <f t="shared" ca="1" si="64"/>
        <v>1615374.3991202174</v>
      </c>
      <c r="CS46" s="2">
        <f t="shared" ca="1" si="87"/>
        <v>-3317.4588449426592</v>
      </c>
      <c r="CT46" s="16">
        <f t="shared" ca="1" si="77"/>
        <v>25561.366200919685</v>
      </c>
      <c r="CU46" s="16">
        <f t="shared" ca="1" si="20"/>
        <v>475.73002004025295</v>
      </c>
      <c r="CV46" s="14">
        <f t="shared" si="65"/>
        <v>450.45000000000005</v>
      </c>
      <c r="CW46" s="5">
        <f t="shared" si="21"/>
        <v>0</v>
      </c>
      <c r="CX46" s="16">
        <f t="shared" ca="1" si="66"/>
        <v>23170.08737601728</v>
      </c>
      <c r="CY46" s="16">
        <f t="shared" ca="1" si="22"/>
        <v>1618691.8579651602</v>
      </c>
      <c r="CZ46" s="16">
        <f t="shared" ca="1" si="67"/>
        <v>0.67534810967377878</v>
      </c>
      <c r="DA46" s="16">
        <f t="shared" ca="1" si="68"/>
        <v>0.67534810967377878</v>
      </c>
    </row>
    <row r="47" spans="2:105">
      <c r="B47" s="5">
        <v>26</v>
      </c>
      <c r="C47" s="4">
        <f t="shared" ca="1" si="69"/>
        <v>46266</v>
      </c>
      <c r="D47" s="5">
        <f t="shared" ca="1" si="23"/>
        <v>31</v>
      </c>
      <c r="E47" s="5">
        <f t="shared" ca="1" si="24"/>
        <v>792</v>
      </c>
      <c r="F47" s="2">
        <f t="shared" ca="1" si="25"/>
        <v>1614949.7059881201</v>
      </c>
      <c r="G47" s="2">
        <f t="shared" ca="1" si="0"/>
        <v>432.37007489310054</v>
      </c>
      <c r="H47" s="16">
        <f t="shared" ca="1" si="70"/>
        <v>25554.645940478225</v>
      </c>
      <c r="I47" s="16">
        <f t="shared" ca="1" si="26"/>
        <v>475.60494731881221</v>
      </c>
      <c r="J47" s="14">
        <f t="shared" si="27"/>
        <v>450.45000000000005</v>
      </c>
      <c r="K47" s="5">
        <f t="shared" si="1"/>
        <v>0</v>
      </c>
      <c r="L47" s="16">
        <f t="shared" ca="1" si="28"/>
        <v>26913.070962690137</v>
      </c>
      <c r="M47" s="16">
        <f t="shared" ca="1" si="29"/>
        <v>1614517.3359132269</v>
      </c>
      <c r="N47" s="16">
        <f t="shared" ca="1" si="30"/>
        <v>0.66463521780326928</v>
      </c>
      <c r="O47" s="16">
        <f t="shared" ca="1" si="31"/>
        <v>0.66463521780326928</v>
      </c>
      <c r="P47" s="82"/>
      <c r="Q47" s="77">
        <f ca="1">IFERROR(IF('Simulación Cliente'!$H$21="Simple",G47+H47+I47+J47+K47,AC47+AD47+AE47+AF47+AG47),"")</f>
        <v>26913.070962690137</v>
      </c>
      <c r="R47" s="79">
        <f t="shared" ca="1" si="32"/>
        <v>792</v>
      </c>
      <c r="S47" s="78">
        <f ca="1">IFERROR((1+'Simulación Cliente'!$E$21)^(R47/360),"")</f>
        <v>1.5159889873401147</v>
      </c>
      <c r="T47" s="75">
        <f t="shared" ca="1" si="33"/>
        <v>17752.810000000001</v>
      </c>
      <c r="X47" s="5">
        <v>26</v>
      </c>
      <c r="Y47" s="4">
        <f t="shared" ca="1" si="34"/>
        <v>46266</v>
      </c>
      <c r="Z47" s="5">
        <f t="shared" ca="1" si="78"/>
        <v>31</v>
      </c>
      <c r="AA47" s="5">
        <f t="shared" ca="1" si="71"/>
        <v>792</v>
      </c>
      <c r="AB47" s="2">
        <f t="shared" ca="1" si="35"/>
        <v>1618691.8579651602</v>
      </c>
      <c r="AC47" s="2">
        <f t="shared" ca="1" si="79"/>
        <v>-3370.9306563084247</v>
      </c>
      <c r="AD47" s="16">
        <f t="shared" ca="1" si="72"/>
        <v>25613.861016015333</v>
      </c>
      <c r="AE47" s="16">
        <f t="shared" ca="1" si="36"/>
        <v>476.70701631037264</v>
      </c>
      <c r="AF47" s="14">
        <f t="shared" si="37"/>
        <v>450.45000000000005</v>
      </c>
      <c r="AG47" s="5">
        <f t="shared" si="2"/>
        <v>0</v>
      </c>
      <c r="AH47" s="16">
        <f t="shared" ca="1" si="3"/>
        <v>23170.08737601728</v>
      </c>
      <c r="AI47" s="16">
        <f t="shared" ca="1" si="4"/>
        <v>1622062.7886214685</v>
      </c>
      <c r="AJ47" s="16">
        <f t="shared" ca="1" si="38"/>
        <v>0.66463521780326928</v>
      </c>
      <c r="AK47" s="16">
        <f t="shared" ca="1" si="39"/>
        <v>0.66463521780326928</v>
      </c>
      <c r="AO47" s="5">
        <v>26</v>
      </c>
      <c r="AP47" s="4">
        <f t="shared" ca="1" si="40"/>
        <v>46266</v>
      </c>
      <c r="AQ47" s="5">
        <f t="shared" ca="1" si="80"/>
        <v>31</v>
      </c>
      <c r="AR47" s="5">
        <f t="shared" ca="1" si="42"/>
        <v>792</v>
      </c>
      <c r="AS47" s="2">
        <f t="shared" ca="1" si="43"/>
        <v>1584064.5079188142</v>
      </c>
      <c r="AT47" s="2">
        <f t="shared" ca="1" si="81"/>
        <v>1947.1424124768237</v>
      </c>
      <c r="AU47" s="16">
        <f t="shared" ca="1" si="73"/>
        <v>25065.924651798996</v>
      </c>
      <c r="AV47" s="16">
        <f t="shared" ca="1" si="74"/>
        <v>466.50921328683779</v>
      </c>
      <c r="AW47" s="14">
        <f t="shared" si="44"/>
        <v>450.45000000000005</v>
      </c>
      <c r="AX47" s="5">
        <f t="shared" si="6"/>
        <v>0</v>
      </c>
      <c r="AY47" s="16">
        <f t="shared" ca="1" si="7"/>
        <v>27930.026277562658</v>
      </c>
      <c r="AZ47" s="16">
        <f t="shared" ca="1" si="8"/>
        <v>1582117.3655063375</v>
      </c>
      <c r="BA47" s="16">
        <f t="shared" ca="1" si="45"/>
        <v>0.66463521780326928</v>
      </c>
      <c r="BB47" s="16">
        <f t="shared" ca="1" si="46"/>
        <v>0.66463521780326928</v>
      </c>
      <c r="BF47" s="5">
        <v>26</v>
      </c>
      <c r="BG47" s="4">
        <f t="shared" ca="1" si="47"/>
        <v>46266</v>
      </c>
      <c r="BH47" s="5">
        <f t="shared" ca="1" si="82"/>
        <v>31</v>
      </c>
      <c r="BI47" s="5">
        <f t="shared" ca="1" si="49"/>
        <v>792</v>
      </c>
      <c r="BJ47" s="2">
        <f t="shared" ca="1" si="50"/>
        <v>1587948.1053672077</v>
      </c>
      <c r="BK47" s="2">
        <f t="shared" ca="1" si="83"/>
        <v>-1999.8742596323973</v>
      </c>
      <c r="BL47" s="16">
        <f t="shared" ca="1" si="75"/>
        <v>25127.377932604617</v>
      </c>
      <c r="BM47" s="16">
        <f t="shared" ca="1" si="10"/>
        <v>467.65293816755815</v>
      </c>
      <c r="BN47" s="14">
        <f t="shared" si="51"/>
        <v>450.45000000000005</v>
      </c>
      <c r="BO47" s="5">
        <f t="shared" si="11"/>
        <v>0</v>
      </c>
      <c r="BP47" s="16">
        <f t="shared" ca="1" si="12"/>
        <v>24045.606611139778</v>
      </c>
      <c r="BQ47" s="16">
        <f t="shared" ca="1" si="13"/>
        <v>1589947.97962684</v>
      </c>
      <c r="BR47" s="16">
        <f t="shared" ca="1" si="52"/>
        <v>0.66463521780326928</v>
      </c>
      <c r="BS47" s="16">
        <f t="shared" ca="1" si="53"/>
        <v>0.66463521780326928</v>
      </c>
      <c r="BW47" s="5">
        <v>26</v>
      </c>
      <c r="BX47" s="4">
        <f t="shared" ca="1" si="54"/>
        <v>46266</v>
      </c>
      <c r="BY47" s="5">
        <f t="shared" ca="1" si="84"/>
        <v>31</v>
      </c>
      <c r="BZ47" s="5">
        <f t="shared" ca="1" si="56"/>
        <v>792</v>
      </c>
      <c r="CA47" s="2">
        <f t="shared" ca="1" si="57"/>
        <v>1614949.7059881201</v>
      </c>
      <c r="CB47" s="2">
        <f t="shared" ca="1" si="85"/>
        <v>432.37007489310054</v>
      </c>
      <c r="CC47" s="16">
        <f t="shared" ca="1" si="76"/>
        <v>25554.645940478225</v>
      </c>
      <c r="CD47" s="16">
        <f t="shared" ca="1" si="15"/>
        <v>475.60494731881221</v>
      </c>
      <c r="CE47" s="14">
        <f t="shared" si="58"/>
        <v>450.45000000000005</v>
      </c>
      <c r="CF47" s="5">
        <f t="shared" si="16"/>
        <v>0</v>
      </c>
      <c r="CG47" s="16">
        <f t="shared" ca="1" si="17"/>
        <v>26913.070962690137</v>
      </c>
      <c r="CH47" s="16">
        <f t="shared" ca="1" si="18"/>
        <v>1614517.3359132269</v>
      </c>
      <c r="CI47" s="16">
        <f t="shared" ca="1" si="59"/>
        <v>0.66463521780326928</v>
      </c>
      <c r="CJ47" s="16">
        <f t="shared" ca="1" si="60"/>
        <v>0.66463521780326928</v>
      </c>
      <c r="CN47" s="5">
        <v>26</v>
      </c>
      <c r="CO47" s="4">
        <f t="shared" ca="1" si="61"/>
        <v>46266</v>
      </c>
      <c r="CP47" s="5">
        <f t="shared" ca="1" si="86"/>
        <v>31</v>
      </c>
      <c r="CQ47" s="5">
        <f t="shared" ca="1" si="63"/>
        <v>792</v>
      </c>
      <c r="CR47" s="2">
        <f t="shared" ca="1" si="64"/>
        <v>1618691.8579651602</v>
      </c>
      <c r="CS47" s="2">
        <f t="shared" ca="1" si="87"/>
        <v>-3370.9306563084247</v>
      </c>
      <c r="CT47" s="16">
        <f t="shared" ca="1" si="77"/>
        <v>25613.861016015333</v>
      </c>
      <c r="CU47" s="16">
        <f t="shared" ca="1" si="20"/>
        <v>476.70701631037264</v>
      </c>
      <c r="CV47" s="14">
        <f t="shared" si="65"/>
        <v>450.45000000000005</v>
      </c>
      <c r="CW47" s="5">
        <f t="shared" si="21"/>
        <v>0</v>
      </c>
      <c r="CX47" s="16">
        <f t="shared" ca="1" si="66"/>
        <v>23170.08737601728</v>
      </c>
      <c r="CY47" s="16">
        <f t="shared" ca="1" si="22"/>
        <v>1622062.7886214685</v>
      </c>
      <c r="CZ47" s="16">
        <f t="shared" ca="1" si="67"/>
        <v>0.66463521780326928</v>
      </c>
      <c r="DA47" s="16">
        <f t="shared" ca="1" si="68"/>
        <v>0.66463521780326928</v>
      </c>
    </row>
    <row r="48" spans="2:105">
      <c r="B48" s="5">
        <v>27</v>
      </c>
      <c r="C48" s="4">
        <f t="shared" ca="1" si="69"/>
        <v>46296</v>
      </c>
      <c r="D48" s="5">
        <f t="shared" ca="1" si="23"/>
        <v>30</v>
      </c>
      <c r="E48" s="5">
        <f t="shared" ca="1" si="24"/>
        <v>822</v>
      </c>
      <c r="F48" s="2">
        <f t="shared" ca="1" si="25"/>
        <v>1614517.3359132269</v>
      </c>
      <c r="G48" s="2">
        <f t="shared" ca="1" si="0"/>
        <v>1285.077996486576</v>
      </c>
      <c r="H48" s="16">
        <f t="shared" ca="1" si="70"/>
        <v>24717.405525468144</v>
      </c>
      <c r="I48" s="16">
        <f t="shared" ca="1" si="26"/>
        <v>460.13744073541619</v>
      </c>
      <c r="J48" s="14">
        <f t="shared" si="27"/>
        <v>450.45000000000005</v>
      </c>
      <c r="K48" s="5">
        <f t="shared" si="1"/>
        <v>0</v>
      </c>
      <c r="L48" s="16">
        <f t="shared" ca="1" si="28"/>
        <v>26913.070962690137</v>
      </c>
      <c r="M48" s="16">
        <f t="shared" ca="1" si="29"/>
        <v>1613232.2579167404</v>
      </c>
      <c r="N48" s="16">
        <f t="shared" ca="1" si="30"/>
        <v>0.65442973264341453</v>
      </c>
      <c r="O48" s="16">
        <f t="shared" ca="1" si="31"/>
        <v>0.65442973264341453</v>
      </c>
      <c r="P48" s="82"/>
      <c r="Q48" s="77">
        <f ca="1">IFERROR(IF('Simulación Cliente'!$H$21="Simple",G48+H48+I48+J48+K48,AC48+AD48+AE48+AF48+AG48),"")</f>
        <v>26913.070962690137</v>
      </c>
      <c r="R48" s="79">
        <f t="shared" ca="1" si="32"/>
        <v>822</v>
      </c>
      <c r="S48" s="78">
        <f ca="1">IFERROR((1+'Simulación Cliente'!$E$21)^(R48/360),"")</f>
        <v>1.5400704702621699</v>
      </c>
      <c r="T48" s="75">
        <f t="shared" ca="1" si="33"/>
        <v>17475.22</v>
      </c>
      <c r="X48" s="5">
        <v>27</v>
      </c>
      <c r="Y48" s="4">
        <f t="shared" ca="1" si="34"/>
        <v>46296</v>
      </c>
      <c r="Z48" s="5">
        <f t="shared" ca="1" si="78"/>
        <v>30</v>
      </c>
      <c r="AA48" s="5">
        <f t="shared" ca="1" si="71"/>
        <v>822</v>
      </c>
      <c r="AB48" s="2">
        <f t="shared" ca="1" si="35"/>
        <v>1622062.7886214685</v>
      </c>
      <c r="AC48" s="2">
        <f t="shared" ca="1" si="79"/>
        <v>-2575.572929852071</v>
      </c>
      <c r="AD48" s="16">
        <f t="shared" ca="1" si="72"/>
        <v>24832.922411112086</v>
      </c>
      <c r="AE48" s="16">
        <f t="shared" ca="1" si="36"/>
        <v>462.28789475726569</v>
      </c>
      <c r="AF48" s="14">
        <f t="shared" si="37"/>
        <v>450.45000000000005</v>
      </c>
      <c r="AG48" s="5">
        <f t="shared" si="2"/>
        <v>0</v>
      </c>
      <c r="AH48" s="16">
        <f t="shared" ca="1" si="3"/>
        <v>23170.08737601728</v>
      </c>
      <c r="AI48" s="16">
        <f t="shared" ca="1" si="4"/>
        <v>1624638.3615513206</v>
      </c>
      <c r="AJ48" s="16">
        <f t="shared" ca="1" si="38"/>
        <v>0.65442973264341453</v>
      </c>
      <c r="AK48" s="16">
        <f t="shared" ca="1" si="39"/>
        <v>0.65442973264341453</v>
      </c>
      <c r="AO48" s="5">
        <v>27</v>
      </c>
      <c r="AP48" s="4">
        <f t="shared" ca="1" si="40"/>
        <v>46296</v>
      </c>
      <c r="AQ48" s="5">
        <f t="shared" ca="1" si="80"/>
        <v>30</v>
      </c>
      <c r="AR48" s="5">
        <f t="shared" ca="1" si="42"/>
        <v>822</v>
      </c>
      <c r="AS48" s="2">
        <f t="shared" ca="1" si="43"/>
        <v>1582117.3655063375</v>
      </c>
      <c r="AT48" s="2">
        <f t="shared" ca="1" si="81"/>
        <v>2807.2936940615</v>
      </c>
      <c r="AU48" s="16">
        <f t="shared" ca="1" si="73"/>
        <v>24221.379134331706</v>
      </c>
      <c r="AV48" s="16">
        <f t="shared" ca="1" si="74"/>
        <v>450.90344916944974</v>
      </c>
      <c r="AW48" s="14">
        <f t="shared" si="44"/>
        <v>450.45000000000005</v>
      </c>
      <c r="AX48" s="5">
        <f t="shared" si="6"/>
        <v>0</v>
      </c>
      <c r="AY48" s="16">
        <f t="shared" ca="1" si="7"/>
        <v>27930.026277562658</v>
      </c>
      <c r="AZ48" s="16">
        <f t="shared" ca="1" si="8"/>
        <v>1579310.071812276</v>
      </c>
      <c r="BA48" s="16">
        <f t="shared" ca="1" si="45"/>
        <v>0.65442973264341453</v>
      </c>
      <c r="BB48" s="16">
        <f t="shared" ca="1" si="46"/>
        <v>0.65442973264341453</v>
      </c>
      <c r="BF48" s="5">
        <v>27</v>
      </c>
      <c r="BG48" s="4">
        <f t="shared" ca="1" si="47"/>
        <v>46296</v>
      </c>
      <c r="BH48" s="5">
        <f t="shared" ca="1" si="82"/>
        <v>30</v>
      </c>
      <c r="BI48" s="5">
        <f t="shared" ca="1" si="49"/>
        <v>822</v>
      </c>
      <c r="BJ48" s="2">
        <f t="shared" ca="1" si="50"/>
        <v>1589947.97962684</v>
      </c>
      <c r="BK48" s="2">
        <f t="shared" ca="1" si="83"/>
        <v>-1199.2402532583365</v>
      </c>
      <c r="BL48" s="16">
        <f t="shared" ca="1" si="75"/>
        <v>24341.261690204319</v>
      </c>
      <c r="BM48" s="16">
        <f t="shared" ca="1" si="10"/>
        <v>453.13517419379366</v>
      </c>
      <c r="BN48" s="14">
        <f t="shared" si="51"/>
        <v>450.45000000000005</v>
      </c>
      <c r="BO48" s="5">
        <f t="shared" si="11"/>
        <v>0</v>
      </c>
      <c r="BP48" s="16">
        <f t="shared" ca="1" si="12"/>
        <v>24045.606611139778</v>
      </c>
      <c r="BQ48" s="16">
        <f t="shared" ca="1" si="13"/>
        <v>1591147.2198800982</v>
      </c>
      <c r="BR48" s="16">
        <f t="shared" ca="1" si="52"/>
        <v>0.65442973264341453</v>
      </c>
      <c r="BS48" s="16">
        <f t="shared" ca="1" si="53"/>
        <v>0.65442973264341453</v>
      </c>
      <c r="BW48" s="5">
        <v>27</v>
      </c>
      <c r="BX48" s="4">
        <f t="shared" ca="1" si="54"/>
        <v>46296</v>
      </c>
      <c r="BY48" s="5">
        <f t="shared" ca="1" si="84"/>
        <v>30</v>
      </c>
      <c r="BZ48" s="5">
        <f t="shared" ca="1" si="56"/>
        <v>822</v>
      </c>
      <c r="CA48" s="2">
        <f t="shared" ca="1" si="57"/>
        <v>1614517.3359132269</v>
      </c>
      <c r="CB48" s="2">
        <f t="shared" ca="1" si="85"/>
        <v>1285.077996486576</v>
      </c>
      <c r="CC48" s="16">
        <f t="shared" ca="1" si="76"/>
        <v>24717.405525468144</v>
      </c>
      <c r="CD48" s="16">
        <f t="shared" ca="1" si="15"/>
        <v>460.13744073541619</v>
      </c>
      <c r="CE48" s="14">
        <f t="shared" si="58"/>
        <v>450.45000000000005</v>
      </c>
      <c r="CF48" s="5">
        <f t="shared" si="16"/>
        <v>0</v>
      </c>
      <c r="CG48" s="16">
        <f t="shared" ca="1" si="17"/>
        <v>26913.070962690137</v>
      </c>
      <c r="CH48" s="16">
        <f t="shared" ca="1" si="18"/>
        <v>1613232.2579167404</v>
      </c>
      <c r="CI48" s="16">
        <f t="shared" ca="1" si="59"/>
        <v>0.65442973264341453</v>
      </c>
      <c r="CJ48" s="16">
        <f t="shared" ca="1" si="60"/>
        <v>0.65442973264341453</v>
      </c>
      <c r="CN48" s="5">
        <v>27</v>
      </c>
      <c r="CO48" s="4">
        <f t="shared" ca="1" si="61"/>
        <v>46296</v>
      </c>
      <c r="CP48" s="5">
        <f t="shared" ca="1" si="86"/>
        <v>30</v>
      </c>
      <c r="CQ48" s="5">
        <f t="shared" ca="1" si="63"/>
        <v>822</v>
      </c>
      <c r="CR48" s="2">
        <f t="shared" ca="1" si="64"/>
        <v>1622062.7886214685</v>
      </c>
      <c r="CS48" s="2">
        <f t="shared" ca="1" si="87"/>
        <v>-2575.572929852071</v>
      </c>
      <c r="CT48" s="16">
        <f t="shared" ca="1" si="77"/>
        <v>24832.922411112086</v>
      </c>
      <c r="CU48" s="16">
        <f t="shared" ca="1" si="20"/>
        <v>462.28789475726569</v>
      </c>
      <c r="CV48" s="14">
        <f t="shared" si="65"/>
        <v>450.45000000000005</v>
      </c>
      <c r="CW48" s="5">
        <f t="shared" si="21"/>
        <v>0</v>
      </c>
      <c r="CX48" s="16">
        <f t="shared" ca="1" si="66"/>
        <v>23170.08737601728</v>
      </c>
      <c r="CY48" s="16">
        <f t="shared" ca="1" si="22"/>
        <v>1624638.3615513206</v>
      </c>
      <c r="CZ48" s="16">
        <f t="shared" ca="1" si="67"/>
        <v>0.65442973264341453</v>
      </c>
      <c r="DA48" s="16">
        <f t="shared" ca="1" si="68"/>
        <v>0.65442973264341453</v>
      </c>
    </row>
    <row r="49" spans="2:105">
      <c r="B49" s="5">
        <v>28</v>
      </c>
      <c r="C49" s="4">
        <f t="shared" ca="1" si="69"/>
        <v>46327</v>
      </c>
      <c r="D49" s="5">
        <f t="shared" ca="1" si="23"/>
        <v>31</v>
      </c>
      <c r="E49" s="5">
        <f t="shared" ca="1" si="24"/>
        <v>853</v>
      </c>
      <c r="F49" s="2">
        <f t="shared" ca="1" si="25"/>
        <v>1613232.2579167404</v>
      </c>
      <c r="G49" s="2">
        <f t="shared" ca="1" si="0"/>
        <v>460.05242563071806</v>
      </c>
      <c r="H49" s="16">
        <f t="shared" ca="1" si="70"/>
        <v>25527.469380599901</v>
      </c>
      <c r="I49" s="16">
        <f t="shared" ca="1" si="26"/>
        <v>475.09915645951639</v>
      </c>
      <c r="J49" s="14">
        <f t="shared" si="27"/>
        <v>450.45000000000005</v>
      </c>
      <c r="K49" s="5">
        <f t="shared" si="1"/>
        <v>0</v>
      </c>
      <c r="L49" s="16">
        <f t="shared" ca="1" si="28"/>
        <v>26913.070962690137</v>
      </c>
      <c r="M49" s="16">
        <f t="shared" ca="1" si="29"/>
        <v>1612772.2054911098</v>
      </c>
      <c r="N49" s="16">
        <f t="shared" ca="1" si="30"/>
        <v>0.6440486641807488</v>
      </c>
      <c r="O49" s="16">
        <f t="shared" ca="1" si="31"/>
        <v>0.6440486641807488</v>
      </c>
      <c r="P49" s="82"/>
      <c r="Q49" s="77">
        <f ca="1">IFERROR(IF('Simulación Cliente'!$H$21="Simple",G49+H49+I49+J49+K49,AC49+AD49+AE49+AF49+AG49),"")</f>
        <v>26913.070962690137</v>
      </c>
      <c r="R49" s="79">
        <f t="shared" ca="1" si="32"/>
        <v>853</v>
      </c>
      <c r="S49" s="78">
        <f ca="1">IFERROR((1+'Simulación Cliente'!$E$21)^(R49/360),"")</f>
        <v>1.5653566134990686</v>
      </c>
      <c r="T49" s="75">
        <f t="shared" ca="1" si="33"/>
        <v>17192.93</v>
      </c>
      <c r="X49" s="5">
        <v>28</v>
      </c>
      <c r="Y49" s="4">
        <f t="shared" ca="1" si="34"/>
        <v>46327</v>
      </c>
      <c r="Z49" s="5">
        <f t="shared" ca="1" si="78"/>
        <v>31</v>
      </c>
      <c r="AA49" s="5">
        <f t="shared" ca="1" si="71"/>
        <v>853</v>
      </c>
      <c r="AB49" s="2">
        <f t="shared" ca="1" si="35"/>
        <v>1624638.3615513206</v>
      </c>
      <c r="AC49" s="2">
        <f t="shared" ca="1" si="79"/>
        <v>-3466.77821099016</v>
      </c>
      <c r="AD49" s="16">
        <f t="shared" ca="1" si="72"/>
        <v>25707.957317073291</v>
      </c>
      <c r="AE49" s="16">
        <f t="shared" ca="1" si="36"/>
        <v>478.45826993414823</v>
      </c>
      <c r="AF49" s="14">
        <f t="shared" si="37"/>
        <v>450.45000000000005</v>
      </c>
      <c r="AG49" s="5">
        <f t="shared" si="2"/>
        <v>0</v>
      </c>
      <c r="AH49" s="16">
        <f t="shared" ca="1" si="3"/>
        <v>23170.08737601728</v>
      </c>
      <c r="AI49" s="16">
        <f t="shared" ca="1" si="4"/>
        <v>1628105.1397623108</v>
      </c>
      <c r="AJ49" s="16">
        <f t="shared" ca="1" si="38"/>
        <v>0.6440486641807488</v>
      </c>
      <c r="AK49" s="16">
        <f t="shared" ca="1" si="39"/>
        <v>0.6440486641807488</v>
      </c>
      <c r="AO49" s="5">
        <v>28</v>
      </c>
      <c r="AP49" s="4">
        <f t="shared" ca="1" si="40"/>
        <v>46327</v>
      </c>
      <c r="AQ49" s="5">
        <f t="shared" ca="1" si="80"/>
        <v>31</v>
      </c>
      <c r="AR49" s="5">
        <f t="shared" ca="1" si="42"/>
        <v>853</v>
      </c>
      <c r="AS49" s="2">
        <f t="shared" ca="1" si="43"/>
        <v>1579310.071812276</v>
      </c>
      <c r="AT49" s="2">
        <f t="shared" ca="1" si="81"/>
        <v>2023.7758607039068</v>
      </c>
      <c r="AU49" s="16">
        <f t="shared" ca="1" si="73"/>
        <v>24990.691391655539</v>
      </c>
      <c r="AV49" s="16">
        <f t="shared" ca="1" si="74"/>
        <v>465.10902520321122</v>
      </c>
      <c r="AW49" s="14">
        <f t="shared" si="44"/>
        <v>450.45000000000005</v>
      </c>
      <c r="AX49" s="5">
        <f t="shared" si="6"/>
        <v>0</v>
      </c>
      <c r="AY49" s="16">
        <f t="shared" ca="1" si="7"/>
        <v>27930.026277562658</v>
      </c>
      <c r="AZ49" s="16">
        <f t="shared" ca="1" si="8"/>
        <v>1577286.295951572</v>
      </c>
      <c r="BA49" s="16">
        <f t="shared" ca="1" si="45"/>
        <v>0.6440486641807488</v>
      </c>
      <c r="BB49" s="16">
        <f t="shared" ca="1" si="46"/>
        <v>0.6440486641807488</v>
      </c>
      <c r="BF49" s="5">
        <v>28</v>
      </c>
      <c r="BG49" s="4">
        <f t="shared" ca="1" si="47"/>
        <v>46327</v>
      </c>
      <c r="BH49" s="5">
        <f t="shared" ca="1" si="82"/>
        <v>31</v>
      </c>
      <c r="BI49" s="5">
        <f t="shared" ca="1" si="49"/>
        <v>853</v>
      </c>
      <c r="BJ49" s="2">
        <f t="shared" ca="1" si="50"/>
        <v>1591147.2198800982</v>
      </c>
      <c r="BK49" s="2">
        <f t="shared" ca="1" si="83"/>
        <v>-2051.4385610348254</v>
      </c>
      <c r="BL49" s="16">
        <f t="shared" ca="1" si="75"/>
        <v>25178.000090308247</v>
      </c>
      <c r="BM49" s="16">
        <f t="shared" ca="1" si="10"/>
        <v>468.59508186635475</v>
      </c>
      <c r="BN49" s="14">
        <f t="shared" si="51"/>
        <v>450.45000000000005</v>
      </c>
      <c r="BO49" s="5">
        <f t="shared" si="11"/>
        <v>0</v>
      </c>
      <c r="BP49" s="16">
        <f t="shared" ca="1" si="12"/>
        <v>24045.606611139778</v>
      </c>
      <c r="BQ49" s="16">
        <f t="shared" ca="1" si="13"/>
        <v>1593198.6584411331</v>
      </c>
      <c r="BR49" s="16">
        <f t="shared" ca="1" si="52"/>
        <v>0.6440486641807488</v>
      </c>
      <c r="BS49" s="16">
        <f t="shared" ca="1" si="53"/>
        <v>0.6440486641807488</v>
      </c>
      <c r="BW49" s="5">
        <v>28</v>
      </c>
      <c r="BX49" s="4">
        <f t="shared" ca="1" si="54"/>
        <v>46327</v>
      </c>
      <c r="BY49" s="5">
        <f t="shared" ca="1" si="84"/>
        <v>31</v>
      </c>
      <c r="BZ49" s="5">
        <f t="shared" ca="1" si="56"/>
        <v>853</v>
      </c>
      <c r="CA49" s="2">
        <f t="shared" ca="1" si="57"/>
        <v>1613232.2579167404</v>
      </c>
      <c r="CB49" s="2">
        <f t="shared" ca="1" si="85"/>
        <v>460.05242563071806</v>
      </c>
      <c r="CC49" s="16">
        <f t="shared" ca="1" si="76"/>
        <v>25527.469380599901</v>
      </c>
      <c r="CD49" s="16">
        <f t="shared" ca="1" si="15"/>
        <v>475.09915645951639</v>
      </c>
      <c r="CE49" s="14">
        <f t="shared" si="58"/>
        <v>450.45000000000005</v>
      </c>
      <c r="CF49" s="5">
        <f t="shared" si="16"/>
        <v>0</v>
      </c>
      <c r="CG49" s="16">
        <f t="shared" ca="1" si="17"/>
        <v>26913.070962690137</v>
      </c>
      <c r="CH49" s="16">
        <f t="shared" ca="1" si="18"/>
        <v>1612772.2054911098</v>
      </c>
      <c r="CI49" s="16">
        <f t="shared" ca="1" si="59"/>
        <v>0.6440486641807488</v>
      </c>
      <c r="CJ49" s="16">
        <f t="shared" ca="1" si="60"/>
        <v>0.6440486641807488</v>
      </c>
      <c r="CN49" s="5">
        <v>28</v>
      </c>
      <c r="CO49" s="4">
        <f t="shared" ca="1" si="61"/>
        <v>46327</v>
      </c>
      <c r="CP49" s="5">
        <f t="shared" ca="1" si="86"/>
        <v>31</v>
      </c>
      <c r="CQ49" s="5">
        <f t="shared" ca="1" si="63"/>
        <v>853</v>
      </c>
      <c r="CR49" s="2">
        <f t="shared" ca="1" si="64"/>
        <v>1624638.3615513206</v>
      </c>
      <c r="CS49" s="2">
        <f t="shared" ca="1" si="87"/>
        <v>-3466.77821099016</v>
      </c>
      <c r="CT49" s="16">
        <f t="shared" ca="1" si="77"/>
        <v>25707.957317073291</v>
      </c>
      <c r="CU49" s="16">
        <f t="shared" ca="1" si="20"/>
        <v>478.45826993414823</v>
      </c>
      <c r="CV49" s="14">
        <f t="shared" si="65"/>
        <v>450.45000000000005</v>
      </c>
      <c r="CW49" s="5">
        <f t="shared" si="21"/>
        <v>0</v>
      </c>
      <c r="CX49" s="16">
        <f t="shared" ca="1" si="66"/>
        <v>23170.08737601728</v>
      </c>
      <c r="CY49" s="16">
        <f t="shared" ca="1" si="22"/>
        <v>1628105.1397623108</v>
      </c>
      <c r="CZ49" s="16">
        <f t="shared" ca="1" si="67"/>
        <v>0.6440486641807488</v>
      </c>
      <c r="DA49" s="16">
        <f t="shared" ca="1" si="68"/>
        <v>0.6440486641807488</v>
      </c>
    </row>
    <row r="50" spans="2:105">
      <c r="B50" s="5">
        <v>29</v>
      </c>
      <c r="C50" s="4">
        <f t="shared" ca="1" si="69"/>
        <v>46357</v>
      </c>
      <c r="D50" s="5">
        <f t="shared" ca="1" si="23"/>
        <v>30</v>
      </c>
      <c r="E50" s="5">
        <f t="shared" ca="1" si="24"/>
        <v>883</v>
      </c>
      <c r="F50" s="2">
        <f t="shared" ca="1" si="25"/>
        <v>1612772.2054911098</v>
      </c>
      <c r="G50" s="2">
        <f t="shared" ca="1" si="0"/>
        <v>1312.2923813724665</v>
      </c>
      <c r="H50" s="16">
        <f t="shared" ca="1" si="70"/>
        <v>24690.688502752557</v>
      </c>
      <c r="I50" s="16">
        <f t="shared" ca="1" si="26"/>
        <v>459.64007856511262</v>
      </c>
      <c r="J50" s="14">
        <f t="shared" si="27"/>
        <v>450.45000000000005</v>
      </c>
      <c r="K50" s="5">
        <f t="shared" si="1"/>
        <v>0</v>
      </c>
      <c r="L50" s="16">
        <f t="shared" ca="1" si="28"/>
        <v>26913.070962690137</v>
      </c>
      <c r="M50" s="16">
        <f t="shared" ca="1" si="29"/>
        <v>1611459.9131097372</v>
      </c>
      <c r="N50" s="16">
        <f t="shared" ca="1" si="30"/>
        <v>0.63415928590457915</v>
      </c>
      <c r="O50" s="16">
        <f t="shared" ca="1" si="31"/>
        <v>0.63415928590457915</v>
      </c>
      <c r="P50" s="82"/>
      <c r="Q50" s="77">
        <f ca="1">IFERROR(IF('Simulación Cliente'!$H$21="Simple",G50+H50+I50+J50+K50,AC50+AD50+AE50+AF50+AG50),"")</f>
        <v>26913.070962690137</v>
      </c>
      <c r="R50" s="79">
        <f t="shared" ca="1" si="32"/>
        <v>883</v>
      </c>
      <c r="S50" s="78">
        <f ca="1">IFERROR((1+'Simulación Cliente'!$E$21)^(R50/360),"")</f>
        <v>1.5902223010929104</v>
      </c>
      <c r="T50" s="75">
        <f t="shared" ca="1" si="33"/>
        <v>16924.09</v>
      </c>
      <c r="X50" s="5">
        <v>29</v>
      </c>
      <c r="Y50" s="4">
        <f t="shared" ca="1" si="34"/>
        <v>46357</v>
      </c>
      <c r="Z50" s="5">
        <f t="shared" ca="1" si="78"/>
        <v>30</v>
      </c>
      <c r="AA50" s="5">
        <f t="shared" ca="1" si="71"/>
        <v>883</v>
      </c>
      <c r="AB50" s="2">
        <f t="shared" ca="1" si="35"/>
        <v>1628105.1397623108</v>
      </c>
      <c r="AC50" s="2">
        <f t="shared" ca="1" si="79"/>
        <v>20500.287179550334</v>
      </c>
      <c r="AD50" s="16">
        <f t="shared" ca="1" si="72"/>
        <v>24925.427607651825</v>
      </c>
      <c r="AE50" s="16">
        <f t="shared" ca="1" si="36"/>
        <v>464.0099648324063</v>
      </c>
      <c r="AF50" s="14">
        <f t="shared" si="37"/>
        <v>450.45000000000005</v>
      </c>
      <c r="AG50" s="5">
        <f t="shared" si="2"/>
        <v>0</v>
      </c>
      <c r="AH50" s="16">
        <f t="shared" ca="1" si="3"/>
        <v>46340.17475203456</v>
      </c>
      <c r="AI50" s="16">
        <f t="shared" ca="1" si="4"/>
        <v>1607604.8525827604</v>
      </c>
      <c r="AJ50" s="16">
        <f t="shared" ca="1" si="38"/>
        <v>1.2683185718091583</v>
      </c>
      <c r="AK50" s="16">
        <f t="shared" ca="1" si="39"/>
        <v>0.63415928590457915</v>
      </c>
      <c r="AO50" s="5">
        <v>29</v>
      </c>
      <c r="AP50" s="4">
        <f t="shared" ca="1" si="40"/>
        <v>46357</v>
      </c>
      <c r="AQ50" s="5">
        <f t="shared" ca="1" si="80"/>
        <v>30</v>
      </c>
      <c r="AR50" s="5">
        <f t="shared" ca="1" si="42"/>
        <v>883</v>
      </c>
      <c r="AS50" s="2">
        <f t="shared" ca="1" si="43"/>
        <v>1577286.295951572</v>
      </c>
      <c r="AT50" s="2">
        <f t="shared" ca="1" si="81"/>
        <v>2882.6316657154421</v>
      </c>
      <c r="AU50" s="16">
        <f t="shared" ca="1" si="73"/>
        <v>24147.418017500873</v>
      </c>
      <c r="AV50" s="16">
        <f t="shared" ca="1" si="74"/>
        <v>449.52659434634114</v>
      </c>
      <c r="AW50" s="14">
        <f t="shared" si="44"/>
        <v>450.45000000000005</v>
      </c>
      <c r="AX50" s="5">
        <f t="shared" si="6"/>
        <v>0</v>
      </c>
      <c r="AY50" s="16">
        <f t="shared" ca="1" si="7"/>
        <v>27930.026277562658</v>
      </c>
      <c r="AZ50" s="16">
        <f t="shared" ca="1" si="8"/>
        <v>1574403.6642858565</v>
      </c>
      <c r="BA50" s="16">
        <f t="shared" ca="1" si="45"/>
        <v>0.63415928590457915</v>
      </c>
      <c r="BB50" s="16">
        <f t="shared" ca="1" si="46"/>
        <v>0.63415928590457915</v>
      </c>
      <c r="BF50" s="5">
        <v>29</v>
      </c>
      <c r="BG50" s="4">
        <f t="shared" ca="1" si="47"/>
        <v>46357</v>
      </c>
      <c r="BH50" s="5">
        <f t="shared" ca="1" si="82"/>
        <v>30</v>
      </c>
      <c r="BI50" s="5">
        <f t="shared" ca="1" si="49"/>
        <v>883</v>
      </c>
      <c r="BJ50" s="2">
        <f t="shared" ca="1" si="50"/>
        <v>1593198.6584411331</v>
      </c>
      <c r="BK50" s="2">
        <f t="shared" ca="1" si="83"/>
        <v>22795.67374300785</v>
      </c>
      <c r="BL50" s="16">
        <f t="shared" ca="1" si="75"/>
        <v>24391.027861615839</v>
      </c>
      <c r="BM50" s="16">
        <f t="shared" ca="1" si="10"/>
        <v>454.06161765586751</v>
      </c>
      <c r="BN50" s="14">
        <f t="shared" si="51"/>
        <v>450.45000000000005</v>
      </c>
      <c r="BO50" s="5">
        <f t="shared" si="11"/>
        <v>0</v>
      </c>
      <c r="BP50" s="16">
        <f t="shared" ca="1" si="12"/>
        <v>48091.213222279555</v>
      </c>
      <c r="BQ50" s="16">
        <f t="shared" ca="1" si="13"/>
        <v>1570402.9846981252</v>
      </c>
      <c r="BR50" s="16">
        <f t="shared" ca="1" si="52"/>
        <v>1.2683185718091583</v>
      </c>
      <c r="BS50" s="16">
        <f t="shared" ca="1" si="53"/>
        <v>0.63415928590457915</v>
      </c>
      <c r="BW50" s="5">
        <v>29</v>
      </c>
      <c r="BX50" s="4">
        <f t="shared" ca="1" si="54"/>
        <v>46357</v>
      </c>
      <c r="BY50" s="5">
        <f t="shared" ca="1" si="84"/>
        <v>30</v>
      </c>
      <c r="BZ50" s="5">
        <f t="shared" ca="1" si="56"/>
        <v>883</v>
      </c>
      <c r="CA50" s="2">
        <f t="shared" ca="1" si="57"/>
        <v>1612772.2054911098</v>
      </c>
      <c r="CB50" s="2">
        <f t="shared" ca="1" si="85"/>
        <v>1312.2923813724665</v>
      </c>
      <c r="CC50" s="16">
        <f t="shared" ca="1" si="76"/>
        <v>24690.688502752557</v>
      </c>
      <c r="CD50" s="16">
        <f t="shared" ca="1" si="15"/>
        <v>459.64007856511262</v>
      </c>
      <c r="CE50" s="14">
        <f t="shared" si="58"/>
        <v>450.45000000000005</v>
      </c>
      <c r="CF50" s="5">
        <f t="shared" si="16"/>
        <v>0</v>
      </c>
      <c r="CG50" s="16">
        <f t="shared" ca="1" si="17"/>
        <v>26913.070962690137</v>
      </c>
      <c r="CH50" s="16">
        <f t="shared" ca="1" si="18"/>
        <v>1611459.9131097372</v>
      </c>
      <c r="CI50" s="16">
        <f t="shared" ca="1" si="59"/>
        <v>0.63415928590457915</v>
      </c>
      <c r="CJ50" s="16">
        <f t="shared" ca="1" si="60"/>
        <v>0.63415928590457915</v>
      </c>
      <c r="CN50" s="5">
        <v>29</v>
      </c>
      <c r="CO50" s="4">
        <f t="shared" ca="1" si="61"/>
        <v>46357</v>
      </c>
      <c r="CP50" s="5">
        <f t="shared" ca="1" si="86"/>
        <v>30</v>
      </c>
      <c r="CQ50" s="5">
        <f t="shared" ca="1" si="63"/>
        <v>883</v>
      </c>
      <c r="CR50" s="2">
        <f t="shared" ca="1" si="64"/>
        <v>1628105.1397623108</v>
      </c>
      <c r="CS50" s="2">
        <f t="shared" ca="1" si="87"/>
        <v>20500.287179550334</v>
      </c>
      <c r="CT50" s="16">
        <f t="shared" ca="1" si="77"/>
        <v>24925.427607651825</v>
      </c>
      <c r="CU50" s="16">
        <f t="shared" ca="1" si="20"/>
        <v>464.0099648324063</v>
      </c>
      <c r="CV50" s="14">
        <f t="shared" si="65"/>
        <v>450.45000000000005</v>
      </c>
      <c r="CW50" s="5">
        <f t="shared" si="21"/>
        <v>0</v>
      </c>
      <c r="CX50" s="16">
        <f t="shared" ca="1" si="66"/>
        <v>46340.17475203456</v>
      </c>
      <c r="CY50" s="16">
        <f t="shared" ca="1" si="22"/>
        <v>1607604.8525827604</v>
      </c>
      <c r="CZ50" s="16">
        <f t="shared" ca="1" si="67"/>
        <v>1.2683185718091583</v>
      </c>
      <c r="DA50" s="16">
        <f t="shared" ca="1" si="68"/>
        <v>0.63415928590457915</v>
      </c>
    </row>
    <row r="51" spans="2:105">
      <c r="B51" s="5">
        <v>30</v>
      </c>
      <c r="C51" s="4">
        <f t="shared" ca="1" si="69"/>
        <v>46388</v>
      </c>
      <c r="D51" s="5">
        <f t="shared" ca="1" si="23"/>
        <v>31</v>
      </c>
      <c r="E51" s="5">
        <f t="shared" ca="1" si="24"/>
        <v>914</v>
      </c>
      <c r="F51" s="2">
        <f t="shared" ca="1" si="25"/>
        <v>1611459.9131097372</v>
      </c>
      <c r="G51" s="2">
        <f t="shared" ca="1" si="0"/>
        <v>488.61961866150523</v>
      </c>
      <c r="H51" s="16">
        <f t="shared" ca="1" si="70"/>
        <v>25499.424145593839</v>
      </c>
      <c r="I51" s="16">
        <f t="shared" ca="1" si="26"/>
        <v>474.57719843479276</v>
      </c>
      <c r="J51" s="14">
        <f t="shared" si="27"/>
        <v>450.45000000000005</v>
      </c>
      <c r="K51" s="5">
        <f t="shared" si="1"/>
        <v>0</v>
      </c>
      <c r="L51" s="16">
        <f t="shared" ca="1" si="28"/>
        <v>26913.070962690137</v>
      </c>
      <c r="M51" s="16">
        <f t="shared" ca="1" si="29"/>
        <v>1610971.2934910757</v>
      </c>
      <c r="N51" s="16">
        <f t="shared" ca="1" si="30"/>
        <v>0.62409976288043545</v>
      </c>
      <c r="O51" s="16">
        <f t="shared" ca="1" si="31"/>
        <v>0.62409976288043545</v>
      </c>
      <c r="P51" s="82"/>
      <c r="Q51" s="77">
        <f ca="1">IFERROR(IF('Simulación Cliente'!$H$21="Simple",G51+H51+I51+J51+K51,AC51+AD51+AE51+AF51+AG51),"")</f>
        <v>26913.070962690137</v>
      </c>
      <c r="R51" s="79">
        <f t="shared" ca="1" si="32"/>
        <v>914</v>
      </c>
      <c r="S51" s="78">
        <f ca="1">IFERROR((1+'Simulación Cliente'!$E$21)^(R51/360),"")</f>
        <v>1.6163318783235556</v>
      </c>
      <c r="T51" s="75">
        <f t="shared" ca="1" si="33"/>
        <v>16650.71</v>
      </c>
      <c r="X51" s="5">
        <v>30</v>
      </c>
      <c r="Y51" s="4">
        <f t="shared" ca="1" si="34"/>
        <v>46388</v>
      </c>
      <c r="Z51" s="5">
        <f t="shared" ca="1" si="78"/>
        <v>31</v>
      </c>
      <c r="AA51" s="5">
        <f t="shared" ca="1" si="71"/>
        <v>914</v>
      </c>
      <c r="AB51" s="2">
        <f t="shared" ca="1" si="35"/>
        <v>1607604.8525827604</v>
      </c>
      <c r="AC51" s="2">
        <f t="shared" ca="1" si="79"/>
        <v>-3192.226929109911</v>
      </c>
      <c r="AD51" s="16">
        <f t="shared" ca="1" si="72"/>
        <v>25438.422427409845</v>
      </c>
      <c r="AE51" s="16">
        <f t="shared" ca="1" si="36"/>
        <v>473.44187771734551</v>
      </c>
      <c r="AF51" s="14">
        <f t="shared" si="37"/>
        <v>450.45000000000005</v>
      </c>
      <c r="AG51" s="5">
        <f t="shared" si="2"/>
        <v>0</v>
      </c>
      <c r="AH51" s="16">
        <f t="shared" ca="1" si="3"/>
        <v>23170.08737601728</v>
      </c>
      <c r="AI51" s="16">
        <f t="shared" ca="1" si="4"/>
        <v>1610797.0795118704</v>
      </c>
      <c r="AJ51" s="16">
        <f t="shared" ca="1" si="38"/>
        <v>0.62409976288043545</v>
      </c>
      <c r="AK51" s="16">
        <f t="shared" ca="1" si="39"/>
        <v>0.62409976288043545</v>
      </c>
      <c r="AO51" s="5">
        <v>30</v>
      </c>
      <c r="AP51" s="4">
        <f t="shared" ca="1" si="40"/>
        <v>46388</v>
      </c>
      <c r="AQ51" s="5">
        <f t="shared" ca="1" si="80"/>
        <v>31</v>
      </c>
      <c r="AR51" s="5">
        <f t="shared" ca="1" si="42"/>
        <v>914</v>
      </c>
      <c r="AS51" s="2">
        <f t="shared" ca="1" si="43"/>
        <v>1574403.6642858565</v>
      </c>
      <c r="AT51" s="2">
        <f t="shared" ca="1" si="81"/>
        <v>2102.8588305307203</v>
      </c>
      <c r="AU51" s="16">
        <f t="shared" ca="1" si="73"/>
        <v>24913.053365708078</v>
      </c>
      <c r="AV51" s="16">
        <f t="shared" ca="1" si="74"/>
        <v>463.66408132386016</v>
      </c>
      <c r="AW51" s="14">
        <f t="shared" si="44"/>
        <v>450.45000000000005</v>
      </c>
      <c r="AX51" s="5">
        <f t="shared" si="6"/>
        <v>0</v>
      </c>
      <c r="AY51" s="16">
        <f t="shared" ca="1" si="7"/>
        <v>27930.026277562658</v>
      </c>
      <c r="AZ51" s="16">
        <f t="shared" ca="1" si="8"/>
        <v>1572300.8054553259</v>
      </c>
      <c r="BA51" s="16">
        <f t="shared" ca="1" si="45"/>
        <v>0.62409976288043545</v>
      </c>
      <c r="BB51" s="16">
        <f t="shared" ca="1" si="46"/>
        <v>0.62409976288043545</v>
      </c>
      <c r="BF51" s="5">
        <v>30</v>
      </c>
      <c r="BG51" s="4">
        <f t="shared" ca="1" si="47"/>
        <v>46388</v>
      </c>
      <c r="BH51" s="5">
        <f t="shared" ca="1" si="82"/>
        <v>31</v>
      </c>
      <c r="BI51" s="5">
        <f t="shared" ca="1" si="49"/>
        <v>914</v>
      </c>
      <c r="BJ51" s="2">
        <f t="shared" ca="1" si="50"/>
        <v>1570402.9846981252</v>
      </c>
      <c r="BK51" s="2">
        <f t="shared" ca="1" si="83"/>
        <v>-1717.0766646488119</v>
      </c>
      <c r="BL51" s="16">
        <f t="shared" ca="1" si="75"/>
        <v>24849.747400199252</v>
      </c>
      <c r="BM51" s="16">
        <f t="shared" ca="1" si="10"/>
        <v>462.48587558933656</v>
      </c>
      <c r="BN51" s="14">
        <f t="shared" si="51"/>
        <v>450.45000000000005</v>
      </c>
      <c r="BO51" s="5">
        <f t="shared" si="11"/>
        <v>0</v>
      </c>
      <c r="BP51" s="16">
        <f t="shared" ca="1" si="12"/>
        <v>24045.606611139778</v>
      </c>
      <c r="BQ51" s="16">
        <f t="shared" ca="1" si="13"/>
        <v>1572120.0613627739</v>
      </c>
      <c r="BR51" s="16">
        <f t="shared" ca="1" si="52"/>
        <v>0.62409976288043545</v>
      </c>
      <c r="BS51" s="16">
        <f t="shared" ca="1" si="53"/>
        <v>0.62409976288043545</v>
      </c>
      <c r="BW51" s="5">
        <v>30</v>
      </c>
      <c r="BX51" s="4">
        <f t="shared" ca="1" si="54"/>
        <v>46388</v>
      </c>
      <c r="BY51" s="5">
        <f t="shared" ca="1" si="84"/>
        <v>31</v>
      </c>
      <c r="BZ51" s="5">
        <f t="shared" ca="1" si="56"/>
        <v>914</v>
      </c>
      <c r="CA51" s="2">
        <f t="shared" ca="1" si="57"/>
        <v>1611459.9131097372</v>
      </c>
      <c r="CB51" s="2">
        <f t="shared" ca="1" si="85"/>
        <v>488.61961866150523</v>
      </c>
      <c r="CC51" s="16">
        <f t="shared" ca="1" si="76"/>
        <v>25499.424145593839</v>
      </c>
      <c r="CD51" s="16">
        <f t="shared" ca="1" si="15"/>
        <v>474.57719843479276</v>
      </c>
      <c r="CE51" s="14">
        <f t="shared" si="58"/>
        <v>450.45000000000005</v>
      </c>
      <c r="CF51" s="5">
        <f t="shared" si="16"/>
        <v>0</v>
      </c>
      <c r="CG51" s="16">
        <f t="shared" ca="1" si="17"/>
        <v>26913.070962690137</v>
      </c>
      <c r="CH51" s="16">
        <f t="shared" ca="1" si="18"/>
        <v>1610971.2934910757</v>
      </c>
      <c r="CI51" s="16">
        <f t="shared" ca="1" si="59"/>
        <v>0.62409976288043545</v>
      </c>
      <c r="CJ51" s="16">
        <f t="shared" ca="1" si="60"/>
        <v>0.62409976288043545</v>
      </c>
      <c r="CN51" s="5">
        <v>30</v>
      </c>
      <c r="CO51" s="4">
        <f t="shared" ca="1" si="61"/>
        <v>46388</v>
      </c>
      <c r="CP51" s="5">
        <f t="shared" ca="1" si="86"/>
        <v>31</v>
      </c>
      <c r="CQ51" s="5">
        <f t="shared" ca="1" si="63"/>
        <v>914</v>
      </c>
      <c r="CR51" s="2">
        <f t="shared" ca="1" si="64"/>
        <v>1607604.8525827604</v>
      </c>
      <c r="CS51" s="2">
        <f t="shared" ca="1" si="87"/>
        <v>-3192.226929109911</v>
      </c>
      <c r="CT51" s="16">
        <f t="shared" ca="1" si="77"/>
        <v>25438.422427409845</v>
      </c>
      <c r="CU51" s="16">
        <f t="shared" ca="1" si="20"/>
        <v>473.44187771734551</v>
      </c>
      <c r="CV51" s="14">
        <f t="shared" si="65"/>
        <v>450.45000000000005</v>
      </c>
      <c r="CW51" s="5">
        <f t="shared" si="21"/>
        <v>0</v>
      </c>
      <c r="CX51" s="16">
        <f t="shared" ca="1" si="66"/>
        <v>23170.08737601728</v>
      </c>
      <c r="CY51" s="16">
        <f t="shared" ca="1" si="22"/>
        <v>1610797.0795118704</v>
      </c>
      <c r="CZ51" s="16">
        <f t="shared" ca="1" si="67"/>
        <v>0.62409976288043545</v>
      </c>
      <c r="DA51" s="16">
        <f t="shared" ca="1" si="68"/>
        <v>0.62409976288043545</v>
      </c>
    </row>
    <row r="52" spans="2:105">
      <c r="B52" s="5">
        <v>31</v>
      </c>
      <c r="C52" s="4">
        <f t="shared" ca="1" si="69"/>
        <v>46419</v>
      </c>
      <c r="D52" s="5">
        <f t="shared" ca="1" si="23"/>
        <v>31</v>
      </c>
      <c r="E52" s="5">
        <f t="shared" ca="1" si="24"/>
        <v>945</v>
      </c>
      <c r="F52" s="2">
        <f t="shared" ca="1" si="25"/>
        <v>1610971.2934910757</v>
      </c>
      <c r="G52" s="2">
        <f t="shared" ca="1" si="0"/>
        <v>496.4953383915381</v>
      </c>
      <c r="H52" s="16">
        <f t="shared" ca="1" si="70"/>
        <v>25491.692325024957</v>
      </c>
      <c r="I52" s="16">
        <f t="shared" ca="1" si="26"/>
        <v>474.43329927364198</v>
      </c>
      <c r="J52" s="14">
        <f t="shared" si="27"/>
        <v>450.45000000000005</v>
      </c>
      <c r="K52" s="5">
        <f t="shared" si="1"/>
        <v>0</v>
      </c>
      <c r="L52" s="16">
        <f t="shared" ca="1" si="28"/>
        <v>26913.070962690137</v>
      </c>
      <c r="M52" s="16">
        <f t="shared" ca="1" si="29"/>
        <v>1610474.7981526842</v>
      </c>
      <c r="N52" s="16">
        <f t="shared" ca="1" si="30"/>
        <v>0.61419981175837135</v>
      </c>
      <c r="O52" s="16">
        <f t="shared" ca="1" si="31"/>
        <v>0.61419981175837135</v>
      </c>
      <c r="P52" s="82"/>
      <c r="Q52" s="77">
        <f ca="1">IFERROR(IF('Simulación Cliente'!$H$21="Simple",G52+H52+I52+J52+K52,AC52+AD52+AE52+AF52+AG52),"")</f>
        <v>26913.070962690137</v>
      </c>
      <c r="R52" s="79">
        <f t="shared" ca="1" si="32"/>
        <v>945</v>
      </c>
      <c r="S52" s="78">
        <f ca="1">IFERROR((1+'Simulación Cliente'!$E$21)^(R52/360),"")</f>
        <v>1.6428701440606408</v>
      </c>
      <c r="T52" s="75">
        <f t="shared" ca="1" si="33"/>
        <v>16381.74</v>
      </c>
      <c r="X52" s="5">
        <v>31</v>
      </c>
      <c r="Y52" s="4">
        <f t="shared" ca="1" si="34"/>
        <v>46419</v>
      </c>
      <c r="Z52" s="5">
        <f t="shared" ca="1" si="78"/>
        <v>31</v>
      </c>
      <c r="AA52" s="5">
        <f t="shared" ca="1" si="71"/>
        <v>945</v>
      </c>
      <c r="AB52" s="2">
        <f t="shared" ca="1" si="35"/>
        <v>1610797.0795118704</v>
      </c>
      <c r="AC52" s="2">
        <f t="shared" ca="1" si="79"/>
        <v>-3243.6802143406603</v>
      </c>
      <c r="AD52" s="16">
        <f t="shared" ca="1" si="72"/>
        <v>25488.935597344855</v>
      </c>
      <c r="AE52" s="16">
        <f t="shared" ca="1" si="36"/>
        <v>474.38199301308481</v>
      </c>
      <c r="AF52" s="14">
        <f t="shared" si="37"/>
        <v>450.45000000000005</v>
      </c>
      <c r="AG52" s="5">
        <f t="shared" si="2"/>
        <v>0</v>
      </c>
      <c r="AH52" s="16">
        <f t="shared" ca="1" si="3"/>
        <v>23170.08737601728</v>
      </c>
      <c r="AI52" s="16">
        <f t="shared" ca="1" si="4"/>
        <v>1614040.759726211</v>
      </c>
      <c r="AJ52" s="16">
        <f t="shared" ca="1" si="38"/>
        <v>0.61419981175837135</v>
      </c>
      <c r="AK52" s="16">
        <f t="shared" ca="1" si="39"/>
        <v>0.61419981175837135</v>
      </c>
      <c r="AO52" s="5">
        <v>31</v>
      </c>
      <c r="AP52" s="4">
        <f t="shared" ca="1" si="40"/>
        <v>46419</v>
      </c>
      <c r="AQ52" s="5">
        <f t="shared" ca="1" si="80"/>
        <v>31</v>
      </c>
      <c r="AR52" s="5">
        <f t="shared" ca="1" si="42"/>
        <v>945</v>
      </c>
      <c r="AS52" s="2">
        <f t="shared" ca="1" si="43"/>
        <v>1572300.8054553259</v>
      </c>
      <c r="AT52" s="2">
        <f t="shared" ca="1" si="81"/>
        <v>2136.7533491880931</v>
      </c>
      <c r="AU52" s="16">
        <f t="shared" ca="1" si="73"/>
        <v>24879.778141917661</v>
      </c>
      <c r="AV52" s="16">
        <f t="shared" ca="1" si="74"/>
        <v>463.04478645690233</v>
      </c>
      <c r="AW52" s="14">
        <f t="shared" si="44"/>
        <v>450.45000000000005</v>
      </c>
      <c r="AX52" s="5">
        <f t="shared" si="6"/>
        <v>0</v>
      </c>
      <c r="AY52" s="16">
        <f t="shared" ca="1" si="7"/>
        <v>27930.026277562658</v>
      </c>
      <c r="AZ52" s="16">
        <f t="shared" ca="1" si="8"/>
        <v>1570164.0521061379</v>
      </c>
      <c r="BA52" s="16">
        <f t="shared" ca="1" si="45"/>
        <v>0.61419981175837135</v>
      </c>
      <c r="BB52" s="16">
        <f t="shared" ca="1" si="46"/>
        <v>0.61419981175837135</v>
      </c>
      <c r="BF52" s="5">
        <v>31</v>
      </c>
      <c r="BG52" s="4">
        <f t="shared" ca="1" si="47"/>
        <v>46419</v>
      </c>
      <c r="BH52" s="5">
        <f t="shared" ca="1" si="82"/>
        <v>31</v>
      </c>
      <c r="BI52" s="5">
        <f t="shared" ca="1" si="49"/>
        <v>945</v>
      </c>
      <c r="BJ52" s="2">
        <f t="shared" ca="1" si="50"/>
        <v>1572120.0613627739</v>
      </c>
      <c r="BK52" s="2">
        <f t="shared" ca="1" si="83"/>
        <v>-1744.7530289397</v>
      </c>
      <c r="BL52" s="16">
        <f t="shared" ca="1" si="75"/>
        <v>24876.918083010645</v>
      </c>
      <c r="BM52" s="16">
        <f t="shared" ca="1" si="10"/>
        <v>462.99155706883062</v>
      </c>
      <c r="BN52" s="14">
        <f t="shared" si="51"/>
        <v>450.45000000000005</v>
      </c>
      <c r="BO52" s="5">
        <f t="shared" si="11"/>
        <v>0</v>
      </c>
      <c r="BP52" s="16">
        <f t="shared" ca="1" si="12"/>
        <v>24045.606611139778</v>
      </c>
      <c r="BQ52" s="16">
        <f t="shared" ca="1" si="13"/>
        <v>1573864.8143917136</v>
      </c>
      <c r="BR52" s="16">
        <f t="shared" ca="1" si="52"/>
        <v>0.61419981175837135</v>
      </c>
      <c r="BS52" s="16">
        <f t="shared" ca="1" si="53"/>
        <v>0.61419981175837135</v>
      </c>
      <c r="BW52" s="5">
        <v>31</v>
      </c>
      <c r="BX52" s="4">
        <f t="shared" ca="1" si="54"/>
        <v>46419</v>
      </c>
      <c r="BY52" s="5">
        <f t="shared" ca="1" si="84"/>
        <v>31</v>
      </c>
      <c r="BZ52" s="5">
        <f t="shared" ca="1" si="56"/>
        <v>945</v>
      </c>
      <c r="CA52" s="2">
        <f t="shared" ca="1" si="57"/>
        <v>1610971.2934910757</v>
      </c>
      <c r="CB52" s="2">
        <f t="shared" ca="1" si="85"/>
        <v>496.4953383915381</v>
      </c>
      <c r="CC52" s="16">
        <f t="shared" ca="1" si="76"/>
        <v>25491.692325024957</v>
      </c>
      <c r="CD52" s="16">
        <f t="shared" ca="1" si="15"/>
        <v>474.43329927364198</v>
      </c>
      <c r="CE52" s="14">
        <f t="shared" si="58"/>
        <v>450.45000000000005</v>
      </c>
      <c r="CF52" s="5">
        <f t="shared" si="16"/>
        <v>0</v>
      </c>
      <c r="CG52" s="16">
        <f t="shared" ca="1" si="17"/>
        <v>26913.070962690137</v>
      </c>
      <c r="CH52" s="16">
        <f t="shared" ca="1" si="18"/>
        <v>1610474.7981526842</v>
      </c>
      <c r="CI52" s="16">
        <f t="shared" ca="1" si="59"/>
        <v>0.61419981175837135</v>
      </c>
      <c r="CJ52" s="16">
        <f t="shared" ca="1" si="60"/>
        <v>0.61419981175837135</v>
      </c>
      <c r="CN52" s="5">
        <v>31</v>
      </c>
      <c r="CO52" s="4">
        <f t="shared" ca="1" si="61"/>
        <v>46419</v>
      </c>
      <c r="CP52" s="5">
        <f t="shared" ca="1" si="86"/>
        <v>31</v>
      </c>
      <c r="CQ52" s="5">
        <f t="shared" ca="1" si="63"/>
        <v>945</v>
      </c>
      <c r="CR52" s="2">
        <f t="shared" ca="1" si="64"/>
        <v>1610797.0795118704</v>
      </c>
      <c r="CS52" s="2">
        <f t="shared" ca="1" si="87"/>
        <v>-3243.6802143406603</v>
      </c>
      <c r="CT52" s="16">
        <f t="shared" ca="1" si="77"/>
        <v>25488.935597344855</v>
      </c>
      <c r="CU52" s="16">
        <f t="shared" ca="1" si="20"/>
        <v>474.38199301308481</v>
      </c>
      <c r="CV52" s="14">
        <f t="shared" si="65"/>
        <v>450.45000000000005</v>
      </c>
      <c r="CW52" s="5">
        <f t="shared" si="21"/>
        <v>0</v>
      </c>
      <c r="CX52" s="16">
        <f t="shared" ca="1" si="66"/>
        <v>23170.08737601728</v>
      </c>
      <c r="CY52" s="16">
        <f t="shared" ca="1" si="22"/>
        <v>1614040.759726211</v>
      </c>
      <c r="CZ52" s="16">
        <f t="shared" ca="1" si="67"/>
        <v>0.61419981175837135</v>
      </c>
      <c r="DA52" s="16">
        <f t="shared" ca="1" si="68"/>
        <v>0.61419981175837135</v>
      </c>
    </row>
    <row r="53" spans="2:105">
      <c r="B53" s="5">
        <v>32</v>
      </c>
      <c r="C53" s="4">
        <f t="shared" ca="1" si="69"/>
        <v>46447</v>
      </c>
      <c r="D53" s="5">
        <f t="shared" ca="1" si="23"/>
        <v>28</v>
      </c>
      <c r="E53" s="5">
        <f t="shared" ca="1" si="24"/>
        <v>973</v>
      </c>
      <c r="F53" s="2">
        <f t="shared" ca="1" si="25"/>
        <v>1610474.7981526842</v>
      </c>
      <c r="G53" s="2">
        <f t="shared" ca="1" si="0"/>
        <v>3034.1032850940319</v>
      </c>
      <c r="H53" s="16">
        <f t="shared" ca="1" si="70"/>
        <v>23000.135450544742</v>
      </c>
      <c r="I53" s="16">
        <f t="shared" ca="1" si="26"/>
        <v>428.38222705136133</v>
      </c>
      <c r="J53" s="14">
        <f t="shared" si="27"/>
        <v>450.45000000000005</v>
      </c>
      <c r="K53" s="5">
        <f t="shared" si="1"/>
        <v>0</v>
      </c>
      <c r="L53" s="16">
        <f t="shared" ca="1" si="28"/>
        <v>26913.070962690137</v>
      </c>
      <c r="M53" s="16">
        <f t="shared" ca="1" si="29"/>
        <v>1607440.6948675902</v>
      </c>
      <c r="N53" s="16">
        <f t="shared" ca="1" si="30"/>
        <v>0.60539296958257804</v>
      </c>
      <c r="O53" s="16">
        <f t="shared" ca="1" si="31"/>
        <v>0.60539296958257804</v>
      </c>
      <c r="P53" s="82"/>
      <c r="Q53" s="77">
        <f ca="1">IFERROR(IF('Simulación Cliente'!$H$21="Simple",G53+H53+I53+J53+K53,AC53+AD53+AE53+AF53+AG53),"")</f>
        <v>26913.070962690137</v>
      </c>
      <c r="R53" s="79">
        <f t="shared" ca="1" si="32"/>
        <v>973</v>
      </c>
      <c r="S53" s="78">
        <f ca="1">IFERROR((1+'Simulación Cliente'!$E$21)^(R53/360),"")</f>
        <v>1.6672145097697624</v>
      </c>
      <c r="T53" s="75">
        <f t="shared" ca="1" si="33"/>
        <v>16142.54</v>
      </c>
      <c r="X53" s="5">
        <v>32</v>
      </c>
      <c r="Y53" s="4">
        <f t="shared" ca="1" si="34"/>
        <v>46447</v>
      </c>
      <c r="Z53" s="5">
        <f t="shared" ca="1" si="78"/>
        <v>28</v>
      </c>
      <c r="AA53" s="5">
        <f t="shared" ca="1" si="71"/>
        <v>973</v>
      </c>
      <c r="AB53" s="2">
        <f t="shared" ca="1" si="35"/>
        <v>1614040.759726211</v>
      </c>
      <c r="AC53" s="2">
        <f t="shared" ca="1" si="79"/>
        <v>-760.75642771183266</v>
      </c>
      <c r="AD53" s="16">
        <f t="shared" ca="1" si="72"/>
        <v>23051.063039909463</v>
      </c>
      <c r="AE53" s="16">
        <f t="shared" ca="1" si="36"/>
        <v>429.33076381964804</v>
      </c>
      <c r="AF53" s="14">
        <f t="shared" si="37"/>
        <v>450.45000000000005</v>
      </c>
      <c r="AG53" s="5">
        <f t="shared" si="2"/>
        <v>0</v>
      </c>
      <c r="AH53" s="16">
        <f t="shared" ca="1" si="3"/>
        <v>23170.08737601728</v>
      </c>
      <c r="AI53" s="16">
        <f t="shared" ca="1" si="4"/>
        <v>1614801.5161539228</v>
      </c>
      <c r="AJ53" s="16">
        <f t="shared" ca="1" si="38"/>
        <v>0.60539296958257804</v>
      </c>
      <c r="AK53" s="16">
        <f t="shared" ca="1" si="39"/>
        <v>0.60539296958257804</v>
      </c>
      <c r="AO53" s="5">
        <v>32</v>
      </c>
      <c r="AP53" s="4">
        <f t="shared" ca="1" si="40"/>
        <v>46447</v>
      </c>
      <c r="AQ53" s="5">
        <f t="shared" ca="1" si="80"/>
        <v>28</v>
      </c>
      <c r="AR53" s="5">
        <f t="shared" ca="1" si="42"/>
        <v>973</v>
      </c>
      <c r="AS53" s="2">
        <f t="shared" ca="1" si="43"/>
        <v>1570164.0521061379</v>
      </c>
      <c r="AT53" s="2">
        <f t="shared" ca="1" si="81"/>
        <v>4637.4825709792713</v>
      </c>
      <c r="AU53" s="16">
        <f t="shared" ca="1" si="73"/>
        <v>22424.434036125476</v>
      </c>
      <c r="AV53" s="16">
        <f t="shared" ca="1" si="74"/>
        <v>417.65967045790865</v>
      </c>
      <c r="AW53" s="14">
        <f t="shared" si="44"/>
        <v>450.45000000000005</v>
      </c>
      <c r="AX53" s="5">
        <f t="shared" si="6"/>
        <v>0</v>
      </c>
      <c r="AY53" s="16">
        <f t="shared" ca="1" si="7"/>
        <v>27930.026277562658</v>
      </c>
      <c r="AZ53" s="16">
        <f t="shared" ca="1" si="8"/>
        <v>1565526.5695351586</v>
      </c>
      <c r="BA53" s="16">
        <f t="shared" ca="1" si="45"/>
        <v>0.60539296958257804</v>
      </c>
      <c r="BB53" s="16">
        <f t="shared" ca="1" si="46"/>
        <v>0.60539296958257804</v>
      </c>
      <c r="BF53" s="5">
        <v>32</v>
      </c>
      <c r="BG53" s="4">
        <f t="shared" ca="1" si="47"/>
        <v>46447</v>
      </c>
      <c r="BH53" s="5">
        <f t="shared" ca="1" si="82"/>
        <v>28</v>
      </c>
      <c r="BI53" s="5">
        <f t="shared" ca="1" si="49"/>
        <v>973</v>
      </c>
      <c r="BJ53" s="2">
        <f t="shared" ca="1" si="50"/>
        <v>1573864.8143917136</v>
      </c>
      <c r="BK53" s="2">
        <f t="shared" ca="1" si="83"/>
        <v>699.22575371885978</v>
      </c>
      <c r="BL53" s="16">
        <f t="shared" ca="1" si="75"/>
        <v>22477.286793545925</v>
      </c>
      <c r="BM53" s="16">
        <f t="shared" ca="1" si="10"/>
        <v>418.64406387499355</v>
      </c>
      <c r="BN53" s="14">
        <f t="shared" si="51"/>
        <v>450.45000000000005</v>
      </c>
      <c r="BO53" s="5">
        <f t="shared" si="11"/>
        <v>0</v>
      </c>
      <c r="BP53" s="16">
        <f t="shared" ca="1" si="12"/>
        <v>24045.606611139778</v>
      </c>
      <c r="BQ53" s="16">
        <f t="shared" ca="1" si="13"/>
        <v>1573165.5886379948</v>
      </c>
      <c r="BR53" s="16">
        <f t="shared" ca="1" si="52"/>
        <v>0.60539296958257804</v>
      </c>
      <c r="BS53" s="16">
        <f t="shared" ca="1" si="53"/>
        <v>0.60539296958257804</v>
      </c>
      <c r="BW53" s="5">
        <v>32</v>
      </c>
      <c r="BX53" s="4">
        <f t="shared" ca="1" si="54"/>
        <v>46447</v>
      </c>
      <c r="BY53" s="5">
        <f t="shared" ca="1" si="84"/>
        <v>28</v>
      </c>
      <c r="BZ53" s="5">
        <f t="shared" ca="1" si="56"/>
        <v>973</v>
      </c>
      <c r="CA53" s="2">
        <f t="shared" ca="1" si="57"/>
        <v>1610474.7981526842</v>
      </c>
      <c r="CB53" s="2">
        <f t="shared" ca="1" si="85"/>
        <v>3034.1032850940319</v>
      </c>
      <c r="CC53" s="16">
        <f t="shared" ca="1" si="76"/>
        <v>23000.135450544742</v>
      </c>
      <c r="CD53" s="16">
        <f t="shared" ca="1" si="15"/>
        <v>428.38222705136133</v>
      </c>
      <c r="CE53" s="14">
        <f t="shared" si="58"/>
        <v>450.45000000000005</v>
      </c>
      <c r="CF53" s="5">
        <f t="shared" si="16"/>
        <v>0</v>
      </c>
      <c r="CG53" s="16">
        <f t="shared" ca="1" si="17"/>
        <v>26913.070962690137</v>
      </c>
      <c r="CH53" s="16">
        <f t="shared" ca="1" si="18"/>
        <v>1607440.6948675902</v>
      </c>
      <c r="CI53" s="16">
        <f t="shared" ca="1" si="59"/>
        <v>0.60539296958257804</v>
      </c>
      <c r="CJ53" s="16">
        <f t="shared" ca="1" si="60"/>
        <v>0.60539296958257804</v>
      </c>
      <c r="CN53" s="5">
        <v>32</v>
      </c>
      <c r="CO53" s="4">
        <f t="shared" ca="1" si="61"/>
        <v>46447</v>
      </c>
      <c r="CP53" s="5">
        <f t="shared" ca="1" si="86"/>
        <v>28</v>
      </c>
      <c r="CQ53" s="5">
        <f t="shared" ca="1" si="63"/>
        <v>973</v>
      </c>
      <c r="CR53" s="2">
        <f t="shared" ca="1" si="64"/>
        <v>1614040.759726211</v>
      </c>
      <c r="CS53" s="2">
        <f t="shared" ca="1" si="87"/>
        <v>-760.75642771183266</v>
      </c>
      <c r="CT53" s="16">
        <f t="shared" ca="1" si="77"/>
        <v>23051.063039909463</v>
      </c>
      <c r="CU53" s="16">
        <f t="shared" ca="1" si="20"/>
        <v>429.33076381964804</v>
      </c>
      <c r="CV53" s="14">
        <f t="shared" si="65"/>
        <v>450.45000000000005</v>
      </c>
      <c r="CW53" s="5">
        <f t="shared" si="21"/>
        <v>0</v>
      </c>
      <c r="CX53" s="16">
        <f t="shared" ca="1" si="66"/>
        <v>23170.08737601728</v>
      </c>
      <c r="CY53" s="16">
        <f t="shared" ca="1" si="22"/>
        <v>1614801.5161539228</v>
      </c>
      <c r="CZ53" s="16">
        <f t="shared" ca="1" si="67"/>
        <v>0.60539296958257804</v>
      </c>
      <c r="DA53" s="16">
        <f t="shared" ca="1" si="68"/>
        <v>0.60539296958257804</v>
      </c>
    </row>
    <row r="54" spans="2:105">
      <c r="B54" s="5">
        <v>33</v>
      </c>
      <c r="C54" s="4">
        <f t="shared" ca="1" si="69"/>
        <v>46478</v>
      </c>
      <c r="D54" s="5">
        <f t="shared" ca="1" si="23"/>
        <v>31</v>
      </c>
      <c r="E54" s="5">
        <f t="shared" ca="1" si="24"/>
        <v>1004</v>
      </c>
      <c r="F54" s="2">
        <f t="shared" ca="1" si="25"/>
        <v>1607440.6948675902</v>
      </c>
      <c r="G54" s="2">
        <f t="shared" ca="1" si="0"/>
        <v>553.40260157916055</v>
      </c>
      <c r="H54" s="16">
        <f t="shared" ca="1" si="70"/>
        <v>25435.824828070363</v>
      </c>
      <c r="I54" s="16">
        <f t="shared" ca="1" si="26"/>
        <v>473.39353304061285</v>
      </c>
      <c r="J54" s="14">
        <f t="shared" si="27"/>
        <v>450.45000000000005</v>
      </c>
      <c r="K54" s="5">
        <f t="shared" si="1"/>
        <v>0</v>
      </c>
      <c r="L54" s="16">
        <f t="shared" ca="1" si="28"/>
        <v>26913.070962690137</v>
      </c>
      <c r="M54" s="16">
        <f t="shared" ca="1" si="29"/>
        <v>1606887.292266011</v>
      </c>
      <c r="N54" s="16">
        <f t="shared" ca="1" si="30"/>
        <v>0.59578976002382522</v>
      </c>
      <c r="O54" s="16">
        <f t="shared" ca="1" si="31"/>
        <v>0.59578976002382522</v>
      </c>
      <c r="P54" s="82"/>
      <c r="Q54" s="77">
        <f ca="1">IFERROR(IF('Simulación Cliente'!$H$21="Simple",G54+H54+I54+J54+K54,AC54+AD54+AE54+AF54+AG54),"")</f>
        <v>26913.070962690137</v>
      </c>
      <c r="R54" s="79">
        <f t="shared" ca="1" si="32"/>
        <v>1004</v>
      </c>
      <c r="S54" s="78">
        <f ca="1">IFERROR((1+'Simulación Cliente'!$E$21)^(R54/360),"")</f>
        <v>1.6945882083859676</v>
      </c>
      <c r="T54" s="75">
        <f t="shared" ca="1" si="33"/>
        <v>15881.78</v>
      </c>
      <c r="X54" s="5">
        <v>33</v>
      </c>
      <c r="Y54" s="4">
        <f t="shared" ca="1" si="34"/>
        <v>46478</v>
      </c>
      <c r="Z54" s="5">
        <f t="shared" ca="1" si="78"/>
        <v>31</v>
      </c>
      <c r="AA54" s="5">
        <f t="shared" ca="1" si="71"/>
        <v>1004</v>
      </c>
      <c r="AB54" s="2">
        <f t="shared" ca="1" si="35"/>
        <v>1614801.5161539228</v>
      </c>
      <c r="AC54" s="2">
        <f t="shared" ca="1" si="79"/>
        <v>-3308.2249429290532</v>
      </c>
      <c r="AD54" s="16">
        <f t="shared" ca="1" si="72"/>
        <v>25552.301013740973</v>
      </c>
      <c r="AE54" s="16">
        <f t="shared" ca="1" si="36"/>
        <v>475.56130520536112</v>
      </c>
      <c r="AF54" s="14">
        <f t="shared" si="37"/>
        <v>450.45000000000005</v>
      </c>
      <c r="AG54" s="5">
        <f t="shared" si="2"/>
        <v>0</v>
      </c>
      <c r="AH54" s="16">
        <f t="shared" ca="1" si="3"/>
        <v>23170.08737601728</v>
      </c>
      <c r="AI54" s="16">
        <f t="shared" ca="1" si="4"/>
        <v>1618109.7410968519</v>
      </c>
      <c r="AJ54" s="16">
        <f t="shared" ca="1" si="38"/>
        <v>0.59578976002382522</v>
      </c>
      <c r="AK54" s="16">
        <f t="shared" ca="1" si="39"/>
        <v>0.59578976002382522</v>
      </c>
      <c r="AO54" s="5">
        <v>33</v>
      </c>
      <c r="AP54" s="4">
        <f t="shared" ca="1" si="40"/>
        <v>46478</v>
      </c>
      <c r="AQ54" s="5">
        <f t="shared" ca="1" si="80"/>
        <v>31</v>
      </c>
      <c r="AR54" s="5">
        <f t="shared" ca="1" si="42"/>
        <v>1004</v>
      </c>
      <c r="AS54" s="2">
        <f t="shared" ca="1" si="43"/>
        <v>1565526.5695351586</v>
      </c>
      <c r="AT54" s="2">
        <f t="shared" ca="1" si="81"/>
        <v>2245.9425455582568</v>
      </c>
      <c r="AU54" s="16">
        <f t="shared" ca="1" si="73"/>
        <v>24772.583967501425</v>
      </c>
      <c r="AV54" s="16">
        <f t="shared" ca="1" si="74"/>
        <v>461.04976450297403</v>
      </c>
      <c r="AW54" s="14">
        <f t="shared" si="44"/>
        <v>450.45000000000005</v>
      </c>
      <c r="AX54" s="5">
        <f t="shared" si="6"/>
        <v>0</v>
      </c>
      <c r="AY54" s="16">
        <f t="shared" ca="1" si="7"/>
        <v>27930.026277562658</v>
      </c>
      <c r="AZ54" s="16">
        <f t="shared" ca="1" si="8"/>
        <v>1563280.6269896002</v>
      </c>
      <c r="BA54" s="16">
        <f t="shared" ca="1" si="45"/>
        <v>0.59578976002382522</v>
      </c>
      <c r="BB54" s="16">
        <f t="shared" ca="1" si="46"/>
        <v>0.59578976002382522</v>
      </c>
      <c r="BF54" s="5">
        <v>33</v>
      </c>
      <c r="BG54" s="4">
        <f t="shared" ca="1" si="47"/>
        <v>46478</v>
      </c>
      <c r="BH54" s="5">
        <f t="shared" ca="1" si="82"/>
        <v>31</v>
      </c>
      <c r="BI54" s="5">
        <f t="shared" ca="1" si="49"/>
        <v>1004</v>
      </c>
      <c r="BJ54" s="2">
        <f t="shared" ca="1" si="50"/>
        <v>1573165.5886379948</v>
      </c>
      <c r="BK54" s="2">
        <f t="shared" ca="1" si="83"/>
        <v>-1761.6051557787723</v>
      </c>
      <c r="BL54" s="16">
        <f t="shared" ca="1" si="75"/>
        <v>24893.462300604737</v>
      </c>
      <c r="BM54" s="16">
        <f t="shared" ca="1" si="10"/>
        <v>463.29946631381085</v>
      </c>
      <c r="BN54" s="14">
        <f t="shared" si="51"/>
        <v>450.45000000000005</v>
      </c>
      <c r="BO54" s="5">
        <f t="shared" si="11"/>
        <v>0</v>
      </c>
      <c r="BP54" s="16">
        <f t="shared" ca="1" si="12"/>
        <v>24045.606611139778</v>
      </c>
      <c r="BQ54" s="16">
        <f t="shared" ca="1" si="13"/>
        <v>1574927.1937937737</v>
      </c>
      <c r="BR54" s="16">
        <f t="shared" ca="1" si="52"/>
        <v>0.59578976002382522</v>
      </c>
      <c r="BS54" s="16">
        <f t="shared" ca="1" si="53"/>
        <v>0.59578976002382522</v>
      </c>
      <c r="BW54" s="5">
        <v>33</v>
      </c>
      <c r="BX54" s="4">
        <f t="shared" ca="1" si="54"/>
        <v>46478</v>
      </c>
      <c r="BY54" s="5">
        <f t="shared" ca="1" si="84"/>
        <v>31</v>
      </c>
      <c r="BZ54" s="5">
        <f t="shared" ca="1" si="56"/>
        <v>1004</v>
      </c>
      <c r="CA54" s="2">
        <f t="shared" ca="1" si="57"/>
        <v>1607440.6948675902</v>
      </c>
      <c r="CB54" s="2">
        <f t="shared" ca="1" si="85"/>
        <v>553.40260157916055</v>
      </c>
      <c r="CC54" s="16">
        <f t="shared" ca="1" si="76"/>
        <v>25435.824828070363</v>
      </c>
      <c r="CD54" s="16">
        <f t="shared" ca="1" si="15"/>
        <v>473.39353304061285</v>
      </c>
      <c r="CE54" s="14">
        <f t="shared" si="58"/>
        <v>450.45000000000005</v>
      </c>
      <c r="CF54" s="5">
        <f t="shared" si="16"/>
        <v>0</v>
      </c>
      <c r="CG54" s="16">
        <f t="shared" ca="1" si="17"/>
        <v>26913.070962690137</v>
      </c>
      <c r="CH54" s="16">
        <f t="shared" ca="1" si="18"/>
        <v>1606887.292266011</v>
      </c>
      <c r="CI54" s="16">
        <f t="shared" ca="1" si="59"/>
        <v>0.59578976002382522</v>
      </c>
      <c r="CJ54" s="16">
        <f t="shared" ca="1" si="60"/>
        <v>0.59578976002382522</v>
      </c>
      <c r="CN54" s="5">
        <v>33</v>
      </c>
      <c r="CO54" s="4">
        <f t="shared" ca="1" si="61"/>
        <v>46478</v>
      </c>
      <c r="CP54" s="5">
        <f t="shared" ca="1" si="86"/>
        <v>31</v>
      </c>
      <c r="CQ54" s="5">
        <f t="shared" ca="1" si="63"/>
        <v>1004</v>
      </c>
      <c r="CR54" s="2">
        <f t="shared" ca="1" si="64"/>
        <v>1614801.5161539228</v>
      </c>
      <c r="CS54" s="2">
        <f t="shared" ca="1" si="87"/>
        <v>-3308.2249429290532</v>
      </c>
      <c r="CT54" s="16">
        <f t="shared" ca="1" si="77"/>
        <v>25552.301013740973</v>
      </c>
      <c r="CU54" s="16">
        <f t="shared" ca="1" si="20"/>
        <v>475.56130520536112</v>
      </c>
      <c r="CV54" s="14">
        <f t="shared" si="65"/>
        <v>450.45000000000005</v>
      </c>
      <c r="CW54" s="5">
        <f t="shared" si="21"/>
        <v>0</v>
      </c>
      <c r="CX54" s="16">
        <f t="shared" ca="1" si="66"/>
        <v>23170.08737601728</v>
      </c>
      <c r="CY54" s="16">
        <f t="shared" ca="1" si="22"/>
        <v>1618109.7410968519</v>
      </c>
      <c r="CZ54" s="16">
        <f t="shared" ca="1" si="67"/>
        <v>0.59578976002382522</v>
      </c>
      <c r="DA54" s="16">
        <f t="shared" ca="1" si="68"/>
        <v>0.59578976002382522</v>
      </c>
    </row>
    <row r="55" spans="2:105">
      <c r="B55" s="5">
        <v>34</v>
      </c>
      <c r="C55" s="4">
        <f t="shared" ca="1" si="69"/>
        <v>46508</v>
      </c>
      <c r="D55" s="5">
        <f t="shared" ca="1" si="23"/>
        <v>30</v>
      </c>
      <c r="E55" s="5">
        <f t="shared" ca="1" si="24"/>
        <v>1034</v>
      </c>
      <c r="F55" s="2">
        <f t="shared" ca="1" si="25"/>
        <v>1606887.292266011</v>
      </c>
      <c r="G55" s="2">
        <f t="shared" ca="1" si="0"/>
        <v>1404.0644870547476</v>
      </c>
      <c r="H55" s="16">
        <f t="shared" ca="1" si="70"/>
        <v>24600.59359733943</v>
      </c>
      <c r="I55" s="16">
        <f t="shared" ca="1" si="26"/>
        <v>457.96287829595894</v>
      </c>
      <c r="J55" s="14">
        <f t="shared" si="27"/>
        <v>450.45000000000005</v>
      </c>
      <c r="K55" s="5">
        <f t="shared" si="1"/>
        <v>0</v>
      </c>
      <c r="L55" s="16">
        <f t="shared" ca="1" si="28"/>
        <v>26913.070962690137</v>
      </c>
      <c r="M55" s="16">
        <f t="shared" ca="1" si="29"/>
        <v>1605483.2277789563</v>
      </c>
      <c r="N55" s="16">
        <f t="shared" ca="1" si="30"/>
        <v>0.58664139804804394</v>
      </c>
      <c r="O55" s="16">
        <f t="shared" ca="1" si="31"/>
        <v>0.58664139804804394</v>
      </c>
      <c r="P55" s="82"/>
      <c r="Q55" s="77">
        <f ca="1">IFERROR(IF('Simulación Cliente'!$H$21="Simple",G55+H55+I55+J55+K55,AC55+AD55+AE55+AF55+AG55),"")</f>
        <v>26913.070962690137</v>
      </c>
      <c r="R55" s="79">
        <f t="shared" ca="1" si="32"/>
        <v>1034</v>
      </c>
      <c r="S55" s="78">
        <f ca="1">IFERROR((1+'Simulación Cliente'!$E$21)^(R55/360),"")</f>
        <v>1.7215067396820047</v>
      </c>
      <c r="T55" s="75">
        <f t="shared" ca="1" si="33"/>
        <v>15633.44</v>
      </c>
      <c r="X55" s="5">
        <v>34</v>
      </c>
      <c r="Y55" s="4">
        <f t="shared" ca="1" si="34"/>
        <v>46508</v>
      </c>
      <c r="Z55" s="5">
        <f t="shared" ca="1" si="78"/>
        <v>30</v>
      </c>
      <c r="AA55" s="5">
        <f t="shared" ca="1" si="71"/>
        <v>1034</v>
      </c>
      <c r="AB55" s="2">
        <f t="shared" ca="1" si="35"/>
        <v>1618109.7410968519</v>
      </c>
      <c r="AC55" s="2">
        <f t="shared" ca="1" si="79"/>
        <v>-2513.9272468454001</v>
      </c>
      <c r="AD55" s="16">
        <f t="shared" ca="1" si="72"/>
        <v>24772.403346649931</v>
      </c>
      <c r="AE55" s="16">
        <f t="shared" ca="1" si="36"/>
        <v>461.16127621274961</v>
      </c>
      <c r="AF55" s="14">
        <f t="shared" si="37"/>
        <v>450.45000000000005</v>
      </c>
      <c r="AG55" s="5">
        <f t="shared" si="2"/>
        <v>0</v>
      </c>
      <c r="AH55" s="16">
        <f t="shared" ca="1" si="3"/>
        <v>23170.08737601728</v>
      </c>
      <c r="AI55" s="16">
        <f t="shared" ca="1" si="4"/>
        <v>1620623.6683436972</v>
      </c>
      <c r="AJ55" s="16">
        <f t="shared" ca="1" si="38"/>
        <v>0.58664139804804394</v>
      </c>
      <c r="AK55" s="16">
        <f t="shared" ca="1" si="39"/>
        <v>0.58664139804804394</v>
      </c>
      <c r="AO55" s="5">
        <v>34</v>
      </c>
      <c r="AP55" s="4">
        <f t="shared" ca="1" si="40"/>
        <v>46508</v>
      </c>
      <c r="AQ55" s="5">
        <f t="shared" ca="1" si="80"/>
        <v>30</v>
      </c>
      <c r="AR55" s="5">
        <f t="shared" ca="1" si="42"/>
        <v>1034</v>
      </c>
      <c r="AS55" s="2">
        <f t="shared" ca="1" si="43"/>
        <v>1563280.6269896002</v>
      </c>
      <c r="AT55" s="2">
        <f t="shared" ca="1" si="81"/>
        <v>3101.0426571719108</v>
      </c>
      <c r="AU55" s="16">
        <f t="shared" ca="1" si="73"/>
        <v>23932.998641698567</v>
      </c>
      <c r="AV55" s="16">
        <f t="shared" ca="1" si="74"/>
        <v>445.5349786921779</v>
      </c>
      <c r="AW55" s="14">
        <f t="shared" si="44"/>
        <v>450.45000000000005</v>
      </c>
      <c r="AX55" s="5">
        <f t="shared" si="6"/>
        <v>0</v>
      </c>
      <c r="AY55" s="16">
        <f t="shared" ca="1" si="7"/>
        <v>27930.026277562658</v>
      </c>
      <c r="AZ55" s="16">
        <f t="shared" ca="1" si="8"/>
        <v>1560179.5843324284</v>
      </c>
      <c r="BA55" s="16">
        <f t="shared" ca="1" si="45"/>
        <v>0.58664139804804394</v>
      </c>
      <c r="BB55" s="16">
        <f t="shared" ca="1" si="46"/>
        <v>0.58664139804804394</v>
      </c>
      <c r="BF55" s="5">
        <v>34</v>
      </c>
      <c r="BG55" s="4">
        <f t="shared" ca="1" si="47"/>
        <v>46508</v>
      </c>
      <c r="BH55" s="5">
        <f t="shared" ca="1" si="82"/>
        <v>30</v>
      </c>
      <c r="BI55" s="5">
        <f t="shared" ca="1" si="49"/>
        <v>1034</v>
      </c>
      <c r="BJ55" s="2">
        <f t="shared" ca="1" si="50"/>
        <v>1574927.1937937737</v>
      </c>
      <c r="BK55" s="2">
        <f t="shared" ca="1" si="83"/>
        <v>-964.99905170180136</v>
      </c>
      <c r="BL55" s="16">
        <f t="shared" ca="1" si="75"/>
        <v>24111.30141261021</v>
      </c>
      <c r="BM55" s="16">
        <f t="shared" ca="1" si="10"/>
        <v>448.85425023136838</v>
      </c>
      <c r="BN55" s="14">
        <f t="shared" si="51"/>
        <v>450.45000000000005</v>
      </c>
      <c r="BO55" s="5">
        <f t="shared" si="11"/>
        <v>0</v>
      </c>
      <c r="BP55" s="16">
        <f t="shared" ca="1" si="12"/>
        <v>24045.606611139778</v>
      </c>
      <c r="BQ55" s="16">
        <f t="shared" ca="1" si="13"/>
        <v>1575892.1928454754</v>
      </c>
      <c r="BR55" s="16">
        <f t="shared" ca="1" si="52"/>
        <v>0.58664139804804394</v>
      </c>
      <c r="BS55" s="16">
        <f t="shared" ca="1" si="53"/>
        <v>0.58664139804804394</v>
      </c>
      <c r="BW55" s="5">
        <v>34</v>
      </c>
      <c r="BX55" s="4">
        <f t="shared" ca="1" si="54"/>
        <v>46508</v>
      </c>
      <c r="BY55" s="5">
        <f t="shared" ca="1" si="84"/>
        <v>30</v>
      </c>
      <c r="BZ55" s="5">
        <f t="shared" ca="1" si="56"/>
        <v>1034</v>
      </c>
      <c r="CA55" s="2">
        <f t="shared" ca="1" si="57"/>
        <v>1606887.292266011</v>
      </c>
      <c r="CB55" s="2">
        <f t="shared" ca="1" si="85"/>
        <v>1404.0644870547476</v>
      </c>
      <c r="CC55" s="16">
        <f t="shared" ca="1" si="76"/>
        <v>24600.59359733943</v>
      </c>
      <c r="CD55" s="16">
        <f t="shared" ca="1" si="15"/>
        <v>457.96287829595894</v>
      </c>
      <c r="CE55" s="14">
        <f t="shared" si="58"/>
        <v>450.45000000000005</v>
      </c>
      <c r="CF55" s="5">
        <f t="shared" si="16"/>
        <v>0</v>
      </c>
      <c r="CG55" s="16">
        <f t="shared" ca="1" si="17"/>
        <v>26913.070962690137</v>
      </c>
      <c r="CH55" s="16">
        <f t="shared" ca="1" si="18"/>
        <v>1605483.2277789563</v>
      </c>
      <c r="CI55" s="16">
        <f t="shared" ca="1" si="59"/>
        <v>0.58664139804804394</v>
      </c>
      <c r="CJ55" s="16">
        <f t="shared" ca="1" si="60"/>
        <v>0.58664139804804394</v>
      </c>
      <c r="CN55" s="5">
        <v>34</v>
      </c>
      <c r="CO55" s="4">
        <f t="shared" ca="1" si="61"/>
        <v>46508</v>
      </c>
      <c r="CP55" s="5">
        <f t="shared" ca="1" si="86"/>
        <v>30</v>
      </c>
      <c r="CQ55" s="5">
        <f t="shared" ca="1" si="63"/>
        <v>1034</v>
      </c>
      <c r="CR55" s="2">
        <f t="shared" ca="1" si="64"/>
        <v>1618109.7410968519</v>
      </c>
      <c r="CS55" s="2">
        <f t="shared" ca="1" si="87"/>
        <v>-2513.9272468454001</v>
      </c>
      <c r="CT55" s="16">
        <f t="shared" ca="1" si="77"/>
        <v>24772.403346649931</v>
      </c>
      <c r="CU55" s="16">
        <f t="shared" ca="1" si="20"/>
        <v>461.16127621274961</v>
      </c>
      <c r="CV55" s="14">
        <f t="shared" si="65"/>
        <v>450.45000000000005</v>
      </c>
      <c r="CW55" s="5">
        <f t="shared" si="21"/>
        <v>0</v>
      </c>
      <c r="CX55" s="16">
        <f t="shared" ca="1" si="66"/>
        <v>23170.08737601728</v>
      </c>
      <c r="CY55" s="16">
        <f t="shared" ca="1" si="22"/>
        <v>1620623.6683436972</v>
      </c>
      <c r="CZ55" s="16">
        <f t="shared" ca="1" si="67"/>
        <v>0.58664139804804394</v>
      </c>
      <c r="DA55" s="16">
        <f t="shared" ca="1" si="68"/>
        <v>0.58664139804804394</v>
      </c>
    </row>
    <row r="56" spans="2:105">
      <c r="B56" s="5">
        <v>35</v>
      </c>
      <c r="C56" s="4">
        <f t="shared" ca="1" si="69"/>
        <v>46539</v>
      </c>
      <c r="D56" s="5">
        <f t="shared" ca="1" si="23"/>
        <v>31</v>
      </c>
      <c r="E56" s="5">
        <f t="shared" ca="1" si="24"/>
        <v>1065</v>
      </c>
      <c r="F56" s="2">
        <f t="shared" ca="1" si="25"/>
        <v>1605483.2277789563</v>
      </c>
      <c r="G56" s="2">
        <f t="shared" ca="1" si="0"/>
        <v>584.95365188915457</v>
      </c>
      <c r="H56" s="16">
        <f t="shared" ca="1" si="70"/>
        <v>25404.850254555971</v>
      </c>
      <c r="I56" s="16">
        <f t="shared" ca="1" si="26"/>
        <v>472.81705624500989</v>
      </c>
      <c r="J56" s="14">
        <f t="shared" si="27"/>
        <v>450.45000000000005</v>
      </c>
      <c r="K56" s="5">
        <f t="shared" si="1"/>
        <v>0</v>
      </c>
      <c r="L56" s="16">
        <f t="shared" ca="1" si="28"/>
        <v>26913.070962690137</v>
      </c>
      <c r="M56" s="16">
        <f t="shared" ca="1" si="29"/>
        <v>1604898.2741270671</v>
      </c>
      <c r="N56" s="16">
        <f t="shared" ca="1" si="30"/>
        <v>0.57733564035948093</v>
      </c>
      <c r="O56" s="16">
        <f t="shared" ca="1" si="31"/>
        <v>0.57733564035948093</v>
      </c>
      <c r="P56" s="82"/>
      <c r="Q56" s="77">
        <f ca="1">IFERROR(IF('Simulación Cliente'!$H$21="Simple",G56+H56+I56+J56+K56,AC56+AD56+AE56+AF56+AG56),"")</f>
        <v>26913.070962690137</v>
      </c>
      <c r="R56" s="79">
        <f t="shared" ca="1" si="32"/>
        <v>1065</v>
      </c>
      <c r="S56" s="78">
        <f ca="1">IFERROR((1+'Simulación Cliente'!$E$21)^(R56/360),"")</f>
        <v>1.7497718527683401</v>
      </c>
      <c r="T56" s="75">
        <f t="shared" ca="1" si="33"/>
        <v>15380.9</v>
      </c>
      <c r="X56" s="5">
        <v>35</v>
      </c>
      <c r="Y56" s="4">
        <f t="shared" ca="1" si="34"/>
        <v>46539</v>
      </c>
      <c r="Z56" s="5">
        <f t="shared" ca="1" si="78"/>
        <v>31</v>
      </c>
      <c r="AA56" s="5">
        <f t="shared" ca="1" si="71"/>
        <v>1065</v>
      </c>
      <c r="AB56" s="2">
        <f t="shared" ca="1" si="35"/>
        <v>1620623.6683436972</v>
      </c>
      <c r="AC56" s="2">
        <f t="shared" ca="1" si="79"/>
        <v>-3402.068163956199</v>
      </c>
      <c r="AD56" s="16">
        <f t="shared" ca="1" si="72"/>
        <v>25644.429602804514</v>
      </c>
      <c r="AE56" s="16">
        <f t="shared" ca="1" si="36"/>
        <v>477.2759371689649</v>
      </c>
      <c r="AF56" s="14">
        <f t="shared" si="37"/>
        <v>450.45000000000005</v>
      </c>
      <c r="AG56" s="5">
        <f t="shared" si="2"/>
        <v>0</v>
      </c>
      <c r="AH56" s="16">
        <f t="shared" ca="1" si="3"/>
        <v>23170.08737601728</v>
      </c>
      <c r="AI56" s="16">
        <f t="shared" ca="1" si="4"/>
        <v>1624025.7365076535</v>
      </c>
      <c r="AJ56" s="16">
        <f t="shared" ca="1" si="38"/>
        <v>0.57733564035948093</v>
      </c>
      <c r="AK56" s="16">
        <f t="shared" ca="1" si="39"/>
        <v>0.57733564035948093</v>
      </c>
      <c r="AO56" s="5">
        <v>35</v>
      </c>
      <c r="AP56" s="4">
        <f t="shared" ca="1" si="40"/>
        <v>46539</v>
      </c>
      <c r="AQ56" s="5">
        <f t="shared" ca="1" si="80"/>
        <v>31</v>
      </c>
      <c r="AR56" s="5">
        <f t="shared" ca="1" si="42"/>
        <v>1065</v>
      </c>
      <c r="AS56" s="2">
        <f t="shared" ca="1" si="43"/>
        <v>1560179.5843324284</v>
      </c>
      <c r="AT56" s="2">
        <f t="shared" ca="1" si="81"/>
        <v>2332.1268804662286</v>
      </c>
      <c r="AU56" s="16">
        <f t="shared" ca="1" si="73"/>
        <v>24687.974327214735</v>
      </c>
      <c r="AV56" s="16">
        <f t="shared" ca="1" si="74"/>
        <v>459.47506988169295</v>
      </c>
      <c r="AW56" s="14">
        <f t="shared" si="44"/>
        <v>450.45000000000005</v>
      </c>
      <c r="AX56" s="5">
        <f t="shared" si="6"/>
        <v>0</v>
      </c>
      <c r="AY56" s="16">
        <f t="shared" ca="1" si="7"/>
        <v>27930.026277562658</v>
      </c>
      <c r="AZ56" s="16">
        <f t="shared" ca="1" si="8"/>
        <v>1557847.4574519622</v>
      </c>
      <c r="BA56" s="16">
        <f t="shared" ca="1" si="45"/>
        <v>0.57733564035948093</v>
      </c>
      <c r="BB56" s="16">
        <f t="shared" ca="1" si="46"/>
        <v>0.57733564035948093</v>
      </c>
      <c r="BF56" s="5">
        <v>35</v>
      </c>
      <c r="BG56" s="4">
        <f t="shared" ca="1" si="47"/>
        <v>46539</v>
      </c>
      <c r="BH56" s="5">
        <f t="shared" ca="1" si="82"/>
        <v>31</v>
      </c>
      <c r="BI56" s="5">
        <f t="shared" ca="1" si="49"/>
        <v>1065</v>
      </c>
      <c r="BJ56" s="2">
        <f t="shared" ca="1" si="50"/>
        <v>1575892.1928454754</v>
      </c>
      <c r="BK56" s="2">
        <f t="shared" ca="1" si="83"/>
        <v>-1805.5533922651921</v>
      </c>
      <c r="BL56" s="16">
        <f t="shared" ca="1" si="75"/>
        <v>24936.607548338226</v>
      </c>
      <c r="BM56" s="16">
        <f t="shared" ca="1" si="10"/>
        <v>464.1024550667421</v>
      </c>
      <c r="BN56" s="14">
        <f t="shared" si="51"/>
        <v>450.45000000000005</v>
      </c>
      <c r="BO56" s="5">
        <f t="shared" si="11"/>
        <v>0</v>
      </c>
      <c r="BP56" s="16">
        <f t="shared" ca="1" si="12"/>
        <v>24045.606611139778</v>
      </c>
      <c r="BQ56" s="16">
        <f t="shared" ca="1" si="13"/>
        <v>1577697.7462377406</v>
      </c>
      <c r="BR56" s="16">
        <f t="shared" ca="1" si="52"/>
        <v>0.57733564035948093</v>
      </c>
      <c r="BS56" s="16">
        <f t="shared" ca="1" si="53"/>
        <v>0.57733564035948093</v>
      </c>
      <c r="BW56" s="5">
        <v>35</v>
      </c>
      <c r="BX56" s="4">
        <f t="shared" ca="1" si="54"/>
        <v>46539</v>
      </c>
      <c r="BY56" s="5">
        <f t="shared" ca="1" si="84"/>
        <v>31</v>
      </c>
      <c r="BZ56" s="5">
        <f t="shared" ca="1" si="56"/>
        <v>1065</v>
      </c>
      <c r="CA56" s="2">
        <f t="shared" ca="1" si="57"/>
        <v>1605483.2277789563</v>
      </c>
      <c r="CB56" s="2">
        <f t="shared" ca="1" si="85"/>
        <v>584.95365188915457</v>
      </c>
      <c r="CC56" s="16">
        <f t="shared" ca="1" si="76"/>
        <v>25404.850254555971</v>
      </c>
      <c r="CD56" s="16">
        <f t="shared" ca="1" si="15"/>
        <v>472.81705624500989</v>
      </c>
      <c r="CE56" s="14">
        <f t="shared" si="58"/>
        <v>450.45000000000005</v>
      </c>
      <c r="CF56" s="5">
        <f t="shared" si="16"/>
        <v>0</v>
      </c>
      <c r="CG56" s="16">
        <f t="shared" ca="1" si="17"/>
        <v>26913.070962690137</v>
      </c>
      <c r="CH56" s="16">
        <f t="shared" ca="1" si="18"/>
        <v>1604898.2741270671</v>
      </c>
      <c r="CI56" s="16">
        <f t="shared" ca="1" si="59"/>
        <v>0.57733564035948093</v>
      </c>
      <c r="CJ56" s="16">
        <f t="shared" ca="1" si="60"/>
        <v>0.57733564035948093</v>
      </c>
      <c r="CN56" s="5">
        <v>35</v>
      </c>
      <c r="CO56" s="4">
        <f t="shared" ca="1" si="61"/>
        <v>46539</v>
      </c>
      <c r="CP56" s="5">
        <f t="shared" ca="1" si="86"/>
        <v>31</v>
      </c>
      <c r="CQ56" s="5">
        <f t="shared" ca="1" si="63"/>
        <v>1065</v>
      </c>
      <c r="CR56" s="2">
        <f t="shared" ca="1" si="64"/>
        <v>1620623.6683436972</v>
      </c>
      <c r="CS56" s="2">
        <f t="shared" ca="1" si="87"/>
        <v>-3402.068163956199</v>
      </c>
      <c r="CT56" s="16">
        <f t="shared" ca="1" si="77"/>
        <v>25644.429602804514</v>
      </c>
      <c r="CU56" s="16">
        <f t="shared" ca="1" si="20"/>
        <v>477.2759371689649</v>
      </c>
      <c r="CV56" s="14">
        <f t="shared" si="65"/>
        <v>450.45000000000005</v>
      </c>
      <c r="CW56" s="5">
        <f t="shared" si="21"/>
        <v>0</v>
      </c>
      <c r="CX56" s="16">
        <f t="shared" ca="1" si="66"/>
        <v>23170.08737601728</v>
      </c>
      <c r="CY56" s="16">
        <f t="shared" ca="1" si="22"/>
        <v>1624025.7365076535</v>
      </c>
      <c r="CZ56" s="16">
        <f t="shared" ca="1" si="67"/>
        <v>0.57733564035948093</v>
      </c>
      <c r="DA56" s="16">
        <f t="shared" ca="1" si="68"/>
        <v>0.57733564035948093</v>
      </c>
    </row>
    <row r="57" spans="2:105">
      <c r="B57" s="5">
        <v>36</v>
      </c>
      <c r="C57" s="4">
        <f t="shared" ca="1" si="69"/>
        <v>46569</v>
      </c>
      <c r="D57" s="5">
        <f t="shared" ca="1" si="23"/>
        <v>30</v>
      </c>
      <c r="E57" s="5">
        <f t="shared" ca="1" si="24"/>
        <v>1095</v>
      </c>
      <c r="F57" s="2">
        <f t="shared" ca="1" si="25"/>
        <v>1604898.2741270671</v>
      </c>
      <c r="G57" s="2">
        <f t="shared" ca="1" si="0"/>
        <v>1435.0821717459366</v>
      </c>
      <c r="H57" s="16">
        <f t="shared" ca="1" si="70"/>
        <v>24570.142782817838</v>
      </c>
      <c r="I57" s="16">
        <f t="shared" ca="1" si="26"/>
        <v>457.39600812635973</v>
      </c>
      <c r="J57" s="14">
        <f t="shared" si="27"/>
        <v>450.45000000000005</v>
      </c>
      <c r="K57" s="5">
        <f t="shared" si="1"/>
        <v>0</v>
      </c>
      <c r="L57" s="16">
        <f t="shared" ca="1" si="28"/>
        <v>26913.070962690137</v>
      </c>
      <c r="M57" s="16">
        <f t="shared" ca="1" si="29"/>
        <v>1603463.1919553212</v>
      </c>
      <c r="N57" s="16">
        <f t="shared" ca="1" si="30"/>
        <v>0.56847064170741135</v>
      </c>
      <c r="O57" s="16">
        <f t="shared" ca="1" si="31"/>
        <v>0.56847064170741135</v>
      </c>
      <c r="P57" s="82"/>
      <c r="Q57" s="77">
        <f ca="1">IFERROR(IF('Simulación Cliente'!$H$21="Simple",G57+H57+I57+J57+K57,AC57+AD57+AE57+AF57+AG57),"")</f>
        <v>26913.070962690137</v>
      </c>
      <c r="R57" s="79">
        <f t="shared" ca="1" si="32"/>
        <v>1095</v>
      </c>
      <c r="S57" s="78">
        <f ca="1">IFERROR((1+'Simulación Cliente'!$E$21)^(R57/360),"")</f>
        <v>1.7775669761774258</v>
      </c>
      <c r="T57" s="75">
        <f t="shared" ca="1" si="33"/>
        <v>15140.4</v>
      </c>
      <c r="X57" s="5">
        <v>36</v>
      </c>
      <c r="Y57" s="4">
        <f t="shared" ca="1" si="34"/>
        <v>46569</v>
      </c>
      <c r="Z57" s="5">
        <f t="shared" ca="1" si="78"/>
        <v>30</v>
      </c>
      <c r="AA57" s="5">
        <f t="shared" ca="1" si="71"/>
        <v>1095</v>
      </c>
      <c r="AB57" s="2">
        <f t="shared" ca="1" si="35"/>
        <v>1624025.7365076535</v>
      </c>
      <c r="AC57" s="2">
        <f t="shared" ca="1" si="79"/>
        <v>20563.903313261591</v>
      </c>
      <c r="AD57" s="16">
        <f t="shared" ca="1" si="72"/>
        <v>24862.974103868142</v>
      </c>
      <c r="AE57" s="16">
        <f t="shared" ca="1" si="36"/>
        <v>462.84733490482859</v>
      </c>
      <c r="AF57" s="14">
        <f t="shared" si="37"/>
        <v>450.45000000000005</v>
      </c>
      <c r="AG57" s="5">
        <f t="shared" si="2"/>
        <v>0</v>
      </c>
      <c r="AH57" s="16">
        <f t="shared" ca="1" si="3"/>
        <v>46340.17475203456</v>
      </c>
      <c r="AI57" s="16">
        <f t="shared" ca="1" si="4"/>
        <v>1603461.8331943918</v>
      </c>
      <c r="AJ57" s="16">
        <f t="shared" ca="1" si="38"/>
        <v>1.1369412834148227</v>
      </c>
      <c r="AK57" s="16">
        <f t="shared" ca="1" si="39"/>
        <v>0.56847064170741135</v>
      </c>
      <c r="AO57" s="5">
        <v>36</v>
      </c>
      <c r="AP57" s="4">
        <f t="shared" ca="1" si="40"/>
        <v>46569</v>
      </c>
      <c r="AQ57" s="5">
        <f t="shared" ca="1" si="80"/>
        <v>30</v>
      </c>
      <c r="AR57" s="5">
        <f t="shared" ca="1" si="42"/>
        <v>1095</v>
      </c>
      <c r="AS57" s="2">
        <f t="shared" ca="1" si="43"/>
        <v>1557847.4574519622</v>
      </c>
      <c r="AT57" s="2">
        <f t="shared" ca="1" si="81"/>
        <v>3185.7700592466463</v>
      </c>
      <c r="AU57" s="16">
        <f t="shared" ca="1" si="73"/>
        <v>23849.819692942059</v>
      </c>
      <c r="AV57" s="16">
        <f t="shared" ca="1" si="74"/>
        <v>443.9865253739506</v>
      </c>
      <c r="AW57" s="14">
        <f t="shared" si="44"/>
        <v>450.45000000000005</v>
      </c>
      <c r="AX57" s="5">
        <f t="shared" si="6"/>
        <v>0</v>
      </c>
      <c r="AY57" s="16">
        <f t="shared" ca="1" si="7"/>
        <v>27930.026277562658</v>
      </c>
      <c r="AZ57" s="16">
        <f t="shared" ca="1" si="8"/>
        <v>1554661.6873927156</v>
      </c>
      <c r="BA57" s="16">
        <f t="shared" ca="1" si="45"/>
        <v>0.56847064170741135</v>
      </c>
      <c r="BB57" s="16">
        <f t="shared" ca="1" si="46"/>
        <v>0.56847064170741135</v>
      </c>
      <c r="BF57" s="5">
        <v>36</v>
      </c>
      <c r="BG57" s="4">
        <f t="shared" ca="1" si="47"/>
        <v>46569</v>
      </c>
      <c r="BH57" s="5">
        <f t="shared" ca="1" si="82"/>
        <v>30</v>
      </c>
      <c r="BI57" s="5">
        <f t="shared" ca="1" si="49"/>
        <v>1095</v>
      </c>
      <c r="BJ57" s="2">
        <f t="shared" ca="1" si="50"/>
        <v>1577697.7462377406</v>
      </c>
      <c r="BK57" s="2">
        <f t="shared" ca="1" si="83"/>
        <v>23037.402261082581</v>
      </c>
      <c r="BL57" s="16">
        <f t="shared" ca="1" si="75"/>
        <v>24153.71710351908</v>
      </c>
      <c r="BM57" s="16">
        <f t="shared" ca="1" si="10"/>
        <v>449.64385767789923</v>
      </c>
      <c r="BN57" s="14">
        <f t="shared" si="51"/>
        <v>450.45000000000005</v>
      </c>
      <c r="BO57" s="5">
        <f t="shared" si="11"/>
        <v>0</v>
      </c>
      <c r="BP57" s="16">
        <f t="shared" ca="1" si="12"/>
        <v>48091.213222279555</v>
      </c>
      <c r="BQ57" s="16">
        <f t="shared" ca="1" si="13"/>
        <v>1554660.3439766581</v>
      </c>
      <c r="BR57" s="16">
        <f t="shared" ca="1" si="52"/>
        <v>1.1369412834148227</v>
      </c>
      <c r="BS57" s="16">
        <f t="shared" ca="1" si="53"/>
        <v>0.56847064170741135</v>
      </c>
      <c r="BW57" s="5">
        <v>36</v>
      </c>
      <c r="BX57" s="4">
        <f t="shared" ca="1" si="54"/>
        <v>46569</v>
      </c>
      <c r="BY57" s="5">
        <f t="shared" ca="1" si="84"/>
        <v>30</v>
      </c>
      <c r="BZ57" s="5">
        <f t="shared" ca="1" si="56"/>
        <v>1095</v>
      </c>
      <c r="CA57" s="2">
        <f t="shared" ca="1" si="57"/>
        <v>1604898.2741270671</v>
      </c>
      <c r="CB57" s="2">
        <f t="shared" ca="1" si="85"/>
        <v>1435.0821717459366</v>
      </c>
      <c r="CC57" s="16">
        <f t="shared" ca="1" si="76"/>
        <v>24570.142782817838</v>
      </c>
      <c r="CD57" s="16">
        <f t="shared" ca="1" si="15"/>
        <v>457.39600812635973</v>
      </c>
      <c r="CE57" s="14">
        <f t="shared" si="58"/>
        <v>450.45000000000005</v>
      </c>
      <c r="CF57" s="5">
        <f t="shared" si="16"/>
        <v>0</v>
      </c>
      <c r="CG57" s="16">
        <f t="shared" ca="1" si="17"/>
        <v>26913.070962690137</v>
      </c>
      <c r="CH57" s="16">
        <f t="shared" ca="1" si="18"/>
        <v>1603463.1919553212</v>
      </c>
      <c r="CI57" s="16">
        <f t="shared" ca="1" si="59"/>
        <v>0.56847064170741135</v>
      </c>
      <c r="CJ57" s="16">
        <f t="shared" ca="1" si="60"/>
        <v>0.56847064170741135</v>
      </c>
      <c r="CN57" s="5">
        <v>36</v>
      </c>
      <c r="CO57" s="4">
        <f t="shared" ca="1" si="61"/>
        <v>46569</v>
      </c>
      <c r="CP57" s="5">
        <f t="shared" ca="1" si="86"/>
        <v>30</v>
      </c>
      <c r="CQ57" s="5">
        <f t="shared" ca="1" si="63"/>
        <v>1095</v>
      </c>
      <c r="CR57" s="2">
        <f t="shared" ca="1" si="64"/>
        <v>1624025.7365076535</v>
      </c>
      <c r="CS57" s="2">
        <f t="shared" ca="1" si="87"/>
        <v>20563.903313261591</v>
      </c>
      <c r="CT57" s="16">
        <f t="shared" ca="1" si="77"/>
        <v>24862.974103868142</v>
      </c>
      <c r="CU57" s="16">
        <f t="shared" ca="1" si="20"/>
        <v>462.84733490482859</v>
      </c>
      <c r="CV57" s="14">
        <f t="shared" si="65"/>
        <v>450.45000000000005</v>
      </c>
      <c r="CW57" s="5">
        <f t="shared" si="21"/>
        <v>0</v>
      </c>
      <c r="CX57" s="16">
        <f t="shared" ca="1" si="66"/>
        <v>46340.17475203456</v>
      </c>
      <c r="CY57" s="16">
        <f t="shared" ca="1" si="22"/>
        <v>1603461.8331943918</v>
      </c>
      <c r="CZ57" s="16">
        <f t="shared" ca="1" si="67"/>
        <v>1.1369412834148227</v>
      </c>
      <c r="DA57" s="16">
        <f t="shared" ca="1" si="68"/>
        <v>0.56847064170741135</v>
      </c>
    </row>
    <row r="58" spans="2:105">
      <c r="B58" s="5">
        <v>37</v>
      </c>
      <c r="C58" s="4">
        <f t="shared" ca="1" si="69"/>
        <v>46600</v>
      </c>
      <c r="D58" s="5">
        <f t="shared" ca="1" si="23"/>
        <v>31</v>
      </c>
      <c r="E58" s="5">
        <f t="shared" ca="1" si="24"/>
        <v>1126</v>
      </c>
      <c r="F58" s="2">
        <f t="shared" ca="1" si="25"/>
        <v>1603463.1919553212</v>
      </c>
      <c r="G58" s="2">
        <f t="shared" ca="1" si="0"/>
        <v>617.51320411334382</v>
      </c>
      <c r="H58" s="16">
        <f t="shared" ca="1" si="70"/>
        <v>25372.885605707361</v>
      </c>
      <c r="I58" s="16">
        <f t="shared" ca="1" si="26"/>
        <v>472.22215286943123</v>
      </c>
      <c r="J58" s="14">
        <f t="shared" si="27"/>
        <v>450.45000000000005</v>
      </c>
      <c r="K58" s="5">
        <f t="shared" si="1"/>
        <v>0</v>
      </c>
      <c r="L58" s="16">
        <f t="shared" ca="1" si="28"/>
        <v>26913.070962690137</v>
      </c>
      <c r="M58" s="16">
        <f t="shared" ca="1" si="29"/>
        <v>1602845.6787512079</v>
      </c>
      <c r="N58" s="16">
        <f t="shared" ca="1" si="30"/>
        <v>0.55945312255108703</v>
      </c>
      <c r="O58" s="16">
        <f t="shared" ca="1" si="31"/>
        <v>0.55945312255108703</v>
      </c>
      <c r="P58" s="82"/>
      <c r="Q58" s="77">
        <f ca="1">IFERROR(IF('Simulación Cliente'!$H$21="Simple",G58+H58+I58+J58+K58,AC58+AD58+AE58+AF58+AG58),"")</f>
        <v>26913.070962690137</v>
      </c>
      <c r="R58" s="79">
        <f t="shared" ca="1" si="32"/>
        <v>1126</v>
      </c>
      <c r="S58" s="78">
        <f ca="1">IFERROR((1+'Simulación Cliente'!$E$21)^(R58/360),"")</f>
        <v>1.8067525323196407</v>
      </c>
      <c r="T58" s="75">
        <f t="shared" ca="1" si="33"/>
        <v>14895.83</v>
      </c>
      <c r="X58" s="5">
        <v>37</v>
      </c>
      <c r="Y58" s="4">
        <f t="shared" ca="1" si="34"/>
        <v>46600</v>
      </c>
      <c r="Z58" s="5">
        <f t="shared" ca="1" si="78"/>
        <v>31</v>
      </c>
      <c r="AA58" s="5">
        <f t="shared" ca="1" si="71"/>
        <v>1126</v>
      </c>
      <c r="AB58" s="2">
        <f t="shared" ca="1" si="35"/>
        <v>1603461.8331943918</v>
      </c>
      <c r="AC58" s="2">
        <f t="shared" ca="1" si="79"/>
        <v>-3125.4484816373006</v>
      </c>
      <c r="AD58" s="16">
        <f t="shared" ca="1" si="72"/>
        <v>25372.864104942142</v>
      </c>
      <c r="AE58" s="16">
        <f t="shared" ca="1" si="36"/>
        <v>472.22175271243697</v>
      </c>
      <c r="AF58" s="14">
        <f t="shared" si="37"/>
        <v>450.45000000000005</v>
      </c>
      <c r="AG58" s="5">
        <f t="shared" si="2"/>
        <v>0</v>
      </c>
      <c r="AH58" s="16">
        <f t="shared" ca="1" si="3"/>
        <v>23170.08737601728</v>
      </c>
      <c r="AI58" s="16">
        <f t="shared" ca="1" si="4"/>
        <v>1606587.2816760291</v>
      </c>
      <c r="AJ58" s="16">
        <f t="shared" ca="1" si="38"/>
        <v>0.55945312255108703</v>
      </c>
      <c r="AK58" s="16">
        <f t="shared" ca="1" si="39"/>
        <v>0.55945312255108703</v>
      </c>
      <c r="AO58" s="5">
        <v>37</v>
      </c>
      <c r="AP58" s="4">
        <f t="shared" ca="1" si="40"/>
        <v>46600</v>
      </c>
      <c r="AQ58" s="5">
        <f t="shared" ca="1" si="80"/>
        <v>31</v>
      </c>
      <c r="AR58" s="5">
        <f t="shared" ca="1" si="42"/>
        <v>1126</v>
      </c>
      <c r="AS58" s="2">
        <f t="shared" ca="1" si="43"/>
        <v>1554661.6873927156</v>
      </c>
      <c r="AT58" s="2">
        <f t="shared" ca="1" si="81"/>
        <v>2421.0660227696389</v>
      </c>
      <c r="AU58" s="16">
        <f t="shared" ca="1" si="73"/>
        <v>24600.66021327821</v>
      </c>
      <c r="AV58" s="16">
        <f t="shared" ca="1" si="74"/>
        <v>457.85004151480831</v>
      </c>
      <c r="AW58" s="14">
        <f t="shared" si="44"/>
        <v>450.45000000000005</v>
      </c>
      <c r="AX58" s="5">
        <f t="shared" si="6"/>
        <v>0</v>
      </c>
      <c r="AY58" s="16">
        <f t="shared" ca="1" si="7"/>
        <v>27930.026277562658</v>
      </c>
      <c r="AZ58" s="16">
        <f t="shared" ca="1" si="8"/>
        <v>1552240.621369946</v>
      </c>
      <c r="BA58" s="16">
        <f t="shared" ca="1" si="45"/>
        <v>0.55945312255108703</v>
      </c>
      <c r="BB58" s="16">
        <f t="shared" ca="1" si="46"/>
        <v>0.55945312255108703</v>
      </c>
      <c r="BF58" s="5">
        <v>37</v>
      </c>
      <c r="BG58" s="4">
        <f t="shared" ca="1" si="47"/>
        <v>46600</v>
      </c>
      <c r="BH58" s="5">
        <f t="shared" ca="1" si="82"/>
        <v>31</v>
      </c>
      <c r="BI58" s="5">
        <f t="shared" ca="1" si="49"/>
        <v>1126</v>
      </c>
      <c r="BJ58" s="2">
        <f t="shared" ca="1" si="50"/>
        <v>1554660.3439766581</v>
      </c>
      <c r="BK58" s="2">
        <f t="shared" ca="1" si="83"/>
        <v>-1463.3319900643437</v>
      </c>
      <c r="BL58" s="16">
        <f t="shared" ca="1" si="75"/>
        <v>24600.63895532722</v>
      </c>
      <c r="BM58" s="16">
        <f t="shared" ca="1" si="10"/>
        <v>457.84964587690024</v>
      </c>
      <c r="BN58" s="14">
        <f t="shared" si="51"/>
        <v>450.45000000000005</v>
      </c>
      <c r="BO58" s="5">
        <f t="shared" si="11"/>
        <v>0</v>
      </c>
      <c r="BP58" s="16">
        <f t="shared" ca="1" si="12"/>
        <v>24045.606611139778</v>
      </c>
      <c r="BQ58" s="16">
        <f t="shared" ca="1" si="13"/>
        <v>1556123.6759667224</v>
      </c>
      <c r="BR58" s="16">
        <f t="shared" ca="1" si="52"/>
        <v>0.55945312255108703</v>
      </c>
      <c r="BS58" s="16">
        <f t="shared" ca="1" si="53"/>
        <v>0.55945312255108703</v>
      </c>
      <c r="BW58" s="5">
        <v>37</v>
      </c>
      <c r="BX58" s="4">
        <f t="shared" ca="1" si="54"/>
        <v>46600</v>
      </c>
      <c r="BY58" s="5">
        <f t="shared" ca="1" si="84"/>
        <v>31</v>
      </c>
      <c r="BZ58" s="5">
        <f t="shared" ca="1" si="56"/>
        <v>1126</v>
      </c>
      <c r="CA58" s="2">
        <f t="shared" ca="1" si="57"/>
        <v>1603463.1919553212</v>
      </c>
      <c r="CB58" s="2">
        <f t="shared" ca="1" si="85"/>
        <v>617.51320411334382</v>
      </c>
      <c r="CC58" s="16">
        <f t="shared" ca="1" si="76"/>
        <v>25372.885605707361</v>
      </c>
      <c r="CD58" s="16">
        <f t="shared" ca="1" si="15"/>
        <v>472.22215286943123</v>
      </c>
      <c r="CE58" s="14">
        <f t="shared" si="58"/>
        <v>450.45000000000005</v>
      </c>
      <c r="CF58" s="5">
        <f t="shared" si="16"/>
        <v>0</v>
      </c>
      <c r="CG58" s="16">
        <f t="shared" ca="1" si="17"/>
        <v>26913.070962690137</v>
      </c>
      <c r="CH58" s="16">
        <f t="shared" ca="1" si="18"/>
        <v>1602845.6787512079</v>
      </c>
      <c r="CI58" s="16">
        <f t="shared" ca="1" si="59"/>
        <v>0.55945312255108703</v>
      </c>
      <c r="CJ58" s="16">
        <f t="shared" ca="1" si="60"/>
        <v>0.55945312255108703</v>
      </c>
      <c r="CN58" s="5">
        <v>37</v>
      </c>
      <c r="CO58" s="4">
        <f t="shared" ca="1" si="61"/>
        <v>46600</v>
      </c>
      <c r="CP58" s="5">
        <f t="shared" ca="1" si="86"/>
        <v>31</v>
      </c>
      <c r="CQ58" s="5">
        <f t="shared" ca="1" si="63"/>
        <v>1126</v>
      </c>
      <c r="CR58" s="2">
        <f t="shared" ca="1" si="64"/>
        <v>1603461.8331943918</v>
      </c>
      <c r="CS58" s="2">
        <f t="shared" ca="1" si="87"/>
        <v>-3125.4484816373006</v>
      </c>
      <c r="CT58" s="16">
        <f t="shared" ca="1" si="77"/>
        <v>25372.864104942142</v>
      </c>
      <c r="CU58" s="16">
        <f t="shared" ca="1" si="20"/>
        <v>472.22175271243697</v>
      </c>
      <c r="CV58" s="14">
        <f t="shared" si="65"/>
        <v>450.45000000000005</v>
      </c>
      <c r="CW58" s="5">
        <f t="shared" si="21"/>
        <v>0</v>
      </c>
      <c r="CX58" s="16">
        <f t="shared" ca="1" si="66"/>
        <v>23170.08737601728</v>
      </c>
      <c r="CY58" s="16">
        <f t="shared" ca="1" si="22"/>
        <v>1606587.2816760291</v>
      </c>
      <c r="CZ58" s="16">
        <f t="shared" ca="1" si="67"/>
        <v>0.55945312255108703</v>
      </c>
      <c r="DA58" s="16">
        <f t="shared" ca="1" si="68"/>
        <v>0.55945312255108703</v>
      </c>
    </row>
    <row r="59" spans="2:105">
      <c r="B59" s="5">
        <v>38</v>
      </c>
      <c r="C59" s="4">
        <f t="shared" ca="1" si="69"/>
        <v>46631</v>
      </c>
      <c r="D59" s="5">
        <f t="shared" ca="1" si="23"/>
        <v>31</v>
      </c>
      <c r="E59" s="5">
        <f t="shared" ca="1" si="24"/>
        <v>1157</v>
      </c>
      <c r="F59" s="2">
        <f t="shared" ca="1" si="25"/>
        <v>1602845.6787512079</v>
      </c>
      <c r="G59" s="2">
        <f t="shared" ca="1" si="0"/>
        <v>627.46646988378779</v>
      </c>
      <c r="H59" s="16">
        <f t="shared" ca="1" si="70"/>
        <v>25363.114198439274</v>
      </c>
      <c r="I59" s="16">
        <f t="shared" ca="1" si="26"/>
        <v>472.04029436707538</v>
      </c>
      <c r="J59" s="14">
        <f t="shared" si="27"/>
        <v>450.45000000000005</v>
      </c>
      <c r="K59" s="5">
        <f t="shared" si="1"/>
        <v>0</v>
      </c>
      <c r="L59" s="16">
        <f t="shared" ca="1" si="28"/>
        <v>26913.070962690137</v>
      </c>
      <c r="M59" s="16">
        <f t="shared" ca="1" si="29"/>
        <v>1602218.2122813242</v>
      </c>
      <c r="N59" s="16">
        <f t="shared" ca="1" si="30"/>
        <v>0.55057864622893704</v>
      </c>
      <c r="O59" s="16">
        <f t="shared" ca="1" si="31"/>
        <v>0.55057864622893704</v>
      </c>
      <c r="P59" s="82"/>
      <c r="Q59" s="77">
        <f ca="1">IFERROR(IF('Simulación Cliente'!$H$21="Simple",G59+H59+I59+J59+K59,AC59+AD59+AE59+AF59+AG59),"")</f>
        <v>26913.070962690137</v>
      </c>
      <c r="R59" s="79">
        <f t="shared" ca="1" si="32"/>
        <v>1157</v>
      </c>
      <c r="S59" s="78">
        <f ca="1">IFERROR((1+'Simulación Cliente'!$E$21)^(R59/360),"")</f>
        <v>1.8364172809191557</v>
      </c>
      <c r="T59" s="75">
        <f t="shared" ca="1" si="33"/>
        <v>14655.2</v>
      </c>
      <c r="X59" s="5">
        <v>38</v>
      </c>
      <c r="Y59" s="4">
        <f t="shared" ca="1" si="34"/>
        <v>46631</v>
      </c>
      <c r="Z59" s="5">
        <f t="shared" ca="1" si="78"/>
        <v>31</v>
      </c>
      <c r="AA59" s="5">
        <f t="shared" ca="1" si="71"/>
        <v>1157</v>
      </c>
      <c r="AB59" s="2">
        <f t="shared" ca="1" si="35"/>
        <v>1606587.2816760291</v>
      </c>
      <c r="AC59" s="2">
        <f t="shared" ca="1" si="79"/>
        <v>-3175.8254115269665</v>
      </c>
      <c r="AD59" s="16">
        <f t="shared" ca="1" si="72"/>
        <v>25422.320585882255</v>
      </c>
      <c r="AE59" s="16">
        <f t="shared" ca="1" si="36"/>
        <v>473.14220166198936</v>
      </c>
      <c r="AF59" s="14">
        <f t="shared" si="37"/>
        <v>450.45000000000005</v>
      </c>
      <c r="AG59" s="5">
        <f t="shared" si="2"/>
        <v>0</v>
      </c>
      <c r="AH59" s="16">
        <f t="shared" ca="1" si="3"/>
        <v>23170.08737601728</v>
      </c>
      <c r="AI59" s="16">
        <f t="shared" ca="1" si="4"/>
        <v>1609763.107087556</v>
      </c>
      <c r="AJ59" s="16">
        <f t="shared" ca="1" si="38"/>
        <v>0.55057864622893704</v>
      </c>
      <c r="AK59" s="16">
        <f t="shared" ca="1" si="39"/>
        <v>0.55057864622893704</v>
      </c>
      <c r="AO59" s="5">
        <v>38</v>
      </c>
      <c r="AP59" s="4">
        <f t="shared" ca="1" si="40"/>
        <v>46631</v>
      </c>
      <c r="AQ59" s="5">
        <f t="shared" ca="1" si="80"/>
        <v>31</v>
      </c>
      <c r="AR59" s="5">
        <f t="shared" ca="1" si="42"/>
        <v>1157</v>
      </c>
      <c r="AS59" s="2">
        <f t="shared" ca="1" si="43"/>
        <v>1552240.621369946</v>
      </c>
      <c r="AT59" s="2">
        <f t="shared" ca="1" si="81"/>
        <v>2460.0895018011761</v>
      </c>
      <c r="AU59" s="16">
        <f t="shared" ca="1" si="73"/>
        <v>24562.349741576836</v>
      </c>
      <c r="AV59" s="16">
        <f t="shared" ca="1" si="74"/>
        <v>457.13703418464496</v>
      </c>
      <c r="AW59" s="14">
        <f t="shared" si="44"/>
        <v>450.45000000000005</v>
      </c>
      <c r="AX59" s="5">
        <f t="shared" si="6"/>
        <v>0</v>
      </c>
      <c r="AY59" s="16">
        <f t="shared" ca="1" si="7"/>
        <v>27930.026277562658</v>
      </c>
      <c r="AZ59" s="16">
        <f t="shared" ca="1" si="8"/>
        <v>1549780.5318681449</v>
      </c>
      <c r="BA59" s="16">
        <f t="shared" ca="1" si="45"/>
        <v>0.55057864622893704</v>
      </c>
      <c r="BB59" s="16">
        <f t="shared" ca="1" si="46"/>
        <v>0.55057864622893704</v>
      </c>
      <c r="BF59" s="5">
        <v>38</v>
      </c>
      <c r="BG59" s="4">
        <f t="shared" ca="1" si="47"/>
        <v>46631</v>
      </c>
      <c r="BH59" s="5">
        <f t="shared" ca="1" si="82"/>
        <v>31</v>
      </c>
      <c r="BI59" s="5">
        <f t="shared" ca="1" si="49"/>
        <v>1157</v>
      </c>
      <c r="BJ59" s="2">
        <f t="shared" ca="1" si="50"/>
        <v>1556123.6759667224</v>
      </c>
      <c r="BK59" s="2">
        <f t="shared" ca="1" si="83"/>
        <v>-1486.9184204604571</v>
      </c>
      <c r="BL59" s="16">
        <f t="shared" ca="1" si="75"/>
        <v>24623.79443240543</v>
      </c>
      <c r="BM59" s="16">
        <f t="shared" ca="1" si="10"/>
        <v>458.28059919480478</v>
      </c>
      <c r="BN59" s="14">
        <f t="shared" si="51"/>
        <v>450.45000000000005</v>
      </c>
      <c r="BO59" s="5">
        <f t="shared" si="11"/>
        <v>0</v>
      </c>
      <c r="BP59" s="16">
        <f t="shared" ca="1" si="12"/>
        <v>24045.606611139778</v>
      </c>
      <c r="BQ59" s="16">
        <f t="shared" ca="1" si="13"/>
        <v>1557610.594387183</v>
      </c>
      <c r="BR59" s="16">
        <f t="shared" ca="1" si="52"/>
        <v>0.55057864622893704</v>
      </c>
      <c r="BS59" s="16">
        <f t="shared" ca="1" si="53"/>
        <v>0.55057864622893704</v>
      </c>
      <c r="BW59" s="5">
        <v>38</v>
      </c>
      <c r="BX59" s="4">
        <f t="shared" ca="1" si="54"/>
        <v>46631</v>
      </c>
      <c r="BY59" s="5">
        <f t="shared" ca="1" si="84"/>
        <v>31</v>
      </c>
      <c r="BZ59" s="5">
        <f t="shared" ca="1" si="56"/>
        <v>1157</v>
      </c>
      <c r="CA59" s="2">
        <f t="shared" ca="1" si="57"/>
        <v>1602845.6787512079</v>
      </c>
      <c r="CB59" s="2">
        <f t="shared" ca="1" si="85"/>
        <v>627.46646988378779</v>
      </c>
      <c r="CC59" s="16">
        <f t="shared" ca="1" si="76"/>
        <v>25363.114198439274</v>
      </c>
      <c r="CD59" s="16">
        <f t="shared" ca="1" si="15"/>
        <v>472.04029436707538</v>
      </c>
      <c r="CE59" s="14">
        <f t="shared" si="58"/>
        <v>450.45000000000005</v>
      </c>
      <c r="CF59" s="5">
        <f t="shared" si="16"/>
        <v>0</v>
      </c>
      <c r="CG59" s="16">
        <f t="shared" ca="1" si="17"/>
        <v>26913.070962690137</v>
      </c>
      <c r="CH59" s="16">
        <f t="shared" ca="1" si="18"/>
        <v>1602218.2122813242</v>
      </c>
      <c r="CI59" s="16">
        <f t="shared" ca="1" si="59"/>
        <v>0.55057864622893704</v>
      </c>
      <c r="CJ59" s="16">
        <f t="shared" ca="1" si="60"/>
        <v>0.55057864622893704</v>
      </c>
      <c r="CN59" s="5">
        <v>38</v>
      </c>
      <c r="CO59" s="4">
        <f t="shared" ca="1" si="61"/>
        <v>46631</v>
      </c>
      <c r="CP59" s="5">
        <f t="shared" ca="1" si="86"/>
        <v>31</v>
      </c>
      <c r="CQ59" s="5">
        <f t="shared" ca="1" si="63"/>
        <v>1157</v>
      </c>
      <c r="CR59" s="2">
        <f t="shared" ca="1" si="64"/>
        <v>1606587.2816760291</v>
      </c>
      <c r="CS59" s="2">
        <f t="shared" ca="1" si="87"/>
        <v>-3175.8254115269665</v>
      </c>
      <c r="CT59" s="16">
        <f t="shared" ca="1" si="77"/>
        <v>25422.320585882255</v>
      </c>
      <c r="CU59" s="16">
        <f t="shared" ca="1" si="20"/>
        <v>473.14220166198936</v>
      </c>
      <c r="CV59" s="14">
        <f t="shared" si="65"/>
        <v>450.45000000000005</v>
      </c>
      <c r="CW59" s="5">
        <f t="shared" si="21"/>
        <v>0</v>
      </c>
      <c r="CX59" s="16">
        <f t="shared" ca="1" si="66"/>
        <v>23170.08737601728</v>
      </c>
      <c r="CY59" s="16">
        <f t="shared" ca="1" si="22"/>
        <v>1609763.107087556</v>
      </c>
      <c r="CZ59" s="16">
        <f t="shared" ca="1" si="67"/>
        <v>0.55057864622893704</v>
      </c>
      <c r="DA59" s="16">
        <f t="shared" ca="1" si="68"/>
        <v>0.55057864622893704</v>
      </c>
    </row>
    <row r="60" spans="2:105">
      <c r="B60" s="5">
        <v>39</v>
      </c>
      <c r="C60" s="4">
        <f t="shared" ca="1" si="69"/>
        <v>46661</v>
      </c>
      <c r="D60" s="5">
        <f t="shared" ca="1" si="23"/>
        <v>30</v>
      </c>
      <c r="E60" s="5">
        <f t="shared" ca="1" si="24"/>
        <v>1187</v>
      </c>
      <c r="F60" s="2">
        <f t="shared" ca="1" si="25"/>
        <v>1602218.2122813242</v>
      </c>
      <c r="G60" s="2">
        <f t="shared" ca="1" si="0"/>
        <v>1476.87631713683</v>
      </c>
      <c r="H60" s="16">
        <f t="shared" ca="1" si="70"/>
        <v>24529.112455052982</v>
      </c>
      <c r="I60" s="16">
        <f t="shared" ca="1" si="26"/>
        <v>456.63219050032279</v>
      </c>
      <c r="J60" s="14">
        <f t="shared" si="27"/>
        <v>450.45000000000005</v>
      </c>
      <c r="K60" s="5">
        <f t="shared" si="1"/>
        <v>0</v>
      </c>
      <c r="L60" s="16">
        <f t="shared" ca="1" si="28"/>
        <v>26913.070962690137</v>
      </c>
      <c r="M60" s="16">
        <f t="shared" ca="1" si="29"/>
        <v>1600741.3359641873</v>
      </c>
      <c r="N60" s="16">
        <f t="shared" ca="1" si="30"/>
        <v>0.54212450168030202</v>
      </c>
      <c r="O60" s="16">
        <f t="shared" ca="1" si="31"/>
        <v>0.54212450168030202</v>
      </c>
      <c r="P60" s="82"/>
      <c r="Q60" s="77">
        <f ca="1">IFERROR(IF('Simulación Cliente'!$H$21="Simple",G60+H60+I60+J60+K60,AC60+AD60+AE60+AF60+AG60),"")</f>
        <v>26913.070962690137</v>
      </c>
      <c r="R60" s="79">
        <f t="shared" ca="1" si="32"/>
        <v>1187</v>
      </c>
      <c r="S60" s="78">
        <f ca="1">IFERROR((1+'Simulación Cliente'!$E$21)^(R60/360),"")</f>
        <v>1.8655887668320013</v>
      </c>
      <c r="T60" s="75">
        <f t="shared" ca="1" si="33"/>
        <v>14426.05</v>
      </c>
      <c r="X60" s="5">
        <v>39</v>
      </c>
      <c r="Y60" s="4">
        <f t="shared" ca="1" si="34"/>
        <v>46661</v>
      </c>
      <c r="Z60" s="5">
        <f t="shared" ca="1" si="78"/>
        <v>30</v>
      </c>
      <c r="AA60" s="5">
        <f t="shared" ca="1" si="71"/>
        <v>1187</v>
      </c>
      <c r="AB60" s="2">
        <f t="shared" ca="1" si="35"/>
        <v>1609763.107087556</v>
      </c>
      <c r="AC60" s="2">
        <f t="shared" ca="1" si="79"/>
        <v>-2383.7659090153829</v>
      </c>
      <c r="AD60" s="16">
        <f t="shared" ca="1" si="72"/>
        <v>24644.620799512562</v>
      </c>
      <c r="AE60" s="16">
        <f t="shared" ca="1" si="36"/>
        <v>458.78248552009956</v>
      </c>
      <c r="AF60" s="14">
        <f t="shared" si="37"/>
        <v>450.45000000000005</v>
      </c>
      <c r="AG60" s="5">
        <f t="shared" si="2"/>
        <v>0</v>
      </c>
      <c r="AH60" s="16">
        <f t="shared" ca="1" si="3"/>
        <v>23170.08737601728</v>
      </c>
      <c r="AI60" s="16">
        <f t="shared" ca="1" si="4"/>
        <v>1612146.8729965715</v>
      </c>
      <c r="AJ60" s="16">
        <f t="shared" ca="1" si="38"/>
        <v>0.54212450168030202</v>
      </c>
      <c r="AK60" s="16">
        <f t="shared" ca="1" si="39"/>
        <v>0.54212450168030202</v>
      </c>
      <c r="AO60" s="5">
        <v>39</v>
      </c>
      <c r="AP60" s="4">
        <f t="shared" ca="1" si="40"/>
        <v>46661</v>
      </c>
      <c r="AQ60" s="5">
        <f t="shared" ca="1" si="80"/>
        <v>30</v>
      </c>
      <c r="AR60" s="5">
        <f t="shared" ca="1" si="42"/>
        <v>1187</v>
      </c>
      <c r="AS60" s="2">
        <f t="shared" ca="1" si="43"/>
        <v>1549780.5318681449</v>
      </c>
      <c r="AT60" s="2">
        <f t="shared" ca="1" si="81"/>
        <v>3311.5694922870134</v>
      </c>
      <c r="AU60" s="16">
        <f t="shared" ca="1" si="73"/>
        <v>23726.319333693082</v>
      </c>
      <c r="AV60" s="16">
        <f t="shared" ca="1" si="74"/>
        <v>441.68745158256189</v>
      </c>
      <c r="AW60" s="14">
        <f t="shared" si="44"/>
        <v>450.45000000000005</v>
      </c>
      <c r="AX60" s="5">
        <f t="shared" si="6"/>
        <v>0</v>
      </c>
      <c r="AY60" s="16">
        <f t="shared" ca="1" si="7"/>
        <v>27930.026277562658</v>
      </c>
      <c r="AZ60" s="16">
        <f t="shared" ca="1" si="8"/>
        <v>1546468.9623758579</v>
      </c>
      <c r="BA60" s="16">
        <f t="shared" ca="1" si="45"/>
        <v>0.54212450168030202</v>
      </c>
      <c r="BB60" s="16">
        <f t="shared" ca="1" si="46"/>
        <v>0.54212450168030202</v>
      </c>
      <c r="BF60" s="5">
        <v>39</v>
      </c>
      <c r="BG60" s="4">
        <f t="shared" ca="1" si="47"/>
        <v>46661</v>
      </c>
      <c r="BH60" s="5">
        <f t="shared" ca="1" si="82"/>
        <v>30</v>
      </c>
      <c r="BI60" s="5">
        <f t="shared" ca="1" si="49"/>
        <v>1187</v>
      </c>
      <c r="BJ60" s="2">
        <f t="shared" ca="1" si="50"/>
        <v>1557610.594387183</v>
      </c>
      <c r="BK60" s="2">
        <f t="shared" ca="1" si="83"/>
        <v>-694.95585310005845</v>
      </c>
      <c r="BL60" s="16">
        <f t="shared" ca="1" si="75"/>
        <v>23846.193444839348</v>
      </c>
      <c r="BM60" s="16">
        <f t="shared" ca="1" si="10"/>
        <v>443.91901940048848</v>
      </c>
      <c r="BN60" s="14">
        <f t="shared" si="51"/>
        <v>450.45000000000005</v>
      </c>
      <c r="BO60" s="5">
        <f t="shared" si="11"/>
        <v>0</v>
      </c>
      <c r="BP60" s="16">
        <f t="shared" ca="1" si="12"/>
        <v>24045.606611139778</v>
      </c>
      <c r="BQ60" s="16">
        <f t="shared" ca="1" si="13"/>
        <v>1558305.5502402831</v>
      </c>
      <c r="BR60" s="16">
        <f t="shared" ca="1" si="52"/>
        <v>0.54212450168030202</v>
      </c>
      <c r="BS60" s="16">
        <f t="shared" ca="1" si="53"/>
        <v>0.54212450168030202</v>
      </c>
      <c r="BW60" s="5">
        <v>39</v>
      </c>
      <c r="BX60" s="4">
        <f t="shared" ca="1" si="54"/>
        <v>46661</v>
      </c>
      <c r="BY60" s="5">
        <f t="shared" ca="1" si="84"/>
        <v>30</v>
      </c>
      <c r="BZ60" s="5">
        <f t="shared" ca="1" si="56"/>
        <v>1187</v>
      </c>
      <c r="CA60" s="2">
        <f t="shared" ca="1" si="57"/>
        <v>1602218.2122813242</v>
      </c>
      <c r="CB60" s="2">
        <f t="shared" ca="1" si="85"/>
        <v>1476.87631713683</v>
      </c>
      <c r="CC60" s="16">
        <f t="shared" ca="1" si="76"/>
        <v>24529.112455052982</v>
      </c>
      <c r="CD60" s="16">
        <f t="shared" ca="1" si="15"/>
        <v>456.63219050032279</v>
      </c>
      <c r="CE60" s="14">
        <f t="shared" si="58"/>
        <v>450.45000000000005</v>
      </c>
      <c r="CF60" s="5">
        <f t="shared" si="16"/>
        <v>0</v>
      </c>
      <c r="CG60" s="16">
        <f t="shared" ca="1" si="17"/>
        <v>26913.070962690137</v>
      </c>
      <c r="CH60" s="16">
        <f t="shared" ca="1" si="18"/>
        <v>1600741.3359641873</v>
      </c>
      <c r="CI60" s="16">
        <f t="shared" ca="1" si="59"/>
        <v>0.54212450168030202</v>
      </c>
      <c r="CJ60" s="16">
        <f t="shared" ca="1" si="60"/>
        <v>0.54212450168030202</v>
      </c>
      <c r="CN60" s="5">
        <v>39</v>
      </c>
      <c r="CO60" s="4">
        <f t="shared" ca="1" si="61"/>
        <v>46661</v>
      </c>
      <c r="CP60" s="5">
        <f t="shared" ca="1" si="86"/>
        <v>30</v>
      </c>
      <c r="CQ60" s="5">
        <f t="shared" ca="1" si="63"/>
        <v>1187</v>
      </c>
      <c r="CR60" s="2">
        <f t="shared" ca="1" si="64"/>
        <v>1609763.107087556</v>
      </c>
      <c r="CS60" s="2">
        <f t="shared" ca="1" si="87"/>
        <v>-2383.7659090153829</v>
      </c>
      <c r="CT60" s="16">
        <f t="shared" ca="1" si="77"/>
        <v>24644.620799512562</v>
      </c>
      <c r="CU60" s="16">
        <f t="shared" ca="1" si="20"/>
        <v>458.78248552009956</v>
      </c>
      <c r="CV60" s="14">
        <f t="shared" si="65"/>
        <v>450.45000000000005</v>
      </c>
      <c r="CW60" s="5">
        <f t="shared" si="21"/>
        <v>0</v>
      </c>
      <c r="CX60" s="16">
        <f t="shared" ca="1" si="66"/>
        <v>23170.08737601728</v>
      </c>
      <c r="CY60" s="16">
        <f t="shared" ca="1" si="22"/>
        <v>1612146.8729965715</v>
      </c>
      <c r="CZ60" s="16">
        <f t="shared" ca="1" si="67"/>
        <v>0.54212450168030202</v>
      </c>
      <c r="DA60" s="16">
        <f t="shared" ca="1" si="68"/>
        <v>0.54212450168030202</v>
      </c>
    </row>
    <row r="61" spans="2:105">
      <c r="B61" s="5">
        <v>40</v>
      </c>
      <c r="C61" s="4">
        <f t="shared" ca="1" si="69"/>
        <v>46692</v>
      </c>
      <c r="D61" s="5">
        <f t="shared" ca="1" si="23"/>
        <v>31</v>
      </c>
      <c r="E61" s="5">
        <f t="shared" ca="1" si="24"/>
        <v>1218</v>
      </c>
      <c r="F61" s="2">
        <f t="shared" ca="1" si="25"/>
        <v>1600741.3359641873</v>
      </c>
      <c r="G61" s="2">
        <f t="shared" ca="1" si="0"/>
        <v>661.38490740352063</v>
      </c>
      <c r="H61" s="16">
        <f t="shared" ca="1" si="70"/>
        <v>25329.815492813759</v>
      </c>
      <c r="I61" s="16">
        <f t="shared" ca="1" si="26"/>
        <v>471.42056247285564</v>
      </c>
      <c r="J61" s="14">
        <f t="shared" si="27"/>
        <v>450.45000000000005</v>
      </c>
      <c r="K61" s="5">
        <f t="shared" si="1"/>
        <v>0</v>
      </c>
      <c r="L61" s="16">
        <f t="shared" ca="1" si="28"/>
        <v>26913.070962690137</v>
      </c>
      <c r="M61" s="16">
        <f t="shared" ca="1" si="29"/>
        <v>1600079.9510567838</v>
      </c>
      <c r="N61" s="16">
        <f t="shared" ca="1" si="30"/>
        <v>0.53352490528895302</v>
      </c>
      <c r="O61" s="16">
        <f t="shared" ca="1" si="31"/>
        <v>0.53352490528895302</v>
      </c>
      <c r="P61" s="82"/>
      <c r="Q61" s="77">
        <f ca="1">IFERROR(IF('Simulación Cliente'!$H$21="Simple",G61+H61+I61+J61+K61,AC61+AD61+AE61+AF61+AG61),"")</f>
        <v>26913.070962690137</v>
      </c>
      <c r="R61" s="79">
        <f t="shared" ca="1" si="32"/>
        <v>1218</v>
      </c>
      <c r="S61" s="78">
        <f ca="1">IFERROR((1+'Simulación Cliente'!$E$21)^(R61/360),"")</f>
        <v>1.8962195371052819</v>
      </c>
      <c r="T61" s="75">
        <f t="shared" ca="1" si="33"/>
        <v>14193.01</v>
      </c>
      <c r="X61" s="5">
        <v>40</v>
      </c>
      <c r="Y61" s="4">
        <f t="shared" ca="1" si="34"/>
        <v>46692</v>
      </c>
      <c r="Z61" s="5">
        <f t="shared" ca="1" si="78"/>
        <v>31</v>
      </c>
      <c r="AA61" s="5">
        <f t="shared" ca="1" si="71"/>
        <v>1218</v>
      </c>
      <c r="AB61" s="2">
        <f t="shared" ca="1" si="35"/>
        <v>1612146.8729965715</v>
      </c>
      <c r="AC61" s="2">
        <f t="shared" ca="1" si="79"/>
        <v>-3265.4365965507095</v>
      </c>
      <c r="AD61" s="16">
        <f t="shared" ca="1" si="72"/>
        <v>25510.294463485639</v>
      </c>
      <c r="AE61" s="16">
        <f t="shared" ca="1" si="36"/>
        <v>474.77950908234823</v>
      </c>
      <c r="AF61" s="14">
        <f t="shared" si="37"/>
        <v>450.45000000000005</v>
      </c>
      <c r="AG61" s="5">
        <f t="shared" si="2"/>
        <v>0</v>
      </c>
      <c r="AH61" s="16">
        <f t="shared" ca="1" si="3"/>
        <v>23170.08737601728</v>
      </c>
      <c r="AI61" s="16">
        <f t="shared" ca="1" si="4"/>
        <v>1615412.3095931222</v>
      </c>
      <c r="AJ61" s="16">
        <f t="shared" ca="1" si="38"/>
        <v>0.53352490528895302</v>
      </c>
      <c r="AK61" s="16">
        <f t="shared" ca="1" si="39"/>
        <v>0.53352490528895302</v>
      </c>
      <c r="AO61" s="5">
        <v>40</v>
      </c>
      <c r="AP61" s="4">
        <f t="shared" ca="1" si="40"/>
        <v>46692</v>
      </c>
      <c r="AQ61" s="5">
        <f t="shared" ca="1" si="80"/>
        <v>31</v>
      </c>
      <c r="AR61" s="5">
        <f t="shared" ca="1" si="42"/>
        <v>1218</v>
      </c>
      <c r="AS61" s="2">
        <f t="shared" ca="1" si="43"/>
        <v>1546468.9623758579</v>
      </c>
      <c r="AT61" s="2">
        <f t="shared" ca="1" si="81"/>
        <v>2553.1188581321221</v>
      </c>
      <c r="AU61" s="16">
        <f t="shared" ca="1" si="73"/>
        <v>24471.020146892737</v>
      </c>
      <c r="AV61" s="16">
        <f t="shared" ca="1" si="74"/>
        <v>455.43727253779792</v>
      </c>
      <c r="AW61" s="14">
        <f t="shared" si="44"/>
        <v>450.45000000000005</v>
      </c>
      <c r="AX61" s="5">
        <f t="shared" si="6"/>
        <v>0</v>
      </c>
      <c r="AY61" s="16">
        <f t="shared" ca="1" si="7"/>
        <v>27930.026277562658</v>
      </c>
      <c r="AZ61" s="16">
        <f t="shared" ca="1" si="8"/>
        <v>1543915.8435177258</v>
      </c>
      <c r="BA61" s="16">
        <f t="shared" ca="1" si="45"/>
        <v>0.53352490528895302</v>
      </c>
      <c r="BB61" s="16">
        <f t="shared" ca="1" si="46"/>
        <v>0.53352490528895302</v>
      </c>
      <c r="BF61" s="5">
        <v>40</v>
      </c>
      <c r="BG61" s="4">
        <f t="shared" ca="1" si="47"/>
        <v>46692</v>
      </c>
      <c r="BH61" s="5">
        <f t="shared" ca="1" si="82"/>
        <v>31</v>
      </c>
      <c r="BI61" s="5">
        <f t="shared" ca="1" si="49"/>
        <v>1218</v>
      </c>
      <c r="BJ61" s="2">
        <f t="shared" ca="1" si="50"/>
        <v>1558305.5502402831</v>
      </c>
      <c r="BK61" s="2">
        <f t="shared" ca="1" si="83"/>
        <v>-1522.0865340777564</v>
      </c>
      <c r="BL61" s="16">
        <f t="shared" ca="1" si="75"/>
        <v>24658.319980997276</v>
      </c>
      <c r="BM61" s="16">
        <f t="shared" ca="1" si="10"/>
        <v>458.92316422025749</v>
      </c>
      <c r="BN61" s="14">
        <f t="shared" si="51"/>
        <v>450.45000000000005</v>
      </c>
      <c r="BO61" s="5">
        <f t="shared" si="11"/>
        <v>0</v>
      </c>
      <c r="BP61" s="16">
        <f t="shared" ca="1" si="12"/>
        <v>24045.606611139778</v>
      </c>
      <c r="BQ61" s="16">
        <f t="shared" ca="1" si="13"/>
        <v>1559827.6367743609</v>
      </c>
      <c r="BR61" s="16">
        <f t="shared" ca="1" si="52"/>
        <v>0.53352490528895302</v>
      </c>
      <c r="BS61" s="16">
        <f t="shared" ca="1" si="53"/>
        <v>0.53352490528895302</v>
      </c>
      <c r="BW61" s="5">
        <v>40</v>
      </c>
      <c r="BX61" s="4">
        <f t="shared" ca="1" si="54"/>
        <v>46692</v>
      </c>
      <c r="BY61" s="5">
        <f t="shared" ca="1" si="84"/>
        <v>31</v>
      </c>
      <c r="BZ61" s="5">
        <f t="shared" ca="1" si="56"/>
        <v>1218</v>
      </c>
      <c r="CA61" s="2">
        <f t="shared" ca="1" si="57"/>
        <v>1600741.3359641873</v>
      </c>
      <c r="CB61" s="2">
        <f t="shared" ca="1" si="85"/>
        <v>661.38490740352063</v>
      </c>
      <c r="CC61" s="16">
        <f t="shared" ca="1" si="76"/>
        <v>25329.815492813759</v>
      </c>
      <c r="CD61" s="16">
        <f t="shared" ca="1" si="15"/>
        <v>471.42056247285564</v>
      </c>
      <c r="CE61" s="14">
        <f t="shared" si="58"/>
        <v>450.45000000000005</v>
      </c>
      <c r="CF61" s="5">
        <f t="shared" si="16"/>
        <v>0</v>
      </c>
      <c r="CG61" s="16">
        <f t="shared" ca="1" si="17"/>
        <v>26913.070962690137</v>
      </c>
      <c r="CH61" s="16">
        <f t="shared" ca="1" si="18"/>
        <v>1600079.9510567838</v>
      </c>
      <c r="CI61" s="16">
        <f t="shared" ca="1" si="59"/>
        <v>0.53352490528895302</v>
      </c>
      <c r="CJ61" s="16">
        <f t="shared" ca="1" si="60"/>
        <v>0.53352490528895302</v>
      </c>
      <c r="CN61" s="5">
        <v>40</v>
      </c>
      <c r="CO61" s="4">
        <f t="shared" ca="1" si="61"/>
        <v>46692</v>
      </c>
      <c r="CP61" s="5">
        <f t="shared" ca="1" si="86"/>
        <v>31</v>
      </c>
      <c r="CQ61" s="5">
        <f t="shared" ca="1" si="63"/>
        <v>1218</v>
      </c>
      <c r="CR61" s="2">
        <f t="shared" ca="1" si="64"/>
        <v>1612146.8729965715</v>
      </c>
      <c r="CS61" s="2">
        <f t="shared" ca="1" si="87"/>
        <v>-3265.4365965507095</v>
      </c>
      <c r="CT61" s="16">
        <f t="shared" ca="1" si="77"/>
        <v>25510.294463485639</v>
      </c>
      <c r="CU61" s="16">
        <f t="shared" ca="1" si="20"/>
        <v>474.77950908234823</v>
      </c>
      <c r="CV61" s="14">
        <f t="shared" si="65"/>
        <v>450.45000000000005</v>
      </c>
      <c r="CW61" s="5">
        <f t="shared" si="21"/>
        <v>0</v>
      </c>
      <c r="CX61" s="16">
        <f t="shared" ca="1" si="66"/>
        <v>23170.08737601728</v>
      </c>
      <c r="CY61" s="16">
        <f t="shared" ca="1" si="22"/>
        <v>1615412.3095931222</v>
      </c>
      <c r="CZ61" s="16">
        <f t="shared" ca="1" si="67"/>
        <v>0.53352490528895302</v>
      </c>
      <c r="DA61" s="16">
        <f t="shared" ca="1" si="68"/>
        <v>0.53352490528895302</v>
      </c>
    </row>
    <row r="62" spans="2:105">
      <c r="B62" s="5">
        <v>41</v>
      </c>
      <c r="C62" s="4">
        <f t="shared" ca="1" si="69"/>
        <v>46722</v>
      </c>
      <c r="D62" s="5">
        <f t="shared" ca="1" si="23"/>
        <v>30</v>
      </c>
      <c r="E62" s="5">
        <f t="shared" ca="1" si="24"/>
        <v>1248</v>
      </c>
      <c r="F62" s="2">
        <f t="shared" ca="1" si="25"/>
        <v>1600079.9510567838</v>
      </c>
      <c r="G62" s="2">
        <f t="shared" ca="1" si="0"/>
        <v>1510.2213687236435</v>
      </c>
      <c r="H62" s="16">
        <f t="shared" ca="1" si="70"/>
        <v>24496.376807915163</v>
      </c>
      <c r="I62" s="16">
        <f t="shared" ca="1" si="26"/>
        <v>456.02278605132858</v>
      </c>
      <c r="J62" s="14">
        <f t="shared" si="27"/>
        <v>450.45000000000005</v>
      </c>
      <c r="K62" s="5">
        <f t="shared" si="1"/>
        <v>0</v>
      </c>
      <c r="L62" s="16">
        <f t="shared" ca="1" si="28"/>
        <v>26913.070962690137</v>
      </c>
      <c r="M62" s="16">
        <f t="shared" ca="1" si="29"/>
        <v>1598569.7296880602</v>
      </c>
      <c r="N62" s="16">
        <f t="shared" ca="1" si="30"/>
        <v>0.52533262122471769</v>
      </c>
      <c r="O62" s="16">
        <f t="shared" ca="1" si="31"/>
        <v>0.52533262122471769</v>
      </c>
      <c r="P62" s="82"/>
      <c r="Q62" s="77">
        <f ca="1">IFERROR(IF('Simulación Cliente'!$H$21="Simple",G62+H62+I62+J62+K62,AC62+AD62+AE62+AF62+AG62),"")</f>
        <v>26913.070962690137</v>
      </c>
      <c r="R62" s="79">
        <f t="shared" ca="1" si="32"/>
        <v>1248</v>
      </c>
      <c r="S62" s="78">
        <f ca="1">IFERROR((1+'Simulación Cliente'!$E$21)^(R62/360),"")</f>
        <v>1.9263409817731534</v>
      </c>
      <c r="T62" s="75">
        <f t="shared" ca="1" si="33"/>
        <v>13971.08</v>
      </c>
      <c r="X62" s="5">
        <v>41</v>
      </c>
      <c r="Y62" s="4">
        <f t="shared" ca="1" si="34"/>
        <v>46722</v>
      </c>
      <c r="Z62" s="5">
        <f t="shared" ca="1" si="78"/>
        <v>30</v>
      </c>
      <c r="AA62" s="5">
        <f t="shared" ca="1" si="71"/>
        <v>1248</v>
      </c>
      <c r="AB62" s="2">
        <f t="shared" ca="1" si="35"/>
        <v>1615412.3095931222</v>
      </c>
      <c r="AC62" s="2">
        <f t="shared" ca="1" si="79"/>
        <v>20698.225145181837</v>
      </c>
      <c r="AD62" s="16">
        <f t="shared" ca="1" si="72"/>
        <v>24731.107098618537</v>
      </c>
      <c r="AE62" s="16">
        <f t="shared" ca="1" si="36"/>
        <v>460.39250823418644</v>
      </c>
      <c r="AF62" s="14">
        <f t="shared" si="37"/>
        <v>450.45000000000005</v>
      </c>
      <c r="AG62" s="5">
        <f t="shared" si="2"/>
        <v>0</v>
      </c>
      <c r="AH62" s="16">
        <f t="shared" ca="1" si="3"/>
        <v>46340.17475203456</v>
      </c>
      <c r="AI62" s="16">
        <f t="shared" ca="1" si="4"/>
        <v>1594714.0844479403</v>
      </c>
      <c r="AJ62" s="16">
        <f t="shared" ca="1" si="38"/>
        <v>1.0506652424494354</v>
      </c>
      <c r="AK62" s="16">
        <f t="shared" ca="1" si="39"/>
        <v>0.52533262122471769</v>
      </c>
      <c r="AO62" s="5">
        <v>41</v>
      </c>
      <c r="AP62" s="4">
        <f t="shared" ca="1" si="40"/>
        <v>46722</v>
      </c>
      <c r="AQ62" s="5">
        <f t="shared" ca="1" si="80"/>
        <v>30</v>
      </c>
      <c r="AR62" s="5">
        <f t="shared" ca="1" si="42"/>
        <v>1248</v>
      </c>
      <c r="AS62" s="2">
        <f t="shared" ca="1" si="43"/>
        <v>1543915.8435177258</v>
      </c>
      <c r="AT62" s="2">
        <f t="shared" ca="1" si="81"/>
        <v>3403.0262017577406</v>
      </c>
      <c r="AU62" s="16">
        <f t="shared" ca="1" si="73"/>
        <v>23636.534060402224</v>
      </c>
      <c r="AV62" s="16">
        <f t="shared" ca="1" si="74"/>
        <v>440.01601540269195</v>
      </c>
      <c r="AW62" s="14">
        <f t="shared" si="44"/>
        <v>450.45000000000005</v>
      </c>
      <c r="AX62" s="5">
        <f t="shared" si="6"/>
        <v>0</v>
      </c>
      <c r="AY62" s="16">
        <f t="shared" ca="1" si="7"/>
        <v>27930.026277562658</v>
      </c>
      <c r="AZ62" s="16">
        <f t="shared" ca="1" si="8"/>
        <v>1540512.817315968</v>
      </c>
      <c r="BA62" s="16">
        <f t="shared" ca="1" si="45"/>
        <v>0.52533262122471769</v>
      </c>
      <c r="BB62" s="16">
        <f t="shared" ca="1" si="46"/>
        <v>0.52533262122471769</v>
      </c>
      <c r="BF62" s="5">
        <v>41</v>
      </c>
      <c r="BG62" s="4">
        <f t="shared" ca="1" si="47"/>
        <v>46722</v>
      </c>
      <c r="BH62" s="5">
        <f t="shared" ca="1" si="82"/>
        <v>30</v>
      </c>
      <c r="BI62" s="5">
        <f t="shared" ca="1" si="49"/>
        <v>1248</v>
      </c>
      <c r="BJ62" s="2">
        <f t="shared" ca="1" si="50"/>
        <v>1559827.6367743609</v>
      </c>
      <c r="BK62" s="2">
        <f t="shared" ca="1" si="83"/>
        <v>23316.077155936226</v>
      </c>
      <c r="BL62" s="16">
        <f t="shared" ca="1" si="75"/>
        <v>23880.1351898625</v>
      </c>
      <c r="BM62" s="16">
        <f t="shared" ca="1" si="10"/>
        <v>444.5508764808344</v>
      </c>
      <c r="BN62" s="14">
        <f t="shared" si="51"/>
        <v>450.45000000000005</v>
      </c>
      <c r="BO62" s="5">
        <f t="shared" si="11"/>
        <v>0</v>
      </c>
      <c r="BP62" s="16">
        <f t="shared" ca="1" si="12"/>
        <v>48091.213222279555</v>
      </c>
      <c r="BQ62" s="16">
        <f t="shared" ca="1" si="13"/>
        <v>1536511.5596184246</v>
      </c>
      <c r="BR62" s="16">
        <f t="shared" ca="1" si="52"/>
        <v>1.0506652424494354</v>
      </c>
      <c r="BS62" s="16">
        <f t="shared" ca="1" si="53"/>
        <v>0.52533262122471769</v>
      </c>
      <c r="BW62" s="5">
        <v>41</v>
      </c>
      <c r="BX62" s="4">
        <f t="shared" ca="1" si="54"/>
        <v>46722</v>
      </c>
      <c r="BY62" s="5">
        <f t="shared" ca="1" si="84"/>
        <v>30</v>
      </c>
      <c r="BZ62" s="5">
        <f t="shared" ca="1" si="56"/>
        <v>1248</v>
      </c>
      <c r="CA62" s="2">
        <f t="shared" ca="1" si="57"/>
        <v>1600079.9510567838</v>
      </c>
      <c r="CB62" s="2">
        <f t="shared" ca="1" si="85"/>
        <v>1510.2213687236435</v>
      </c>
      <c r="CC62" s="16">
        <f t="shared" ca="1" si="76"/>
        <v>24496.376807915163</v>
      </c>
      <c r="CD62" s="16">
        <f t="shared" ca="1" si="15"/>
        <v>456.02278605132858</v>
      </c>
      <c r="CE62" s="14">
        <f t="shared" si="58"/>
        <v>450.45000000000005</v>
      </c>
      <c r="CF62" s="5">
        <f t="shared" si="16"/>
        <v>0</v>
      </c>
      <c r="CG62" s="16">
        <f t="shared" ca="1" si="17"/>
        <v>26913.070962690137</v>
      </c>
      <c r="CH62" s="16">
        <f t="shared" ca="1" si="18"/>
        <v>1598569.7296880602</v>
      </c>
      <c r="CI62" s="16">
        <f t="shared" ca="1" si="59"/>
        <v>0.52533262122471769</v>
      </c>
      <c r="CJ62" s="16">
        <f t="shared" ca="1" si="60"/>
        <v>0.52533262122471769</v>
      </c>
      <c r="CN62" s="5">
        <v>41</v>
      </c>
      <c r="CO62" s="4">
        <f t="shared" ca="1" si="61"/>
        <v>46722</v>
      </c>
      <c r="CP62" s="5">
        <f t="shared" ca="1" si="86"/>
        <v>30</v>
      </c>
      <c r="CQ62" s="5">
        <f t="shared" ca="1" si="63"/>
        <v>1248</v>
      </c>
      <c r="CR62" s="2">
        <f t="shared" ca="1" si="64"/>
        <v>1615412.3095931222</v>
      </c>
      <c r="CS62" s="2">
        <f t="shared" ca="1" si="87"/>
        <v>20698.225145181837</v>
      </c>
      <c r="CT62" s="16">
        <f t="shared" ca="1" si="77"/>
        <v>24731.107098618537</v>
      </c>
      <c r="CU62" s="16">
        <f t="shared" ca="1" si="20"/>
        <v>460.39250823418644</v>
      </c>
      <c r="CV62" s="14">
        <f t="shared" si="65"/>
        <v>450.45000000000005</v>
      </c>
      <c r="CW62" s="5">
        <f t="shared" si="21"/>
        <v>0</v>
      </c>
      <c r="CX62" s="16">
        <f t="shared" ca="1" si="66"/>
        <v>46340.17475203456</v>
      </c>
      <c r="CY62" s="16">
        <f t="shared" ca="1" si="22"/>
        <v>1594714.0844479403</v>
      </c>
      <c r="CZ62" s="16">
        <f t="shared" ca="1" si="67"/>
        <v>1.0506652424494354</v>
      </c>
      <c r="DA62" s="16">
        <f t="shared" ca="1" si="68"/>
        <v>0.52533262122471769</v>
      </c>
    </row>
    <row r="63" spans="2:105">
      <c r="B63" s="5">
        <v>42</v>
      </c>
      <c r="C63" s="4">
        <f t="shared" ca="1" si="69"/>
        <v>46753</v>
      </c>
      <c r="D63" s="5">
        <f t="shared" ca="1" si="23"/>
        <v>31</v>
      </c>
      <c r="E63" s="5">
        <f t="shared" ca="1" si="24"/>
        <v>1279</v>
      </c>
      <c r="F63" s="2">
        <f t="shared" ca="1" si="25"/>
        <v>1598569.7296880602</v>
      </c>
      <c r="G63" s="2">
        <f t="shared" ca="1" si="0"/>
        <v>696.38751831301488</v>
      </c>
      <c r="H63" s="16">
        <f t="shared" ca="1" si="70"/>
        <v>25295.452422990111</v>
      </c>
      <c r="I63" s="16">
        <f t="shared" ca="1" si="26"/>
        <v>470.78102138700945</v>
      </c>
      <c r="J63" s="14">
        <f t="shared" si="27"/>
        <v>450.45000000000005</v>
      </c>
      <c r="K63" s="5">
        <f t="shared" si="1"/>
        <v>0</v>
      </c>
      <c r="L63" s="16">
        <f t="shared" ca="1" si="28"/>
        <v>26913.070962690137</v>
      </c>
      <c r="M63" s="16">
        <f t="shared" ca="1" si="29"/>
        <v>1597873.3421697472</v>
      </c>
      <c r="N63" s="16">
        <f t="shared" ca="1" si="30"/>
        <v>0.51699939057430511</v>
      </c>
      <c r="O63" s="16">
        <f t="shared" ca="1" si="31"/>
        <v>0.51699939057430511</v>
      </c>
      <c r="P63" s="82"/>
      <c r="Q63" s="77">
        <f ca="1">IFERROR(IF('Simulación Cliente'!$H$21="Simple",G63+H63+I63+J63+K63,AC63+AD63+AE63+AF63+AG63),"")</f>
        <v>26913.070962690137</v>
      </c>
      <c r="R63" s="79">
        <f t="shared" ca="1" si="32"/>
        <v>1279</v>
      </c>
      <c r="S63" s="78">
        <f ca="1">IFERROR((1+'Simulación Cliente'!$E$21)^(R63/360),"")</f>
        <v>1.9579692318622108</v>
      </c>
      <c r="T63" s="75">
        <f t="shared" ca="1" si="33"/>
        <v>13745.4</v>
      </c>
      <c r="X63" s="5">
        <v>42</v>
      </c>
      <c r="Y63" s="4">
        <f t="shared" ca="1" si="34"/>
        <v>46753</v>
      </c>
      <c r="Z63" s="5">
        <f t="shared" ca="1" si="78"/>
        <v>31</v>
      </c>
      <c r="AA63" s="5">
        <f t="shared" ca="1" si="71"/>
        <v>1279</v>
      </c>
      <c r="AB63" s="2">
        <f t="shared" ca="1" si="35"/>
        <v>1594714.0844479403</v>
      </c>
      <c r="AC63" s="2">
        <f t="shared" ca="1" si="79"/>
        <v>-2984.4496048740002</v>
      </c>
      <c r="AD63" s="16">
        <f t="shared" ca="1" si="72"/>
        <v>25234.441452420557</v>
      </c>
      <c r="AE63" s="16">
        <f t="shared" ca="1" si="36"/>
        <v>469.64552847072372</v>
      </c>
      <c r="AF63" s="14">
        <f t="shared" si="37"/>
        <v>450.45000000000005</v>
      </c>
      <c r="AG63" s="5">
        <f t="shared" si="2"/>
        <v>0</v>
      </c>
      <c r="AH63" s="16">
        <f t="shared" ca="1" si="3"/>
        <v>23170.08737601728</v>
      </c>
      <c r="AI63" s="16">
        <f t="shared" ca="1" si="4"/>
        <v>1597698.5340528144</v>
      </c>
      <c r="AJ63" s="16">
        <f t="shared" ca="1" si="38"/>
        <v>0.51699939057430511</v>
      </c>
      <c r="AK63" s="16">
        <f t="shared" ca="1" si="39"/>
        <v>0.51699939057430511</v>
      </c>
      <c r="AO63" s="5">
        <v>42</v>
      </c>
      <c r="AP63" s="4">
        <f t="shared" ca="1" si="40"/>
        <v>46753</v>
      </c>
      <c r="AQ63" s="5">
        <f t="shared" ca="1" si="80"/>
        <v>31</v>
      </c>
      <c r="AR63" s="5">
        <f t="shared" ca="1" si="42"/>
        <v>1279</v>
      </c>
      <c r="AS63" s="2">
        <f t="shared" ca="1" si="43"/>
        <v>1540512.817315968</v>
      </c>
      <c r="AT63" s="2">
        <f t="shared" ca="1" si="81"/>
        <v>2649.1218170219036</v>
      </c>
      <c r="AU63" s="16">
        <f t="shared" ca="1" si="73"/>
        <v>24376.771281054229</v>
      </c>
      <c r="AV63" s="16">
        <f t="shared" ca="1" si="74"/>
        <v>453.6831794865231</v>
      </c>
      <c r="AW63" s="14">
        <f t="shared" si="44"/>
        <v>450.45000000000005</v>
      </c>
      <c r="AX63" s="5">
        <f t="shared" si="6"/>
        <v>0</v>
      </c>
      <c r="AY63" s="16">
        <f t="shared" ca="1" si="7"/>
        <v>27930.026277562658</v>
      </c>
      <c r="AZ63" s="16">
        <f t="shared" ca="1" si="8"/>
        <v>1537863.6954989461</v>
      </c>
      <c r="BA63" s="16">
        <f t="shared" ca="1" si="45"/>
        <v>0.51699939057430511</v>
      </c>
      <c r="BB63" s="16">
        <f t="shared" ca="1" si="46"/>
        <v>0.51699939057430511</v>
      </c>
      <c r="BF63" s="5">
        <v>42</v>
      </c>
      <c r="BG63" s="4">
        <f t="shared" ca="1" si="47"/>
        <v>46753</v>
      </c>
      <c r="BH63" s="5">
        <f t="shared" ca="1" si="82"/>
        <v>31</v>
      </c>
      <c r="BI63" s="5">
        <f t="shared" ca="1" si="49"/>
        <v>1279</v>
      </c>
      <c r="BJ63" s="2">
        <f t="shared" ca="1" si="50"/>
        <v>1536511.5596184246</v>
      </c>
      <c r="BK63" s="2">
        <f t="shared" ca="1" si="83"/>
        <v>-1170.8043600077181</v>
      </c>
      <c r="BL63" s="16">
        <f t="shared" ca="1" si="75"/>
        <v>24313.456167649645</v>
      </c>
      <c r="BM63" s="16">
        <f t="shared" ca="1" si="10"/>
        <v>452.50480349785119</v>
      </c>
      <c r="BN63" s="14">
        <f t="shared" si="51"/>
        <v>450.45000000000005</v>
      </c>
      <c r="BO63" s="5">
        <f t="shared" si="11"/>
        <v>0</v>
      </c>
      <c r="BP63" s="16">
        <f t="shared" ca="1" si="12"/>
        <v>24045.606611139778</v>
      </c>
      <c r="BQ63" s="16">
        <f t="shared" ca="1" si="13"/>
        <v>1537682.3639784323</v>
      </c>
      <c r="BR63" s="16">
        <f t="shared" ca="1" si="52"/>
        <v>0.51699939057430511</v>
      </c>
      <c r="BS63" s="16">
        <f t="shared" ca="1" si="53"/>
        <v>0.51699939057430511</v>
      </c>
      <c r="BW63" s="5">
        <v>42</v>
      </c>
      <c r="BX63" s="4">
        <f t="shared" ca="1" si="54"/>
        <v>46753</v>
      </c>
      <c r="BY63" s="5">
        <f t="shared" ca="1" si="84"/>
        <v>31</v>
      </c>
      <c r="BZ63" s="5">
        <f t="shared" ca="1" si="56"/>
        <v>1279</v>
      </c>
      <c r="CA63" s="2">
        <f t="shared" ca="1" si="57"/>
        <v>1598569.7296880602</v>
      </c>
      <c r="CB63" s="2">
        <f t="shared" ca="1" si="85"/>
        <v>696.38751831301488</v>
      </c>
      <c r="CC63" s="16">
        <f t="shared" ca="1" si="76"/>
        <v>25295.452422990111</v>
      </c>
      <c r="CD63" s="16">
        <f t="shared" ca="1" si="15"/>
        <v>470.78102138700945</v>
      </c>
      <c r="CE63" s="14">
        <f t="shared" si="58"/>
        <v>450.45000000000005</v>
      </c>
      <c r="CF63" s="5">
        <f t="shared" si="16"/>
        <v>0</v>
      </c>
      <c r="CG63" s="16">
        <f t="shared" ca="1" si="17"/>
        <v>26913.070962690137</v>
      </c>
      <c r="CH63" s="16">
        <f t="shared" ca="1" si="18"/>
        <v>1597873.3421697472</v>
      </c>
      <c r="CI63" s="16">
        <f t="shared" ca="1" si="59"/>
        <v>0.51699939057430511</v>
      </c>
      <c r="CJ63" s="16">
        <f t="shared" ca="1" si="60"/>
        <v>0.51699939057430511</v>
      </c>
      <c r="CN63" s="5">
        <v>42</v>
      </c>
      <c r="CO63" s="4">
        <f t="shared" ca="1" si="61"/>
        <v>46753</v>
      </c>
      <c r="CP63" s="5">
        <f t="shared" ca="1" si="86"/>
        <v>31</v>
      </c>
      <c r="CQ63" s="5">
        <f t="shared" ca="1" si="63"/>
        <v>1279</v>
      </c>
      <c r="CR63" s="2">
        <f t="shared" ca="1" si="64"/>
        <v>1594714.0844479403</v>
      </c>
      <c r="CS63" s="2">
        <f t="shared" ca="1" si="87"/>
        <v>-2984.4496048740002</v>
      </c>
      <c r="CT63" s="16">
        <f t="shared" ca="1" si="77"/>
        <v>25234.441452420557</v>
      </c>
      <c r="CU63" s="16">
        <f t="shared" ca="1" si="20"/>
        <v>469.64552847072372</v>
      </c>
      <c r="CV63" s="14">
        <f t="shared" si="65"/>
        <v>450.45000000000005</v>
      </c>
      <c r="CW63" s="5">
        <f t="shared" si="21"/>
        <v>0</v>
      </c>
      <c r="CX63" s="16">
        <f t="shared" ca="1" si="66"/>
        <v>23170.08737601728</v>
      </c>
      <c r="CY63" s="16">
        <f t="shared" ca="1" si="22"/>
        <v>1597698.5340528144</v>
      </c>
      <c r="CZ63" s="16">
        <f t="shared" ca="1" si="67"/>
        <v>0.51699939057430511</v>
      </c>
      <c r="DA63" s="16">
        <f t="shared" ca="1" si="68"/>
        <v>0.51699939057430511</v>
      </c>
    </row>
    <row r="64" spans="2:105">
      <c r="B64" s="5">
        <v>43</v>
      </c>
      <c r="C64" s="4">
        <f t="shared" ca="1" si="69"/>
        <v>46784</v>
      </c>
      <c r="D64" s="5">
        <f t="shared" ca="1" si="23"/>
        <v>31</v>
      </c>
      <c r="E64" s="5">
        <f t="shared" ca="1" si="24"/>
        <v>1310</v>
      </c>
      <c r="F64" s="2">
        <f t="shared" ca="1" si="25"/>
        <v>1597873.3421697472</v>
      </c>
      <c r="G64" s="2">
        <f t="shared" ca="1" si="0"/>
        <v>707.61210428594131</v>
      </c>
      <c r="H64" s="16">
        <f t="shared" ca="1" si="70"/>
        <v>25284.432924115397</v>
      </c>
      <c r="I64" s="16">
        <f t="shared" ca="1" si="26"/>
        <v>470.57593428879665</v>
      </c>
      <c r="J64" s="14">
        <f t="shared" si="27"/>
        <v>450.45000000000005</v>
      </c>
      <c r="K64" s="5">
        <f t="shared" si="1"/>
        <v>0</v>
      </c>
      <c r="L64" s="16">
        <f t="shared" ca="1" si="28"/>
        <v>26913.070962690137</v>
      </c>
      <c r="M64" s="16">
        <f t="shared" ca="1" si="29"/>
        <v>1597165.7300654612</v>
      </c>
      <c r="N64" s="16">
        <f t="shared" ca="1" si="30"/>
        <v>0.50879834804674517</v>
      </c>
      <c r="O64" s="16">
        <f t="shared" ca="1" si="31"/>
        <v>0.50879834804674517</v>
      </c>
      <c r="P64" s="82"/>
      <c r="Q64" s="77">
        <f ca="1">IFERROR(IF('Simulación Cliente'!$H$21="Simple",G64+H64+I64+J64+K64,AC64+AD64+AE64+AF64+AG64),"")</f>
        <v>26913.070962690137</v>
      </c>
      <c r="R64" s="79">
        <f t="shared" ca="1" si="32"/>
        <v>1310</v>
      </c>
      <c r="S64" s="78">
        <f ca="1">IFERROR((1+'Simulación Cliente'!$E$21)^(R64/360),"")</f>
        <v>1.9901167805661872</v>
      </c>
      <c r="T64" s="75">
        <f t="shared" ca="1" si="33"/>
        <v>13523.36</v>
      </c>
      <c r="X64" s="5">
        <v>43</v>
      </c>
      <c r="Y64" s="4">
        <f t="shared" ca="1" si="34"/>
        <v>46784</v>
      </c>
      <c r="Z64" s="5">
        <f t="shared" ca="1" si="78"/>
        <v>31</v>
      </c>
      <c r="AA64" s="5">
        <f t="shared" ca="1" si="71"/>
        <v>1310</v>
      </c>
      <c r="AB64" s="2">
        <f t="shared" ca="1" si="35"/>
        <v>1597698.5340528144</v>
      </c>
      <c r="AC64" s="2">
        <f t="shared" ca="1" si="79"/>
        <v>-3032.5538719535289</v>
      </c>
      <c r="AD64" s="16">
        <f t="shared" ca="1" si="72"/>
        <v>25281.66679491696</v>
      </c>
      <c r="AE64" s="16">
        <f t="shared" ca="1" si="36"/>
        <v>470.52445305384765</v>
      </c>
      <c r="AF64" s="14">
        <f t="shared" si="37"/>
        <v>450.45000000000005</v>
      </c>
      <c r="AG64" s="5">
        <f t="shared" si="2"/>
        <v>0</v>
      </c>
      <c r="AH64" s="16">
        <f t="shared" ca="1" si="3"/>
        <v>23170.08737601728</v>
      </c>
      <c r="AI64" s="16">
        <f t="shared" ca="1" si="4"/>
        <v>1600731.087924768</v>
      </c>
      <c r="AJ64" s="16">
        <f t="shared" ca="1" si="38"/>
        <v>0.50879834804674517</v>
      </c>
      <c r="AK64" s="16">
        <f t="shared" ca="1" si="39"/>
        <v>0.50879834804674517</v>
      </c>
      <c r="AO64" s="5">
        <v>43</v>
      </c>
      <c r="AP64" s="4">
        <f t="shared" ca="1" si="40"/>
        <v>46784</v>
      </c>
      <c r="AQ64" s="5">
        <f t="shared" ca="1" si="80"/>
        <v>31</v>
      </c>
      <c r="AR64" s="5">
        <f t="shared" ca="1" si="42"/>
        <v>1310</v>
      </c>
      <c r="AS64" s="2">
        <f t="shared" ca="1" si="43"/>
        <v>1537863.6954989461</v>
      </c>
      <c r="AT64" s="2">
        <f t="shared" ca="1" si="81"/>
        <v>2691.8211687563453</v>
      </c>
      <c r="AU64" s="16">
        <f t="shared" ca="1" si="73"/>
        <v>24334.852099400352</v>
      </c>
      <c r="AV64" s="16">
        <f t="shared" ca="1" si="74"/>
        <v>452.90300940596018</v>
      </c>
      <c r="AW64" s="14">
        <f t="shared" si="44"/>
        <v>450.45000000000005</v>
      </c>
      <c r="AX64" s="5">
        <f t="shared" si="6"/>
        <v>0</v>
      </c>
      <c r="AY64" s="16">
        <f t="shared" ca="1" si="7"/>
        <v>27930.026277562658</v>
      </c>
      <c r="AZ64" s="16">
        <f t="shared" ca="1" si="8"/>
        <v>1535171.8743301898</v>
      </c>
      <c r="BA64" s="16">
        <f t="shared" ca="1" si="45"/>
        <v>0.50879834804674517</v>
      </c>
      <c r="BB64" s="16">
        <f t="shared" ca="1" si="46"/>
        <v>0.50879834804674517</v>
      </c>
      <c r="BF64" s="5">
        <v>43</v>
      </c>
      <c r="BG64" s="4">
        <f t="shared" ca="1" si="47"/>
        <v>46784</v>
      </c>
      <c r="BH64" s="5">
        <f t="shared" ca="1" si="82"/>
        <v>31</v>
      </c>
      <c r="BI64" s="5">
        <f t="shared" ca="1" si="49"/>
        <v>1310</v>
      </c>
      <c r="BJ64" s="2">
        <f t="shared" ca="1" si="50"/>
        <v>1537682.3639784323</v>
      </c>
      <c r="BK64" s="2">
        <f t="shared" ca="1" si="83"/>
        <v>-1189.6757410287646</v>
      </c>
      <c r="BL64" s="16">
        <f t="shared" ca="1" si="75"/>
        <v>24331.982745149009</v>
      </c>
      <c r="BM64" s="16">
        <f t="shared" ca="1" si="10"/>
        <v>452.84960701953202</v>
      </c>
      <c r="BN64" s="14">
        <f t="shared" si="51"/>
        <v>450.45000000000005</v>
      </c>
      <c r="BO64" s="5">
        <f t="shared" si="11"/>
        <v>0</v>
      </c>
      <c r="BP64" s="16">
        <f t="shared" ca="1" si="12"/>
        <v>24045.606611139778</v>
      </c>
      <c r="BQ64" s="16">
        <f t="shared" ca="1" si="13"/>
        <v>1538872.039719461</v>
      </c>
      <c r="BR64" s="16">
        <f t="shared" ca="1" si="52"/>
        <v>0.50879834804674517</v>
      </c>
      <c r="BS64" s="16">
        <f t="shared" ca="1" si="53"/>
        <v>0.50879834804674517</v>
      </c>
      <c r="BW64" s="5">
        <v>43</v>
      </c>
      <c r="BX64" s="4">
        <f t="shared" ca="1" si="54"/>
        <v>46784</v>
      </c>
      <c r="BY64" s="5">
        <f t="shared" ca="1" si="84"/>
        <v>31</v>
      </c>
      <c r="BZ64" s="5">
        <f t="shared" ca="1" si="56"/>
        <v>1310</v>
      </c>
      <c r="CA64" s="2">
        <f t="shared" ca="1" si="57"/>
        <v>1597873.3421697472</v>
      </c>
      <c r="CB64" s="2">
        <f t="shared" ca="1" si="85"/>
        <v>707.61210428594131</v>
      </c>
      <c r="CC64" s="16">
        <f t="shared" ca="1" si="76"/>
        <v>25284.432924115397</v>
      </c>
      <c r="CD64" s="16">
        <f t="shared" ca="1" si="15"/>
        <v>470.57593428879665</v>
      </c>
      <c r="CE64" s="14">
        <f t="shared" si="58"/>
        <v>450.45000000000005</v>
      </c>
      <c r="CF64" s="5">
        <f t="shared" si="16"/>
        <v>0</v>
      </c>
      <c r="CG64" s="16">
        <f t="shared" ca="1" si="17"/>
        <v>26913.070962690137</v>
      </c>
      <c r="CH64" s="16">
        <f t="shared" ca="1" si="18"/>
        <v>1597165.7300654612</v>
      </c>
      <c r="CI64" s="16">
        <f t="shared" ca="1" si="59"/>
        <v>0.50879834804674517</v>
      </c>
      <c r="CJ64" s="16">
        <f t="shared" ca="1" si="60"/>
        <v>0.50879834804674517</v>
      </c>
      <c r="CN64" s="5">
        <v>43</v>
      </c>
      <c r="CO64" s="4">
        <f t="shared" ca="1" si="61"/>
        <v>46784</v>
      </c>
      <c r="CP64" s="5">
        <f t="shared" ca="1" si="86"/>
        <v>31</v>
      </c>
      <c r="CQ64" s="5">
        <f t="shared" ca="1" si="63"/>
        <v>1310</v>
      </c>
      <c r="CR64" s="2">
        <f t="shared" ca="1" si="64"/>
        <v>1597698.5340528144</v>
      </c>
      <c r="CS64" s="2">
        <f t="shared" ca="1" si="87"/>
        <v>-3032.5538719535289</v>
      </c>
      <c r="CT64" s="16">
        <f t="shared" ca="1" si="77"/>
        <v>25281.66679491696</v>
      </c>
      <c r="CU64" s="16">
        <f t="shared" ca="1" si="20"/>
        <v>470.52445305384765</v>
      </c>
      <c r="CV64" s="14">
        <f t="shared" si="65"/>
        <v>450.45000000000005</v>
      </c>
      <c r="CW64" s="5">
        <f t="shared" si="21"/>
        <v>0</v>
      </c>
      <c r="CX64" s="16">
        <f t="shared" ca="1" si="66"/>
        <v>23170.08737601728</v>
      </c>
      <c r="CY64" s="16">
        <f t="shared" ca="1" si="22"/>
        <v>1600731.087924768</v>
      </c>
      <c r="CZ64" s="16">
        <f t="shared" ca="1" si="67"/>
        <v>0.50879834804674517</v>
      </c>
      <c r="DA64" s="16">
        <f t="shared" ca="1" si="68"/>
        <v>0.50879834804674517</v>
      </c>
    </row>
    <row r="65" spans="2:105">
      <c r="B65" s="5">
        <v>44</v>
      </c>
      <c r="C65" s="4">
        <f t="shared" ca="1" si="69"/>
        <v>46813</v>
      </c>
      <c r="D65" s="5">
        <f t="shared" ca="1" si="23"/>
        <v>29</v>
      </c>
      <c r="E65" s="5">
        <f t="shared" ca="1" si="24"/>
        <v>1339</v>
      </c>
      <c r="F65" s="2">
        <f t="shared" ca="1" si="25"/>
        <v>1597165.7300654612</v>
      </c>
      <c r="G65" s="2">
        <f t="shared" ca="1" si="0"/>
        <v>2391.9005190534917</v>
      </c>
      <c r="H65" s="16">
        <f t="shared" ca="1" si="70"/>
        <v>23630.703374889457</v>
      </c>
      <c r="I65" s="16">
        <f t="shared" ca="1" si="26"/>
        <v>440.0170687471882</v>
      </c>
      <c r="J65" s="14">
        <f t="shared" si="27"/>
        <v>450.45000000000005</v>
      </c>
      <c r="K65" s="5">
        <f t="shared" si="1"/>
        <v>0</v>
      </c>
      <c r="L65" s="16">
        <f t="shared" ca="1" si="28"/>
        <v>26913.070962690137</v>
      </c>
      <c r="M65" s="16">
        <f t="shared" ca="1" si="29"/>
        <v>1594773.8295464078</v>
      </c>
      <c r="N65" s="16">
        <f t="shared" ca="1" si="30"/>
        <v>0.50124421790248541</v>
      </c>
      <c r="O65" s="16">
        <f t="shared" ca="1" si="31"/>
        <v>0.50124421790248541</v>
      </c>
      <c r="P65" s="82"/>
      <c r="Q65" s="77">
        <f ca="1">IFERROR(IF('Simulación Cliente'!$H$21="Simple",G65+H65+I65+J65+K65,AC65+AD65+AE65+AF65+AG65),"")</f>
        <v>26913.070962690137</v>
      </c>
      <c r="R65" s="79">
        <f t="shared" ca="1" si="32"/>
        <v>1339</v>
      </c>
      <c r="S65" s="78">
        <f ca="1">IFERROR((1+'Simulación Cliente'!$E$21)^(R65/360),"")</f>
        <v>2.0206679694287391</v>
      </c>
      <c r="T65" s="75">
        <f t="shared" ca="1" si="33"/>
        <v>13318.9</v>
      </c>
      <c r="X65" s="5">
        <v>44</v>
      </c>
      <c r="Y65" s="4">
        <f t="shared" ca="1" si="34"/>
        <v>46813</v>
      </c>
      <c r="Z65" s="5">
        <f t="shared" ca="1" si="78"/>
        <v>29</v>
      </c>
      <c r="AA65" s="5">
        <f t="shared" ca="1" si="71"/>
        <v>1339</v>
      </c>
      <c r="AB65" s="2">
        <f t="shared" ca="1" si="35"/>
        <v>1600731.087924768</v>
      </c>
      <c r="AC65" s="2">
        <f t="shared" ca="1" si="79"/>
        <v>-1404.8162092072344</v>
      </c>
      <c r="AD65" s="16">
        <f t="shared" ca="1" si="72"/>
        <v>23683.454265052344</v>
      </c>
      <c r="AE65" s="16">
        <f t="shared" ca="1" si="36"/>
        <v>440.99932017216872</v>
      </c>
      <c r="AF65" s="14">
        <f t="shared" si="37"/>
        <v>450.45000000000005</v>
      </c>
      <c r="AG65" s="5">
        <f t="shared" si="2"/>
        <v>0</v>
      </c>
      <c r="AH65" s="16">
        <f t="shared" ca="1" si="3"/>
        <v>23170.08737601728</v>
      </c>
      <c r="AI65" s="16">
        <f t="shared" ca="1" si="4"/>
        <v>1602135.9041339753</v>
      </c>
      <c r="AJ65" s="16">
        <f t="shared" ca="1" si="38"/>
        <v>0.50124421790248541</v>
      </c>
      <c r="AK65" s="16">
        <f t="shared" ca="1" si="39"/>
        <v>0.50124421790248541</v>
      </c>
      <c r="AO65" s="5">
        <v>44</v>
      </c>
      <c r="AP65" s="4">
        <f t="shared" ca="1" si="40"/>
        <v>46813</v>
      </c>
      <c r="AQ65" s="5">
        <f t="shared" ca="1" si="80"/>
        <v>29</v>
      </c>
      <c r="AR65" s="5">
        <f t="shared" ca="1" si="42"/>
        <v>1339</v>
      </c>
      <c r="AS65" s="2">
        <f t="shared" ca="1" si="43"/>
        <v>1535171.8743301898</v>
      </c>
      <c r="AT65" s="2">
        <f t="shared" ca="1" si="81"/>
        <v>4343.1588574235793</v>
      </c>
      <c r="AU65" s="16">
        <f t="shared" ca="1" si="73"/>
        <v>22713.479577528211</v>
      </c>
      <c r="AV65" s="16">
        <f t="shared" ca="1" si="74"/>
        <v>422.93784261086722</v>
      </c>
      <c r="AW65" s="14">
        <f t="shared" si="44"/>
        <v>450.45000000000005</v>
      </c>
      <c r="AX65" s="5">
        <f t="shared" si="6"/>
        <v>0</v>
      </c>
      <c r="AY65" s="16">
        <f t="shared" ca="1" si="7"/>
        <v>27930.026277562658</v>
      </c>
      <c r="AZ65" s="16">
        <f t="shared" ca="1" si="8"/>
        <v>1530828.7154727662</v>
      </c>
      <c r="BA65" s="16">
        <f t="shared" ca="1" si="45"/>
        <v>0.50124421790248541</v>
      </c>
      <c r="BB65" s="16">
        <f t="shared" ca="1" si="46"/>
        <v>0.50124421790248541</v>
      </c>
      <c r="BF65" s="5">
        <v>44</v>
      </c>
      <c r="BG65" s="4">
        <f t="shared" ca="1" si="47"/>
        <v>46813</v>
      </c>
      <c r="BH65" s="5">
        <f t="shared" ca="1" si="82"/>
        <v>29</v>
      </c>
      <c r="BI65" s="5">
        <f t="shared" ca="1" si="49"/>
        <v>1339</v>
      </c>
      <c r="BJ65" s="2">
        <f t="shared" ca="1" si="50"/>
        <v>1538872.039719461</v>
      </c>
      <c r="BK65" s="2">
        <f t="shared" ca="1" si="83"/>
        <v>402.97437899417127</v>
      </c>
      <c r="BL65" s="16">
        <f t="shared" ca="1" si="75"/>
        <v>22768.224998811649</v>
      </c>
      <c r="BM65" s="16">
        <f t="shared" ca="1" si="10"/>
        <v>423.95723333395779</v>
      </c>
      <c r="BN65" s="14">
        <f t="shared" si="51"/>
        <v>450.45000000000005</v>
      </c>
      <c r="BO65" s="5">
        <f t="shared" si="11"/>
        <v>0</v>
      </c>
      <c r="BP65" s="16">
        <f t="shared" ca="1" si="12"/>
        <v>24045.606611139778</v>
      </c>
      <c r="BQ65" s="16">
        <f t="shared" ca="1" si="13"/>
        <v>1538469.0653404668</v>
      </c>
      <c r="BR65" s="16">
        <f t="shared" ca="1" si="52"/>
        <v>0.50124421790248541</v>
      </c>
      <c r="BS65" s="16">
        <f t="shared" ca="1" si="53"/>
        <v>0.50124421790248541</v>
      </c>
      <c r="BW65" s="5">
        <v>44</v>
      </c>
      <c r="BX65" s="4">
        <f t="shared" ca="1" si="54"/>
        <v>46813</v>
      </c>
      <c r="BY65" s="5">
        <f t="shared" ca="1" si="84"/>
        <v>29</v>
      </c>
      <c r="BZ65" s="5">
        <f t="shared" ca="1" si="56"/>
        <v>1339</v>
      </c>
      <c r="CA65" s="2">
        <f t="shared" ca="1" si="57"/>
        <v>1597165.7300654612</v>
      </c>
      <c r="CB65" s="2">
        <f t="shared" ca="1" si="85"/>
        <v>2391.9005190534917</v>
      </c>
      <c r="CC65" s="16">
        <f t="shared" ca="1" si="76"/>
        <v>23630.703374889457</v>
      </c>
      <c r="CD65" s="16">
        <f t="shared" ca="1" si="15"/>
        <v>440.0170687471882</v>
      </c>
      <c r="CE65" s="14">
        <f t="shared" si="58"/>
        <v>450.45000000000005</v>
      </c>
      <c r="CF65" s="5">
        <f t="shared" si="16"/>
        <v>0</v>
      </c>
      <c r="CG65" s="16">
        <f t="shared" ca="1" si="17"/>
        <v>26913.070962690137</v>
      </c>
      <c r="CH65" s="16">
        <f t="shared" ca="1" si="18"/>
        <v>1594773.8295464078</v>
      </c>
      <c r="CI65" s="16">
        <f t="shared" ca="1" si="59"/>
        <v>0.50124421790248541</v>
      </c>
      <c r="CJ65" s="16">
        <f t="shared" ca="1" si="60"/>
        <v>0.50124421790248541</v>
      </c>
      <c r="CN65" s="5">
        <v>44</v>
      </c>
      <c r="CO65" s="4">
        <f t="shared" ca="1" si="61"/>
        <v>46813</v>
      </c>
      <c r="CP65" s="5">
        <f t="shared" ca="1" si="86"/>
        <v>29</v>
      </c>
      <c r="CQ65" s="5">
        <f t="shared" ca="1" si="63"/>
        <v>1339</v>
      </c>
      <c r="CR65" s="2">
        <f t="shared" ca="1" si="64"/>
        <v>1600731.087924768</v>
      </c>
      <c r="CS65" s="2">
        <f t="shared" ca="1" si="87"/>
        <v>-1404.8162092072344</v>
      </c>
      <c r="CT65" s="16">
        <f t="shared" ca="1" si="77"/>
        <v>23683.454265052344</v>
      </c>
      <c r="CU65" s="16">
        <f t="shared" ca="1" si="20"/>
        <v>440.99932017216872</v>
      </c>
      <c r="CV65" s="14">
        <f t="shared" si="65"/>
        <v>450.45000000000005</v>
      </c>
      <c r="CW65" s="5">
        <f t="shared" si="21"/>
        <v>0</v>
      </c>
      <c r="CX65" s="16">
        <f t="shared" ca="1" si="66"/>
        <v>23170.08737601728</v>
      </c>
      <c r="CY65" s="16">
        <f t="shared" ca="1" si="22"/>
        <v>1602135.9041339753</v>
      </c>
      <c r="CZ65" s="16">
        <f t="shared" ca="1" si="67"/>
        <v>0.50124421790248541</v>
      </c>
      <c r="DA65" s="16">
        <f t="shared" ca="1" si="68"/>
        <v>0.50124421790248541</v>
      </c>
    </row>
    <row r="66" spans="2:105">
      <c r="B66" s="5">
        <v>45</v>
      </c>
      <c r="C66" s="4">
        <f t="shared" ca="1" si="69"/>
        <v>46844</v>
      </c>
      <c r="D66" s="5">
        <f t="shared" ca="1" si="23"/>
        <v>31</v>
      </c>
      <c r="E66" s="5">
        <f t="shared" ca="1" si="24"/>
        <v>1370</v>
      </c>
      <c r="F66" s="2">
        <f t="shared" ca="1" si="25"/>
        <v>1594773.8295464078</v>
      </c>
      <c r="G66" s="2">
        <f t="shared" ca="1" si="0"/>
        <v>757.57099211771492</v>
      </c>
      <c r="H66" s="16">
        <f t="shared" ca="1" si="70"/>
        <v>25235.386847086629</v>
      </c>
      <c r="I66" s="16">
        <f t="shared" ca="1" si="26"/>
        <v>469.66312348579066</v>
      </c>
      <c r="J66" s="14">
        <f t="shared" si="27"/>
        <v>450.45000000000005</v>
      </c>
      <c r="K66" s="5">
        <f t="shared" si="1"/>
        <v>0</v>
      </c>
      <c r="L66" s="16">
        <f t="shared" ca="1" si="28"/>
        <v>26913.070962690137</v>
      </c>
      <c r="M66" s="16">
        <f t="shared" ca="1" si="29"/>
        <v>1594016.25855429</v>
      </c>
      <c r="N66" s="16">
        <f t="shared" ca="1" si="30"/>
        <v>0.49329309605852067</v>
      </c>
      <c r="O66" s="16">
        <f t="shared" ca="1" si="31"/>
        <v>0.49329309605852067</v>
      </c>
      <c r="P66" s="82"/>
      <c r="Q66" s="77">
        <f ca="1">IFERROR(IF('Simulación Cliente'!$H$21="Simple",G66+H66+I66+J66+K66,AC66+AD66+AE66+AF66+AG66),"")</f>
        <v>26913.070962690137</v>
      </c>
      <c r="R66" s="79">
        <f t="shared" ca="1" si="32"/>
        <v>1370</v>
      </c>
      <c r="S66" s="78">
        <f ca="1">IFERROR((1+'Simulación Cliente'!$E$21)^(R66/360),"")</f>
        <v>2.0538449575573998</v>
      </c>
      <c r="T66" s="75">
        <f t="shared" ca="1" si="33"/>
        <v>13103.75</v>
      </c>
      <c r="X66" s="5">
        <v>45</v>
      </c>
      <c r="Y66" s="4">
        <f t="shared" ca="1" si="34"/>
        <v>46844</v>
      </c>
      <c r="Z66" s="5">
        <f t="shared" ca="1" si="78"/>
        <v>31</v>
      </c>
      <c r="AA66" s="5">
        <f t="shared" ca="1" si="71"/>
        <v>1370</v>
      </c>
      <c r="AB66" s="2">
        <f t="shared" ca="1" si="35"/>
        <v>1602135.9041339753</v>
      </c>
      <c r="AC66" s="2">
        <f t="shared" ca="1" si="79"/>
        <v>-3104.0767534812512</v>
      </c>
      <c r="AD66" s="16">
        <f t="shared" ca="1" si="72"/>
        <v>25351.882864749026</v>
      </c>
      <c r="AE66" s="16">
        <f t="shared" ca="1" si="36"/>
        <v>471.83126474950558</v>
      </c>
      <c r="AF66" s="14">
        <f t="shared" si="37"/>
        <v>450.45000000000005</v>
      </c>
      <c r="AG66" s="5">
        <f t="shared" si="2"/>
        <v>0</v>
      </c>
      <c r="AH66" s="16">
        <f t="shared" ca="1" si="3"/>
        <v>23170.08737601728</v>
      </c>
      <c r="AI66" s="16">
        <f t="shared" ca="1" si="4"/>
        <v>1605239.9808874566</v>
      </c>
      <c r="AJ66" s="16">
        <f t="shared" ca="1" si="38"/>
        <v>0.49329309605852067</v>
      </c>
      <c r="AK66" s="16">
        <f t="shared" ca="1" si="39"/>
        <v>0.49329309605852067</v>
      </c>
      <c r="AO66" s="5">
        <v>45</v>
      </c>
      <c r="AP66" s="4">
        <f t="shared" ca="1" si="40"/>
        <v>46844</v>
      </c>
      <c r="AQ66" s="5">
        <f t="shared" ca="1" si="80"/>
        <v>31</v>
      </c>
      <c r="AR66" s="5">
        <f t="shared" ca="1" si="42"/>
        <v>1370</v>
      </c>
      <c r="AS66" s="2">
        <f t="shared" ca="1" si="43"/>
        <v>1530828.7154727662</v>
      </c>
      <c r="AT66" s="2">
        <f t="shared" ca="1" si="81"/>
        <v>2805.2131179873941</v>
      </c>
      <c r="AU66" s="16">
        <f t="shared" ca="1" si="73"/>
        <v>24223.531961627166</v>
      </c>
      <c r="AV66" s="16">
        <f t="shared" ca="1" si="74"/>
        <v>450.83119794809625</v>
      </c>
      <c r="AW66" s="14">
        <f t="shared" si="44"/>
        <v>450.45000000000005</v>
      </c>
      <c r="AX66" s="5">
        <f t="shared" si="6"/>
        <v>0</v>
      </c>
      <c r="AY66" s="16">
        <f t="shared" ca="1" si="7"/>
        <v>27930.026277562658</v>
      </c>
      <c r="AZ66" s="16">
        <f t="shared" ca="1" si="8"/>
        <v>1528023.5023547788</v>
      </c>
      <c r="BA66" s="16">
        <f t="shared" ca="1" si="45"/>
        <v>0.49329309605852067</v>
      </c>
      <c r="BB66" s="16">
        <f t="shared" ca="1" si="46"/>
        <v>0.49329309605852067</v>
      </c>
      <c r="BF66" s="5">
        <v>45</v>
      </c>
      <c r="BG66" s="4">
        <f t="shared" ca="1" si="47"/>
        <v>46844</v>
      </c>
      <c r="BH66" s="5">
        <f t="shared" ca="1" si="82"/>
        <v>31</v>
      </c>
      <c r="BI66" s="5">
        <f t="shared" ca="1" si="49"/>
        <v>1370</v>
      </c>
      <c r="BJ66" s="2">
        <f t="shared" ca="1" si="50"/>
        <v>1538469.0653404668</v>
      </c>
      <c r="BK66" s="2">
        <f t="shared" ca="1" si="83"/>
        <v>-1202.3560330227483</v>
      </c>
      <c r="BL66" s="16">
        <f t="shared" ca="1" si="75"/>
        <v>24344.43135249148</v>
      </c>
      <c r="BM66" s="16">
        <f t="shared" ca="1" si="10"/>
        <v>453.08129167104698</v>
      </c>
      <c r="BN66" s="14">
        <f t="shared" si="51"/>
        <v>450.45000000000005</v>
      </c>
      <c r="BO66" s="5">
        <f t="shared" si="11"/>
        <v>0</v>
      </c>
      <c r="BP66" s="16">
        <f t="shared" ca="1" si="12"/>
        <v>24045.606611139778</v>
      </c>
      <c r="BQ66" s="16">
        <f t="shared" ca="1" si="13"/>
        <v>1539671.4213734895</v>
      </c>
      <c r="BR66" s="16">
        <f t="shared" ca="1" si="52"/>
        <v>0.49329309605852067</v>
      </c>
      <c r="BS66" s="16">
        <f t="shared" ca="1" si="53"/>
        <v>0.49329309605852067</v>
      </c>
      <c r="BW66" s="5">
        <v>45</v>
      </c>
      <c r="BX66" s="4">
        <f t="shared" ca="1" si="54"/>
        <v>46844</v>
      </c>
      <c r="BY66" s="5">
        <f t="shared" ca="1" si="84"/>
        <v>31</v>
      </c>
      <c r="BZ66" s="5">
        <f t="shared" ca="1" si="56"/>
        <v>1370</v>
      </c>
      <c r="CA66" s="2">
        <f t="shared" ca="1" si="57"/>
        <v>1594773.8295464078</v>
      </c>
      <c r="CB66" s="2">
        <f t="shared" ca="1" si="85"/>
        <v>757.57099211771492</v>
      </c>
      <c r="CC66" s="16">
        <f t="shared" ca="1" si="76"/>
        <v>25235.386847086629</v>
      </c>
      <c r="CD66" s="16">
        <f t="shared" ca="1" si="15"/>
        <v>469.66312348579066</v>
      </c>
      <c r="CE66" s="14">
        <f t="shared" si="58"/>
        <v>450.45000000000005</v>
      </c>
      <c r="CF66" s="5">
        <f t="shared" si="16"/>
        <v>0</v>
      </c>
      <c r="CG66" s="16">
        <f t="shared" ca="1" si="17"/>
        <v>26913.070962690137</v>
      </c>
      <c r="CH66" s="16">
        <f t="shared" ca="1" si="18"/>
        <v>1594016.25855429</v>
      </c>
      <c r="CI66" s="16">
        <f t="shared" ca="1" si="59"/>
        <v>0.49329309605852067</v>
      </c>
      <c r="CJ66" s="16">
        <f t="shared" ca="1" si="60"/>
        <v>0.49329309605852067</v>
      </c>
      <c r="CN66" s="5">
        <v>45</v>
      </c>
      <c r="CO66" s="4">
        <f t="shared" ca="1" si="61"/>
        <v>46844</v>
      </c>
      <c r="CP66" s="5">
        <f t="shared" ca="1" si="86"/>
        <v>31</v>
      </c>
      <c r="CQ66" s="5">
        <f t="shared" ca="1" si="63"/>
        <v>1370</v>
      </c>
      <c r="CR66" s="2">
        <f t="shared" ca="1" si="64"/>
        <v>1602135.9041339753</v>
      </c>
      <c r="CS66" s="2">
        <f t="shared" ca="1" si="87"/>
        <v>-3104.0767534812512</v>
      </c>
      <c r="CT66" s="16">
        <f t="shared" ca="1" si="77"/>
        <v>25351.882864749026</v>
      </c>
      <c r="CU66" s="16">
        <f t="shared" ca="1" si="20"/>
        <v>471.83126474950558</v>
      </c>
      <c r="CV66" s="14">
        <f t="shared" si="65"/>
        <v>450.45000000000005</v>
      </c>
      <c r="CW66" s="5">
        <f t="shared" si="21"/>
        <v>0</v>
      </c>
      <c r="CX66" s="16">
        <f t="shared" ca="1" si="66"/>
        <v>23170.08737601728</v>
      </c>
      <c r="CY66" s="16">
        <f t="shared" ca="1" si="22"/>
        <v>1605239.9808874566</v>
      </c>
      <c r="CZ66" s="16">
        <f t="shared" ca="1" si="67"/>
        <v>0.49329309605852067</v>
      </c>
      <c r="DA66" s="16">
        <f t="shared" ca="1" si="68"/>
        <v>0.49329309605852067</v>
      </c>
    </row>
    <row r="67" spans="2:105">
      <c r="B67" s="5">
        <v>46</v>
      </c>
      <c r="C67" s="4">
        <f t="shared" ca="1" si="69"/>
        <v>46874</v>
      </c>
      <c r="D67" s="5">
        <f t="shared" ca="1" si="23"/>
        <v>30</v>
      </c>
      <c r="E67" s="5">
        <f t="shared" ca="1" si="24"/>
        <v>1400</v>
      </c>
      <c r="F67" s="2">
        <f t="shared" ca="1" si="25"/>
        <v>1594016.25855429</v>
      </c>
      <c r="G67" s="2">
        <f t="shared" ca="1" si="0"/>
        <v>1604.7814425732249</v>
      </c>
      <c r="H67" s="16">
        <f t="shared" ca="1" si="70"/>
        <v>24403.544886428794</v>
      </c>
      <c r="I67" s="16">
        <f t="shared" ca="1" si="26"/>
        <v>454.2946336881173</v>
      </c>
      <c r="J67" s="14">
        <f t="shared" si="27"/>
        <v>450.45000000000005</v>
      </c>
      <c r="K67" s="5">
        <f t="shared" si="1"/>
        <v>0</v>
      </c>
      <c r="L67" s="16">
        <f t="shared" ca="1" si="28"/>
        <v>26913.070962690137</v>
      </c>
      <c r="M67" s="16">
        <f t="shared" ca="1" si="29"/>
        <v>1592411.4771117168</v>
      </c>
      <c r="N67" s="16">
        <f t="shared" ca="1" si="30"/>
        <v>0.48571857211450936</v>
      </c>
      <c r="O67" s="16">
        <f t="shared" ca="1" si="31"/>
        <v>0.48571857211450936</v>
      </c>
      <c r="P67" s="82"/>
      <c r="Q67" s="77">
        <f ca="1">IFERROR(IF('Simulación Cliente'!$H$21="Simple",G67+H67+I67+J67+K67,AC67+AD67+AE67+AF67+AG67),"")</f>
        <v>26913.070962690137</v>
      </c>
      <c r="R67" s="79">
        <f t="shared" ca="1" si="32"/>
        <v>1400</v>
      </c>
      <c r="S67" s="78">
        <f ca="1">IFERROR((1+'Simulación Cliente'!$E$21)^(R67/360),"")</f>
        <v>2.0864702818064544</v>
      </c>
      <c r="T67" s="75">
        <f t="shared" ca="1" si="33"/>
        <v>12898.85</v>
      </c>
      <c r="X67" s="5">
        <v>46</v>
      </c>
      <c r="Y67" s="4">
        <f t="shared" ca="1" si="34"/>
        <v>46874</v>
      </c>
      <c r="Z67" s="5">
        <f t="shared" ca="1" si="78"/>
        <v>30</v>
      </c>
      <c r="AA67" s="5">
        <f t="shared" ca="1" si="71"/>
        <v>1400</v>
      </c>
      <c r="AB67" s="2">
        <f t="shared" ca="1" si="35"/>
        <v>1605239.9808874566</v>
      </c>
      <c r="AC67" s="2">
        <f t="shared" ca="1" si="79"/>
        <v>-2313.2301509213721</v>
      </c>
      <c r="AD67" s="16">
        <f t="shared" ca="1" si="72"/>
        <v>24575.374132385579</v>
      </c>
      <c r="AE67" s="16">
        <f t="shared" ca="1" si="36"/>
        <v>457.4933945530708</v>
      </c>
      <c r="AF67" s="14">
        <f t="shared" si="37"/>
        <v>450.45000000000005</v>
      </c>
      <c r="AG67" s="5">
        <f t="shared" si="2"/>
        <v>0</v>
      </c>
      <c r="AH67" s="16">
        <f t="shared" ca="1" si="3"/>
        <v>23170.08737601728</v>
      </c>
      <c r="AI67" s="16">
        <f t="shared" ca="1" si="4"/>
        <v>1607553.2110383778</v>
      </c>
      <c r="AJ67" s="16">
        <f t="shared" ca="1" si="38"/>
        <v>0.48571857211450936</v>
      </c>
      <c r="AK67" s="16">
        <f t="shared" ca="1" si="39"/>
        <v>0.48571857211450936</v>
      </c>
      <c r="AO67" s="5">
        <v>46</v>
      </c>
      <c r="AP67" s="4">
        <f t="shared" ca="1" si="40"/>
        <v>46874</v>
      </c>
      <c r="AQ67" s="5">
        <f t="shared" ca="1" si="80"/>
        <v>30</v>
      </c>
      <c r="AR67" s="5">
        <f t="shared" ca="1" si="42"/>
        <v>1400</v>
      </c>
      <c r="AS67" s="2">
        <f t="shared" ca="1" si="43"/>
        <v>1528023.5023547788</v>
      </c>
      <c r="AT67" s="2">
        <f t="shared" ca="1" si="81"/>
        <v>3650.8588471949843</v>
      </c>
      <c r="AU67" s="16">
        <f t="shared" ca="1" si="73"/>
        <v>23393.230732196422</v>
      </c>
      <c r="AV67" s="16">
        <f t="shared" ca="1" si="74"/>
        <v>435.48669817125062</v>
      </c>
      <c r="AW67" s="14">
        <f t="shared" si="44"/>
        <v>450.45000000000005</v>
      </c>
      <c r="AX67" s="5">
        <f t="shared" si="6"/>
        <v>0</v>
      </c>
      <c r="AY67" s="16">
        <f t="shared" ca="1" si="7"/>
        <v>27930.026277562658</v>
      </c>
      <c r="AZ67" s="16">
        <f t="shared" ca="1" si="8"/>
        <v>1524372.6435075838</v>
      </c>
      <c r="BA67" s="16">
        <f t="shared" ca="1" si="45"/>
        <v>0.48571857211450936</v>
      </c>
      <c r="BB67" s="16">
        <f t="shared" ca="1" si="46"/>
        <v>0.48571857211450936</v>
      </c>
      <c r="BF67" s="5">
        <v>46</v>
      </c>
      <c r="BG67" s="4">
        <f t="shared" ca="1" si="47"/>
        <v>46874</v>
      </c>
      <c r="BH67" s="5">
        <f t="shared" ca="1" si="82"/>
        <v>30</v>
      </c>
      <c r="BI67" s="5">
        <f t="shared" ca="1" si="49"/>
        <v>1400</v>
      </c>
      <c r="BJ67" s="2">
        <f t="shared" ca="1" si="50"/>
        <v>1539671.4213734895</v>
      </c>
      <c r="BK67" s="2">
        <f t="shared" ca="1" si="83"/>
        <v>-415.20394874843987</v>
      </c>
      <c r="BL67" s="16">
        <f t="shared" ca="1" si="75"/>
        <v>23571.554204796634</v>
      </c>
      <c r="BM67" s="16">
        <f t="shared" ca="1" si="10"/>
        <v>438.80635509158424</v>
      </c>
      <c r="BN67" s="14">
        <f t="shared" si="51"/>
        <v>450.45000000000005</v>
      </c>
      <c r="BO67" s="5">
        <f t="shared" si="11"/>
        <v>0</v>
      </c>
      <c r="BP67" s="16">
        <f t="shared" ca="1" si="12"/>
        <v>24045.606611139778</v>
      </c>
      <c r="BQ67" s="16">
        <f t="shared" ca="1" si="13"/>
        <v>1540086.6253222381</v>
      </c>
      <c r="BR67" s="16">
        <f t="shared" ca="1" si="52"/>
        <v>0.48571857211450936</v>
      </c>
      <c r="BS67" s="16">
        <f t="shared" ca="1" si="53"/>
        <v>0.48571857211450936</v>
      </c>
      <c r="BW67" s="5">
        <v>46</v>
      </c>
      <c r="BX67" s="4">
        <f t="shared" ca="1" si="54"/>
        <v>46874</v>
      </c>
      <c r="BY67" s="5">
        <f t="shared" ca="1" si="84"/>
        <v>30</v>
      </c>
      <c r="BZ67" s="5">
        <f t="shared" ca="1" si="56"/>
        <v>1400</v>
      </c>
      <c r="CA67" s="2">
        <f t="shared" ca="1" si="57"/>
        <v>1594016.25855429</v>
      </c>
      <c r="CB67" s="2">
        <f t="shared" ca="1" si="85"/>
        <v>1604.7814425732249</v>
      </c>
      <c r="CC67" s="16">
        <f t="shared" ca="1" si="76"/>
        <v>24403.544886428794</v>
      </c>
      <c r="CD67" s="16">
        <f t="shared" ca="1" si="15"/>
        <v>454.2946336881173</v>
      </c>
      <c r="CE67" s="14">
        <f t="shared" si="58"/>
        <v>450.45000000000005</v>
      </c>
      <c r="CF67" s="5">
        <f t="shared" si="16"/>
        <v>0</v>
      </c>
      <c r="CG67" s="16">
        <f t="shared" ca="1" si="17"/>
        <v>26913.070962690137</v>
      </c>
      <c r="CH67" s="16">
        <f t="shared" ca="1" si="18"/>
        <v>1592411.4771117168</v>
      </c>
      <c r="CI67" s="16">
        <f t="shared" ca="1" si="59"/>
        <v>0.48571857211450936</v>
      </c>
      <c r="CJ67" s="16">
        <f t="shared" ca="1" si="60"/>
        <v>0.48571857211450936</v>
      </c>
      <c r="CN67" s="5">
        <v>46</v>
      </c>
      <c r="CO67" s="4">
        <f t="shared" ca="1" si="61"/>
        <v>46874</v>
      </c>
      <c r="CP67" s="5">
        <f t="shared" ca="1" si="86"/>
        <v>30</v>
      </c>
      <c r="CQ67" s="5">
        <f t="shared" ca="1" si="63"/>
        <v>1400</v>
      </c>
      <c r="CR67" s="2">
        <f t="shared" ca="1" si="64"/>
        <v>1605239.9808874566</v>
      </c>
      <c r="CS67" s="2">
        <f t="shared" ca="1" si="87"/>
        <v>-2313.2301509213721</v>
      </c>
      <c r="CT67" s="16">
        <f t="shared" ca="1" si="77"/>
        <v>24575.374132385579</v>
      </c>
      <c r="CU67" s="16">
        <f t="shared" ca="1" si="20"/>
        <v>457.4933945530708</v>
      </c>
      <c r="CV67" s="14">
        <f t="shared" si="65"/>
        <v>450.45000000000005</v>
      </c>
      <c r="CW67" s="5">
        <f t="shared" si="21"/>
        <v>0</v>
      </c>
      <c r="CX67" s="16">
        <f t="shared" ca="1" si="66"/>
        <v>23170.08737601728</v>
      </c>
      <c r="CY67" s="16">
        <f t="shared" ca="1" si="22"/>
        <v>1607553.2110383778</v>
      </c>
      <c r="CZ67" s="16">
        <f t="shared" ca="1" si="67"/>
        <v>0.48571857211450936</v>
      </c>
      <c r="DA67" s="16">
        <f t="shared" ca="1" si="68"/>
        <v>0.48571857211450936</v>
      </c>
    </row>
    <row r="68" spans="2:105">
      <c r="B68" s="5">
        <v>47</v>
      </c>
      <c r="C68" s="4">
        <f t="shared" ca="1" si="69"/>
        <v>46905</v>
      </c>
      <c r="D68" s="5">
        <f t="shared" ca="1" si="23"/>
        <v>31</v>
      </c>
      <c r="E68" s="5">
        <f t="shared" ca="1" si="24"/>
        <v>1431</v>
      </c>
      <c r="F68" s="2">
        <f t="shared" ca="1" si="25"/>
        <v>1592411.4771117168</v>
      </c>
      <c r="G68" s="2">
        <f t="shared" ca="1" si="0"/>
        <v>795.64810766651499</v>
      </c>
      <c r="H68" s="16">
        <f t="shared" ca="1" si="70"/>
        <v>25198.005447634179</v>
      </c>
      <c r="I68" s="16">
        <f t="shared" ca="1" si="26"/>
        <v>468.96740738944186</v>
      </c>
      <c r="J68" s="14">
        <f t="shared" si="27"/>
        <v>450.45000000000005</v>
      </c>
      <c r="K68" s="5">
        <f t="shared" si="1"/>
        <v>0</v>
      </c>
      <c r="L68" s="16">
        <f t="shared" ca="1" si="28"/>
        <v>26913.070962690137</v>
      </c>
      <c r="M68" s="16">
        <f t="shared" ca="1" si="29"/>
        <v>1591615.8290040502</v>
      </c>
      <c r="N68" s="16">
        <f t="shared" ca="1" si="30"/>
        <v>0.4780137300219261</v>
      </c>
      <c r="O68" s="16">
        <f t="shared" ca="1" si="31"/>
        <v>0.4780137300219261</v>
      </c>
      <c r="P68" s="82"/>
      <c r="Q68" s="77">
        <f ca="1">IFERROR(IF('Simulación Cliente'!$H$21="Simple",G68+H68+I68+J68+K68,AC68+AD68+AE68+AF68+AG68),"")</f>
        <v>26913.070962690137</v>
      </c>
      <c r="R68" s="79">
        <f t="shared" ca="1" si="32"/>
        <v>1431</v>
      </c>
      <c r="S68" s="78">
        <f ca="1">IFERROR((1+'Simulación Cliente'!$E$21)^(R68/360),"")</f>
        <v>2.1207276664028289</v>
      </c>
      <c r="T68" s="75">
        <f t="shared" ca="1" si="33"/>
        <v>12690.49</v>
      </c>
      <c r="X68" s="5">
        <v>47</v>
      </c>
      <c r="Y68" s="4">
        <f t="shared" ca="1" si="34"/>
        <v>46905</v>
      </c>
      <c r="Z68" s="5">
        <f t="shared" ca="1" si="78"/>
        <v>31</v>
      </c>
      <c r="AA68" s="5">
        <f t="shared" ca="1" si="71"/>
        <v>1431</v>
      </c>
      <c r="AB68" s="2">
        <f t="shared" ca="1" si="35"/>
        <v>1607553.2110383778</v>
      </c>
      <c r="AC68" s="2">
        <f t="shared" ca="1" si="79"/>
        <v>-3191.3945549799137</v>
      </c>
      <c r="AD68" s="16">
        <f t="shared" ca="1" si="72"/>
        <v>25437.605261786903</v>
      </c>
      <c r="AE68" s="16">
        <f t="shared" ca="1" si="36"/>
        <v>473.42666921029144</v>
      </c>
      <c r="AF68" s="14">
        <f t="shared" si="37"/>
        <v>450.45000000000005</v>
      </c>
      <c r="AG68" s="5">
        <f t="shared" si="2"/>
        <v>0</v>
      </c>
      <c r="AH68" s="16">
        <f t="shared" ca="1" si="3"/>
        <v>23170.08737601728</v>
      </c>
      <c r="AI68" s="16">
        <f t="shared" ca="1" si="4"/>
        <v>1610744.6055933577</v>
      </c>
      <c r="AJ68" s="16">
        <f t="shared" ca="1" si="38"/>
        <v>0.4780137300219261</v>
      </c>
      <c r="AK68" s="16">
        <f t="shared" ca="1" si="39"/>
        <v>0.4780137300219261</v>
      </c>
      <c r="AO68" s="5">
        <v>47</v>
      </c>
      <c r="AP68" s="4">
        <f t="shared" ca="1" si="40"/>
        <v>46905</v>
      </c>
      <c r="AQ68" s="5">
        <f t="shared" ca="1" si="80"/>
        <v>31</v>
      </c>
      <c r="AR68" s="5">
        <f t="shared" ca="1" si="42"/>
        <v>1431</v>
      </c>
      <c r="AS68" s="2">
        <f t="shared" ca="1" si="43"/>
        <v>1524372.6435075838</v>
      </c>
      <c r="AT68" s="2">
        <f t="shared" ca="1" si="81"/>
        <v>2909.2740508946226</v>
      </c>
      <c r="AU68" s="16">
        <f t="shared" ca="1" si="73"/>
        <v>24121.372350944093</v>
      </c>
      <c r="AV68" s="16">
        <f t="shared" ca="1" si="74"/>
        <v>448.92987572394168</v>
      </c>
      <c r="AW68" s="14">
        <f t="shared" si="44"/>
        <v>450.45000000000005</v>
      </c>
      <c r="AX68" s="5">
        <f t="shared" si="6"/>
        <v>0</v>
      </c>
      <c r="AY68" s="16">
        <f t="shared" ca="1" si="7"/>
        <v>27930.026277562658</v>
      </c>
      <c r="AZ68" s="16">
        <f t="shared" ca="1" si="8"/>
        <v>1521463.3694566891</v>
      </c>
      <c r="BA68" s="16">
        <f t="shared" ca="1" si="45"/>
        <v>0.4780137300219261</v>
      </c>
      <c r="BB68" s="16">
        <f t="shared" ca="1" si="46"/>
        <v>0.4780137300219261</v>
      </c>
      <c r="BF68" s="5">
        <v>47</v>
      </c>
      <c r="BG68" s="4">
        <f t="shared" ca="1" si="47"/>
        <v>46905</v>
      </c>
      <c r="BH68" s="5">
        <f t="shared" ca="1" si="82"/>
        <v>31</v>
      </c>
      <c r="BI68" s="5">
        <f t="shared" ca="1" si="49"/>
        <v>1431</v>
      </c>
      <c r="BJ68" s="2">
        <f t="shared" ca="1" si="50"/>
        <v>1540086.6253222381</v>
      </c>
      <c r="BK68" s="2">
        <f t="shared" ca="1" si="83"/>
        <v>-1228.4283571300839</v>
      </c>
      <c r="BL68" s="16">
        <f t="shared" ca="1" si="75"/>
        <v>24370.027302921626</v>
      </c>
      <c r="BM68" s="16">
        <f t="shared" ca="1" si="10"/>
        <v>453.55766534823505</v>
      </c>
      <c r="BN68" s="14">
        <f t="shared" si="51"/>
        <v>450.45000000000005</v>
      </c>
      <c r="BO68" s="5">
        <f t="shared" si="11"/>
        <v>0</v>
      </c>
      <c r="BP68" s="16">
        <f t="shared" ca="1" si="12"/>
        <v>24045.606611139778</v>
      </c>
      <c r="BQ68" s="16">
        <f t="shared" ca="1" si="13"/>
        <v>1541315.0536793682</v>
      </c>
      <c r="BR68" s="16">
        <f t="shared" ca="1" si="52"/>
        <v>0.4780137300219261</v>
      </c>
      <c r="BS68" s="16">
        <f t="shared" ca="1" si="53"/>
        <v>0.4780137300219261</v>
      </c>
      <c r="BW68" s="5">
        <v>47</v>
      </c>
      <c r="BX68" s="4">
        <f t="shared" ca="1" si="54"/>
        <v>46905</v>
      </c>
      <c r="BY68" s="5">
        <f t="shared" ca="1" si="84"/>
        <v>31</v>
      </c>
      <c r="BZ68" s="5">
        <f t="shared" ca="1" si="56"/>
        <v>1431</v>
      </c>
      <c r="CA68" s="2">
        <f t="shared" ca="1" si="57"/>
        <v>1592411.4771117168</v>
      </c>
      <c r="CB68" s="2">
        <f t="shared" ca="1" si="85"/>
        <v>795.64810766651499</v>
      </c>
      <c r="CC68" s="16">
        <f t="shared" ca="1" si="76"/>
        <v>25198.005447634179</v>
      </c>
      <c r="CD68" s="16">
        <f t="shared" ca="1" si="15"/>
        <v>468.96740738944186</v>
      </c>
      <c r="CE68" s="14">
        <f t="shared" si="58"/>
        <v>450.45000000000005</v>
      </c>
      <c r="CF68" s="5">
        <f t="shared" si="16"/>
        <v>0</v>
      </c>
      <c r="CG68" s="16">
        <f t="shared" ca="1" si="17"/>
        <v>26913.070962690137</v>
      </c>
      <c r="CH68" s="16">
        <f t="shared" ca="1" si="18"/>
        <v>1591615.8290040502</v>
      </c>
      <c r="CI68" s="16">
        <f t="shared" ca="1" si="59"/>
        <v>0.4780137300219261</v>
      </c>
      <c r="CJ68" s="16">
        <f t="shared" ca="1" si="60"/>
        <v>0.4780137300219261</v>
      </c>
      <c r="CN68" s="5">
        <v>47</v>
      </c>
      <c r="CO68" s="4">
        <f t="shared" ca="1" si="61"/>
        <v>46905</v>
      </c>
      <c r="CP68" s="5">
        <f t="shared" ca="1" si="86"/>
        <v>31</v>
      </c>
      <c r="CQ68" s="5">
        <f t="shared" ca="1" si="63"/>
        <v>1431</v>
      </c>
      <c r="CR68" s="2">
        <f t="shared" ca="1" si="64"/>
        <v>1607553.2110383778</v>
      </c>
      <c r="CS68" s="2">
        <f t="shared" ca="1" si="87"/>
        <v>-3191.3945549799137</v>
      </c>
      <c r="CT68" s="16">
        <f t="shared" ca="1" si="77"/>
        <v>25437.605261786903</v>
      </c>
      <c r="CU68" s="16">
        <f t="shared" ca="1" si="20"/>
        <v>473.42666921029144</v>
      </c>
      <c r="CV68" s="14">
        <f t="shared" si="65"/>
        <v>450.45000000000005</v>
      </c>
      <c r="CW68" s="5">
        <f t="shared" si="21"/>
        <v>0</v>
      </c>
      <c r="CX68" s="16">
        <f t="shared" ca="1" si="66"/>
        <v>23170.08737601728</v>
      </c>
      <c r="CY68" s="16">
        <f t="shared" ca="1" si="22"/>
        <v>1610744.6055933577</v>
      </c>
      <c r="CZ68" s="16">
        <f t="shared" ca="1" si="67"/>
        <v>0.4780137300219261</v>
      </c>
      <c r="DA68" s="16">
        <f t="shared" ca="1" si="68"/>
        <v>0.4780137300219261</v>
      </c>
    </row>
    <row r="69" spans="2:105">
      <c r="B69" s="5">
        <v>48</v>
      </c>
      <c r="C69" s="4">
        <f t="shared" ca="1" si="69"/>
        <v>46935</v>
      </c>
      <c r="D69" s="5">
        <f t="shared" ca="1" si="23"/>
        <v>30</v>
      </c>
      <c r="E69" s="5">
        <f t="shared" ca="1" si="24"/>
        <v>1461</v>
      </c>
      <c r="F69" s="2">
        <f t="shared" ca="1" si="25"/>
        <v>1591615.8290040502</v>
      </c>
      <c r="G69" s="2">
        <f t="shared" ca="1" si="0"/>
        <v>1642.2148703811254</v>
      </c>
      <c r="H69" s="16">
        <f t="shared" ca="1" si="70"/>
        <v>24366.795581042712</v>
      </c>
      <c r="I69" s="16">
        <f t="shared" ca="1" si="26"/>
        <v>453.61051126629872</v>
      </c>
      <c r="J69" s="14">
        <f t="shared" si="27"/>
        <v>450.45000000000005</v>
      </c>
      <c r="K69" s="5">
        <f t="shared" si="1"/>
        <v>0</v>
      </c>
      <c r="L69" s="16">
        <f t="shared" ca="1" si="28"/>
        <v>26913.070962690137</v>
      </c>
      <c r="M69" s="16">
        <f t="shared" ca="1" si="29"/>
        <v>1589973.6141336691</v>
      </c>
      <c r="N69" s="16">
        <f t="shared" ca="1" si="30"/>
        <v>0.47067382100526373</v>
      </c>
      <c r="O69" s="16">
        <f t="shared" ca="1" si="31"/>
        <v>0.47067382100526373</v>
      </c>
      <c r="P69" s="82"/>
      <c r="Q69" s="77">
        <f ca="1">IFERROR(IF('Simulación Cliente'!$H$21="Simple",G69+H69+I69+J69+K69,AC69+AD69+AE69+AF69+AG69),"")</f>
        <v>26913.070962690137</v>
      </c>
      <c r="R69" s="79">
        <f t="shared" ca="1" si="32"/>
        <v>1461</v>
      </c>
      <c r="S69" s="78">
        <f ca="1">IFERROR((1+'Simulación Cliente'!$E$21)^(R69/360),"")</f>
        <v>2.1544154223873995</v>
      </c>
      <c r="T69" s="75">
        <f t="shared" ca="1" si="33"/>
        <v>12492.05</v>
      </c>
      <c r="X69" s="5">
        <v>48</v>
      </c>
      <c r="Y69" s="4">
        <f t="shared" ca="1" si="34"/>
        <v>46935</v>
      </c>
      <c r="Z69" s="5">
        <f t="shared" ca="1" si="78"/>
        <v>30</v>
      </c>
      <c r="AA69" s="5">
        <f t="shared" ca="1" si="71"/>
        <v>1461</v>
      </c>
      <c r="AB69" s="2">
        <f t="shared" ca="1" si="35"/>
        <v>1610744.6055933577</v>
      </c>
      <c r="AC69" s="2">
        <f t="shared" ca="1" si="79"/>
        <v>20771.015517507643</v>
      </c>
      <c r="AD69" s="16">
        <f t="shared" ca="1" si="72"/>
        <v>24659.647021932666</v>
      </c>
      <c r="AE69" s="16">
        <f t="shared" ca="1" si="36"/>
        <v>459.06221259425308</v>
      </c>
      <c r="AF69" s="14">
        <f t="shared" si="37"/>
        <v>450.45000000000005</v>
      </c>
      <c r="AG69" s="5">
        <f t="shared" si="2"/>
        <v>0</v>
      </c>
      <c r="AH69" s="16">
        <f t="shared" ca="1" si="3"/>
        <v>46340.17475203456</v>
      </c>
      <c r="AI69" s="16">
        <f t="shared" ca="1" si="4"/>
        <v>1589973.59007585</v>
      </c>
      <c r="AJ69" s="16">
        <f t="shared" ca="1" si="38"/>
        <v>0.94134764201052745</v>
      </c>
      <c r="AK69" s="16">
        <f t="shared" ca="1" si="39"/>
        <v>0.47067382100526373</v>
      </c>
      <c r="AO69" s="5">
        <v>48</v>
      </c>
      <c r="AP69" s="4">
        <f t="shared" ca="1" si="40"/>
        <v>46935</v>
      </c>
      <c r="AQ69" s="5">
        <f t="shared" ca="1" si="80"/>
        <v>30</v>
      </c>
      <c r="AR69" s="5">
        <f t="shared" ca="1" si="42"/>
        <v>1461</v>
      </c>
      <c r="AS69" s="2">
        <f t="shared" ca="1" si="43"/>
        <v>1521463.3694566891</v>
      </c>
      <c r="AT69" s="2">
        <f t="shared" ca="1" si="81"/>
        <v>3753.1606461485608</v>
      </c>
      <c r="AU69" s="16">
        <f t="shared" ca="1" si="73"/>
        <v>23292.798571118801</v>
      </c>
      <c r="AV69" s="16">
        <f t="shared" ca="1" si="74"/>
        <v>433.61706029529444</v>
      </c>
      <c r="AW69" s="14">
        <f t="shared" si="44"/>
        <v>450.45000000000005</v>
      </c>
      <c r="AX69" s="5">
        <f t="shared" si="6"/>
        <v>0</v>
      </c>
      <c r="AY69" s="16">
        <f t="shared" ca="1" si="7"/>
        <v>27930.026277562658</v>
      </c>
      <c r="AZ69" s="16">
        <f t="shared" ca="1" si="8"/>
        <v>1517710.2088105406</v>
      </c>
      <c r="BA69" s="16">
        <f t="shared" ca="1" si="45"/>
        <v>0.47067382100526373</v>
      </c>
      <c r="BB69" s="16">
        <f t="shared" ca="1" si="46"/>
        <v>0.47067382100526373</v>
      </c>
      <c r="BF69" s="5">
        <v>48</v>
      </c>
      <c r="BG69" s="4">
        <f t="shared" ca="1" si="47"/>
        <v>46935</v>
      </c>
      <c r="BH69" s="5">
        <f t="shared" ca="1" si="82"/>
        <v>30</v>
      </c>
      <c r="BI69" s="5">
        <f t="shared" ca="1" si="49"/>
        <v>1461</v>
      </c>
      <c r="BJ69" s="2">
        <f t="shared" ca="1" si="50"/>
        <v>1541315.0536793682</v>
      </c>
      <c r="BK69" s="2">
        <f t="shared" ca="1" si="83"/>
        <v>23604.77108688491</v>
      </c>
      <c r="BL69" s="16">
        <f t="shared" ca="1" si="75"/>
        <v>23596.717345095887</v>
      </c>
      <c r="BM69" s="16">
        <f t="shared" ca="1" si="10"/>
        <v>439.2747902987598</v>
      </c>
      <c r="BN69" s="14">
        <f t="shared" si="51"/>
        <v>450.45000000000005</v>
      </c>
      <c r="BO69" s="5">
        <f t="shared" si="11"/>
        <v>0</v>
      </c>
      <c r="BP69" s="16">
        <f t="shared" ca="1" si="12"/>
        <v>48091.213222279555</v>
      </c>
      <c r="BQ69" s="16">
        <f t="shared" ca="1" si="13"/>
        <v>1517710.2825924833</v>
      </c>
      <c r="BR69" s="16">
        <f t="shared" ca="1" si="52"/>
        <v>0.94134764201052745</v>
      </c>
      <c r="BS69" s="16">
        <f t="shared" ca="1" si="53"/>
        <v>0.47067382100526373</v>
      </c>
      <c r="BW69" s="5">
        <v>48</v>
      </c>
      <c r="BX69" s="4">
        <f t="shared" ca="1" si="54"/>
        <v>46935</v>
      </c>
      <c r="BY69" s="5">
        <f t="shared" ca="1" si="84"/>
        <v>30</v>
      </c>
      <c r="BZ69" s="5">
        <f t="shared" ca="1" si="56"/>
        <v>1461</v>
      </c>
      <c r="CA69" s="2">
        <f t="shared" ca="1" si="57"/>
        <v>1591615.8290040502</v>
      </c>
      <c r="CB69" s="2">
        <f t="shared" ca="1" si="85"/>
        <v>1642.2148703811254</v>
      </c>
      <c r="CC69" s="16">
        <f t="shared" ca="1" si="76"/>
        <v>24366.795581042712</v>
      </c>
      <c r="CD69" s="16">
        <f t="shared" ca="1" si="15"/>
        <v>453.61051126629872</v>
      </c>
      <c r="CE69" s="14">
        <f t="shared" si="58"/>
        <v>450.45000000000005</v>
      </c>
      <c r="CF69" s="5">
        <f t="shared" si="16"/>
        <v>0</v>
      </c>
      <c r="CG69" s="16">
        <f t="shared" ca="1" si="17"/>
        <v>26913.070962690137</v>
      </c>
      <c r="CH69" s="16">
        <f t="shared" ca="1" si="18"/>
        <v>1589973.6141336691</v>
      </c>
      <c r="CI69" s="16">
        <f t="shared" ca="1" si="59"/>
        <v>0.47067382100526373</v>
      </c>
      <c r="CJ69" s="16">
        <f t="shared" ca="1" si="60"/>
        <v>0.47067382100526373</v>
      </c>
      <c r="CN69" s="5">
        <v>48</v>
      </c>
      <c r="CO69" s="4">
        <f t="shared" ca="1" si="61"/>
        <v>46935</v>
      </c>
      <c r="CP69" s="5">
        <f t="shared" ca="1" si="86"/>
        <v>30</v>
      </c>
      <c r="CQ69" s="5">
        <f t="shared" ca="1" si="63"/>
        <v>1461</v>
      </c>
      <c r="CR69" s="2">
        <f t="shared" ca="1" si="64"/>
        <v>1610744.6055933577</v>
      </c>
      <c r="CS69" s="2">
        <f t="shared" ca="1" si="87"/>
        <v>20771.015517507643</v>
      </c>
      <c r="CT69" s="16">
        <f t="shared" ca="1" si="77"/>
        <v>24659.647021932666</v>
      </c>
      <c r="CU69" s="16">
        <f t="shared" ca="1" si="20"/>
        <v>459.06221259425308</v>
      </c>
      <c r="CV69" s="14">
        <f t="shared" si="65"/>
        <v>450.45000000000005</v>
      </c>
      <c r="CW69" s="5">
        <f t="shared" si="21"/>
        <v>0</v>
      </c>
      <c r="CX69" s="16">
        <f t="shared" ca="1" si="66"/>
        <v>46340.17475203456</v>
      </c>
      <c r="CY69" s="16">
        <f t="shared" ca="1" si="22"/>
        <v>1589973.59007585</v>
      </c>
      <c r="CZ69" s="16">
        <f t="shared" ca="1" si="67"/>
        <v>0.94134764201052745</v>
      </c>
      <c r="DA69" s="16">
        <f t="shared" ca="1" si="68"/>
        <v>0.47067382100526373</v>
      </c>
    </row>
    <row r="70" spans="2:105">
      <c r="B70" s="5">
        <v>49</v>
      </c>
      <c r="C70" s="4">
        <f t="shared" ca="1" si="69"/>
        <v>46966</v>
      </c>
      <c r="D70" s="5">
        <f t="shared" ca="1" si="23"/>
        <v>31</v>
      </c>
      <c r="E70" s="5">
        <f t="shared" ca="1" si="24"/>
        <v>1492</v>
      </c>
      <c r="F70" s="2">
        <f t="shared" ca="1" si="25"/>
        <v>1589973.6141336691</v>
      </c>
      <c r="G70" s="2">
        <f t="shared" ca="1" si="0"/>
        <v>834.94232513555107</v>
      </c>
      <c r="H70" s="16">
        <f t="shared" ca="1" si="70"/>
        <v>25159.429184222132</v>
      </c>
      <c r="I70" s="16">
        <f t="shared" ca="1" si="26"/>
        <v>468.24945333245438</v>
      </c>
      <c r="J70" s="14">
        <f t="shared" si="27"/>
        <v>450.45000000000005</v>
      </c>
      <c r="K70" s="5">
        <f t="shared" si="1"/>
        <v>0</v>
      </c>
      <c r="L70" s="16">
        <f t="shared" ca="1" si="28"/>
        <v>26913.070962690137</v>
      </c>
      <c r="M70" s="16">
        <f t="shared" ca="1" si="29"/>
        <v>1589138.6718085336</v>
      </c>
      <c r="N70" s="16">
        <f t="shared" ca="1" si="30"/>
        <v>0.46320763034228163</v>
      </c>
      <c r="O70" s="16">
        <f t="shared" ca="1" si="31"/>
        <v>0.46320763034228163</v>
      </c>
      <c r="P70" s="82"/>
      <c r="Q70" s="77">
        <f ca="1">IFERROR(IF('Simulación Cliente'!$H$21="Simple",G70+H70+I70+J70+K70,AC70+AD70+AE70+AF70+AG70),"")</f>
        <v>26913.070962690137</v>
      </c>
      <c r="R70" s="79">
        <f t="shared" ca="1" si="32"/>
        <v>1492</v>
      </c>
      <c r="S70" s="78">
        <f ca="1">IFERROR((1+'Simulación Cliente'!$E$21)^(R70/360),"")</f>
        <v>2.1897883861667764</v>
      </c>
      <c r="T70" s="75">
        <f t="shared" ca="1" si="33"/>
        <v>12290.26</v>
      </c>
      <c r="X70" s="5">
        <v>49</v>
      </c>
      <c r="Y70" s="4">
        <f t="shared" ca="1" si="34"/>
        <v>46966</v>
      </c>
      <c r="Z70" s="5">
        <f t="shared" ca="1" si="78"/>
        <v>31</v>
      </c>
      <c r="AA70" s="5">
        <f t="shared" ca="1" si="71"/>
        <v>1492</v>
      </c>
      <c r="AB70" s="2">
        <f t="shared" ca="1" si="35"/>
        <v>1589973.59007585</v>
      </c>
      <c r="AC70" s="2">
        <f t="shared" ca="1" si="79"/>
        <v>-2908.0408737660546</v>
      </c>
      <c r="AD70" s="16">
        <f t="shared" ca="1" si="72"/>
        <v>25159.428803535942</v>
      </c>
      <c r="AE70" s="16">
        <f t="shared" ca="1" si="36"/>
        <v>468.24944624739305</v>
      </c>
      <c r="AF70" s="14">
        <f t="shared" si="37"/>
        <v>450.45000000000005</v>
      </c>
      <c r="AG70" s="5">
        <f t="shared" si="2"/>
        <v>0</v>
      </c>
      <c r="AH70" s="16">
        <f t="shared" ca="1" si="3"/>
        <v>23170.08737601728</v>
      </c>
      <c r="AI70" s="16">
        <f t="shared" ca="1" si="4"/>
        <v>1592881.630949616</v>
      </c>
      <c r="AJ70" s="16">
        <f t="shared" ca="1" si="38"/>
        <v>0.46320763034228163</v>
      </c>
      <c r="AK70" s="16">
        <f t="shared" ca="1" si="39"/>
        <v>0.46320763034228163</v>
      </c>
      <c r="AO70" s="5">
        <v>49</v>
      </c>
      <c r="AP70" s="4">
        <f t="shared" ca="1" si="40"/>
        <v>46966</v>
      </c>
      <c r="AQ70" s="5">
        <f t="shared" ca="1" si="80"/>
        <v>31</v>
      </c>
      <c r="AR70" s="5">
        <f t="shared" ca="1" si="42"/>
        <v>1492</v>
      </c>
      <c r="AS70" s="2">
        <f t="shared" ca="1" si="43"/>
        <v>1517710.2088105406</v>
      </c>
      <c r="AT70" s="2">
        <f t="shared" ca="1" si="81"/>
        <v>3016.6612011226098</v>
      </c>
      <c r="AU70" s="16">
        <f t="shared" ca="1" si="73"/>
        <v>24015.947297053441</v>
      </c>
      <c r="AV70" s="16">
        <f t="shared" ca="1" si="74"/>
        <v>446.967779386605</v>
      </c>
      <c r="AW70" s="14">
        <f t="shared" si="44"/>
        <v>450.45000000000005</v>
      </c>
      <c r="AX70" s="5">
        <f t="shared" si="6"/>
        <v>0</v>
      </c>
      <c r="AY70" s="16">
        <f t="shared" ca="1" si="7"/>
        <v>27930.026277562658</v>
      </c>
      <c r="AZ70" s="16">
        <f t="shared" ca="1" si="8"/>
        <v>1514693.5476094179</v>
      </c>
      <c r="BA70" s="16">
        <f t="shared" ca="1" si="45"/>
        <v>0.46320763034228163</v>
      </c>
      <c r="BB70" s="16">
        <f t="shared" ca="1" si="46"/>
        <v>0.46320763034228163</v>
      </c>
      <c r="BF70" s="5">
        <v>49</v>
      </c>
      <c r="BG70" s="4">
        <f t="shared" ca="1" si="47"/>
        <v>46966</v>
      </c>
      <c r="BH70" s="5">
        <f t="shared" ca="1" si="82"/>
        <v>31</v>
      </c>
      <c r="BI70" s="5">
        <f t="shared" ca="1" si="49"/>
        <v>1492</v>
      </c>
      <c r="BJ70" s="2">
        <f t="shared" ca="1" si="50"/>
        <v>1517710.2825924833</v>
      </c>
      <c r="BK70" s="2">
        <f t="shared" ca="1" si="83"/>
        <v>-867.75965454007746</v>
      </c>
      <c r="BL70" s="16">
        <f t="shared" ca="1" si="75"/>
        <v>24015.948464564364</v>
      </c>
      <c r="BM70" s="16">
        <f t="shared" ca="1" si="10"/>
        <v>446.96780111549032</v>
      </c>
      <c r="BN70" s="14">
        <f t="shared" si="51"/>
        <v>450.45000000000005</v>
      </c>
      <c r="BO70" s="5">
        <f t="shared" si="11"/>
        <v>0</v>
      </c>
      <c r="BP70" s="16">
        <f t="shared" ca="1" si="12"/>
        <v>24045.606611139778</v>
      </c>
      <c r="BQ70" s="16">
        <f t="shared" ca="1" si="13"/>
        <v>1518578.0422470234</v>
      </c>
      <c r="BR70" s="16">
        <f t="shared" ca="1" si="52"/>
        <v>0.46320763034228163</v>
      </c>
      <c r="BS70" s="16">
        <f t="shared" ca="1" si="53"/>
        <v>0.46320763034228163</v>
      </c>
      <c r="BW70" s="5">
        <v>49</v>
      </c>
      <c r="BX70" s="4">
        <f t="shared" ca="1" si="54"/>
        <v>46966</v>
      </c>
      <c r="BY70" s="5">
        <f t="shared" ca="1" si="84"/>
        <v>31</v>
      </c>
      <c r="BZ70" s="5">
        <f t="shared" ca="1" si="56"/>
        <v>1492</v>
      </c>
      <c r="CA70" s="2">
        <f t="shared" ca="1" si="57"/>
        <v>1589973.6141336691</v>
      </c>
      <c r="CB70" s="2">
        <f t="shared" ca="1" si="85"/>
        <v>834.94232513555107</v>
      </c>
      <c r="CC70" s="16">
        <f t="shared" ca="1" si="76"/>
        <v>25159.429184222132</v>
      </c>
      <c r="CD70" s="16">
        <f t="shared" ca="1" si="15"/>
        <v>468.24945333245438</v>
      </c>
      <c r="CE70" s="14">
        <f t="shared" si="58"/>
        <v>450.45000000000005</v>
      </c>
      <c r="CF70" s="5">
        <f t="shared" si="16"/>
        <v>0</v>
      </c>
      <c r="CG70" s="16">
        <f t="shared" ca="1" si="17"/>
        <v>26913.070962690137</v>
      </c>
      <c r="CH70" s="16">
        <f t="shared" ca="1" si="18"/>
        <v>1589138.6718085336</v>
      </c>
      <c r="CI70" s="16">
        <f t="shared" ca="1" si="59"/>
        <v>0.46320763034228163</v>
      </c>
      <c r="CJ70" s="16">
        <f t="shared" ca="1" si="60"/>
        <v>0.46320763034228163</v>
      </c>
      <c r="CN70" s="5">
        <v>49</v>
      </c>
      <c r="CO70" s="4">
        <f t="shared" ca="1" si="61"/>
        <v>46966</v>
      </c>
      <c r="CP70" s="5">
        <f t="shared" ca="1" si="86"/>
        <v>31</v>
      </c>
      <c r="CQ70" s="5">
        <f t="shared" ca="1" si="63"/>
        <v>1492</v>
      </c>
      <c r="CR70" s="2">
        <f t="shared" ca="1" si="64"/>
        <v>1589973.59007585</v>
      </c>
      <c r="CS70" s="2">
        <f t="shared" ca="1" si="87"/>
        <v>-2908.0408737660546</v>
      </c>
      <c r="CT70" s="16">
        <f t="shared" ca="1" si="77"/>
        <v>25159.428803535942</v>
      </c>
      <c r="CU70" s="16">
        <f t="shared" ca="1" si="20"/>
        <v>468.24944624739305</v>
      </c>
      <c r="CV70" s="14">
        <f t="shared" si="65"/>
        <v>450.45000000000005</v>
      </c>
      <c r="CW70" s="5">
        <f t="shared" si="21"/>
        <v>0</v>
      </c>
      <c r="CX70" s="16">
        <f t="shared" ca="1" si="66"/>
        <v>23170.08737601728</v>
      </c>
      <c r="CY70" s="16">
        <f t="shared" ca="1" si="22"/>
        <v>1592881.630949616</v>
      </c>
      <c r="CZ70" s="16">
        <f t="shared" ca="1" si="67"/>
        <v>0.46320763034228163</v>
      </c>
      <c r="DA70" s="16">
        <f t="shared" ca="1" si="68"/>
        <v>0.46320763034228163</v>
      </c>
    </row>
    <row r="71" spans="2:105">
      <c r="B71" s="5">
        <v>50</v>
      </c>
      <c r="C71" s="4">
        <f t="shared" ca="1" si="69"/>
        <v>46997</v>
      </c>
      <c r="D71" s="5">
        <f t="shared" ca="1" si="23"/>
        <v>31</v>
      </c>
      <c r="E71" s="5">
        <f t="shared" ca="1" si="24"/>
        <v>1523</v>
      </c>
      <c r="F71" s="2">
        <f t="shared" ca="1" si="25"/>
        <v>1589138.6718085336</v>
      </c>
      <c r="G71" s="2">
        <f t="shared" ca="1" si="0"/>
        <v>848.40017965543666</v>
      </c>
      <c r="H71" s="16">
        <f t="shared" ca="1" si="70"/>
        <v>25146.217221384872</v>
      </c>
      <c r="I71" s="16">
        <f t="shared" ca="1" si="26"/>
        <v>468.00356164982929</v>
      </c>
      <c r="J71" s="14">
        <f t="shared" si="27"/>
        <v>450.45000000000005</v>
      </c>
      <c r="K71" s="5">
        <f t="shared" si="1"/>
        <v>0</v>
      </c>
      <c r="L71" s="16">
        <f t="shared" ca="1" si="28"/>
        <v>26913.070962690137</v>
      </c>
      <c r="M71" s="16">
        <f t="shared" ca="1" si="29"/>
        <v>1588290.2716288781</v>
      </c>
      <c r="N71" s="16">
        <f t="shared" ca="1" si="30"/>
        <v>0.45585987414607526</v>
      </c>
      <c r="O71" s="16">
        <f t="shared" ca="1" si="31"/>
        <v>0.45585987414607526</v>
      </c>
      <c r="P71" s="82"/>
      <c r="Q71" s="77">
        <f ca="1">IFERROR(IF('Simulación Cliente'!$H$21="Simple",G71+H71+I71+J71+K71,AC71+AD71+AE71+AF71+AG71),"")</f>
        <v>26913.070962690137</v>
      </c>
      <c r="R71" s="79">
        <f t="shared" ca="1" si="32"/>
        <v>1523</v>
      </c>
      <c r="S71" s="78">
        <f ca="1">IFERROR((1+'Simulación Cliente'!$E$21)^(R71/360),"")</f>
        <v>2.2257421323493678</v>
      </c>
      <c r="T71" s="75">
        <f t="shared" ca="1" si="33"/>
        <v>12091.73</v>
      </c>
      <c r="X71" s="5">
        <v>50</v>
      </c>
      <c r="Y71" s="4">
        <f t="shared" ca="1" si="34"/>
        <v>46997</v>
      </c>
      <c r="Z71" s="5">
        <f t="shared" ca="1" si="78"/>
        <v>31</v>
      </c>
      <c r="AA71" s="5">
        <f t="shared" ca="1" si="71"/>
        <v>1523</v>
      </c>
      <c r="AB71" s="2">
        <f t="shared" ca="1" si="35"/>
        <v>1592881.630949616</v>
      </c>
      <c r="AC71" s="2">
        <f t="shared" ca="1" si="79"/>
        <v>-2954.9135616617932</v>
      </c>
      <c r="AD71" s="16">
        <f t="shared" ca="1" si="72"/>
        <v>25205.445069326743</v>
      </c>
      <c r="AE71" s="16">
        <f t="shared" ca="1" si="36"/>
        <v>469.1058683523292</v>
      </c>
      <c r="AF71" s="14">
        <f t="shared" si="37"/>
        <v>450.45000000000005</v>
      </c>
      <c r="AG71" s="5">
        <f t="shared" si="2"/>
        <v>0</v>
      </c>
      <c r="AH71" s="16">
        <f t="shared" ca="1" si="3"/>
        <v>23170.08737601728</v>
      </c>
      <c r="AI71" s="16">
        <f t="shared" ca="1" si="4"/>
        <v>1595836.5445112777</v>
      </c>
      <c r="AJ71" s="16">
        <f t="shared" ca="1" si="38"/>
        <v>0.45585987414607526</v>
      </c>
      <c r="AK71" s="16">
        <f t="shared" ca="1" si="39"/>
        <v>0.45585987414607526</v>
      </c>
      <c r="AO71" s="5">
        <v>50</v>
      </c>
      <c r="AP71" s="4">
        <f t="shared" ca="1" si="40"/>
        <v>46997</v>
      </c>
      <c r="AQ71" s="5">
        <f t="shared" ca="1" si="80"/>
        <v>31</v>
      </c>
      <c r="AR71" s="5">
        <f t="shared" ca="1" si="42"/>
        <v>1523</v>
      </c>
      <c r="AS71" s="2">
        <f t="shared" ca="1" si="43"/>
        <v>1514693.5476094179</v>
      </c>
      <c r="AT71" s="2">
        <f t="shared" ca="1" si="81"/>
        <v>3065.2846645144091</v>
      </c>
      <c r="AU71" s="16">
        <f t="shared" ca="1" si="73"/>
        <v>23968.212244604918</v>
      </c>
      <c r="AV71" s="16">
        <f t="shared" ca="1" si="74"/>
        <v>446.07936844333</v>
      </c>
      <c r="AW71" s="14">
        <f t="shared" si="44"/>
        <v>450.45000000000005</v>
      </c>
      <c r="AX71" s="5">
        <f t="shared" si="6"/>
        <v>0</v>
      </c>
      <c r="AY71" s="16">
        <f t="shared" ca="1" si="7"/>
        <v>27930.026277562658</v>
      </c>
      <c r="AZ71" s="16">
        <f t="shared" ca="1" si="8"/>
        <v>1511628.2629449035</v>
      </c>
      <c r="BA71" s="16">
        <f t="shared" ca="1" si="45"/>
        <v>0.45585987414607526</v>
      </c>
      <c r="BB71" s="16">
        <f t="shared" ca="1" si="46"/>
        <v>0.45585987414607526</v>
      </c>
      <c r="BF71" s="5">
        <v>50</v>
      </c>
      <c r="BG71" s="4">
        <f t="shared" ca="1" si="47"/>
        <v>46997</v>
      </c>
      <c r="BH71" s="5">
        <f t="shared" ca="1" si="82"/>
        <v>31</v>
      </c>
      <c r="BI71" s="5">
        <f t="shared" ca="1" si="49"/>
        <v>1523</v>
      </c>
      <c r="BJ71" s="2">
        <f t="shared" ca="1" si="50"/>
        <v>1518578.0422470234</v>
      </c>
      <c r="BK71" s="2">
        <f t="shared" ca="1" si="83"/>
        <v>-881.74646876359839</v>
      </c>
      <c r="BL71" s="16">
        <f t="shared" ca="1" si="75"/>
        <v>24029.679722355846</v>
      </c>
      <c r="BM71" s="16">
        <f t="shared" ca="1" si="10"/>
        <v>447.22335754752822</v>
      </c>
      <c r="BN71" s="14">
        <f t="shared" si="51"/>
        <v>450.45000000000005</v>
      </c>
      <c r="BO71" s="5">
        <f t="shared" si="11"/>
        <v>0</v>
      </c>
      <c r="BP71" s="16">
        <f t="shared" ca="1" si="12"/>
        <v>24045.606611139778</v>
      </c>
      <c r="BQ71" s="16">
        <f t="shared" ca="1" si="13"/>
        <v>1519459.788715787</v>
      </c>
      <c r="BR71" s="16">
        <f t="shared" ca="1" si="52"/>
        <v>0.45585987414607526</v>
      </c>
      <c r="BS71" s="16">
        <f t="shared" ca="1" si="53"/>
        <v>0.45585987414607526</v>
      </c>
      <c r="BW71" s="5">
        <v>50</v>
      </c>
      <c r="BX71" s="4">
        <f t="shared" ca="1" si="54"/>
        <v>46997</v>
      </c>
      <c r="BY71" s="5">
        <f t="shared" ca="1" si="84"/>
        <v>31</v>
      </c>
      <c r="BZ71" s="5">
        <f t="shared" ca="1" si="56"/>
        <v>1523</v>
      </c>
      <c r="CA71" s="2">
        <f t="shared" ca="1" si="57"/>
        <v>1589138.6718085336</v>
      </c>
      <c r="CB71" s="2">
        <f t="shared" ca="1" si="85"/>
        <v>848.40017965543666</v>
      </c>
      <c r="CC71" s="16">
        <f t="shared" ca="1" si="76"/>
        <v>25146.217221384872</v>
      </c>
      <c r="CD71" s="16">
        <f t="shared" ca="1" si="15"/>
        <v>468.00356164982929</v>
      </c>
      <c r="CE71" s="14">
        <f t="shared" si="58"/>
        <v>450.45000000000005</v>
      </c>
      <c r="CF71" s="5">
        <f t="shared" si="16"/>
        <v>0</v>
      </c>
      <c r="CG71" s="16">
        <f t="shared" ca="1" si="17"/>
        <v>26913.070962690137</v>
      </c>
      <c r="CH71" s="16">
        <f t="shared" ca="1" si="18"/>
        <v>1588290.2716288781</v>
      </c>
      <c r="CI71" s="16">
        <f t="shared" ca="1" si="59"/>
        <v>0.45585987414607526</v>
      </c>
      <c r="CJ71" s="16">
        <f t="shared" ca="1" si="60"/>
        <v>0.45585987414607526</v>
      </c>
      <c r="CN71" s="5">
        <v>50</v>
      </c>
      <c r="CO71" s="4">
        <f t="shared" ca="1" si="61"/>
        <v>46997</v>
      </c>
      <c r="CP71" s="5">
        <f t="shared" ca="1" si="86"/>
        <v>31</v>
      </c>
      <c r="CQ71" s="5">
        <f t="shared" ca="1" si="63"/>
        <v>1523</v>
      </c>
      <c r="CR71" s="2">
        <f t="shared" ca="1" si="64"/>
        <v>1592881.630949616</v>
      </c>
      <c r="CS71" s="2">
        <f t="shared" ca="1" si="87"/>
        <v>-2954.9135616617932</v>
      </c>
      <c r="CT71" s="16">
        <f t="shared" ca="1" si="77"/>
        <v>25205.445069326743</v>
      </c>
      <c r="CU71" s="16">
        <f t="shared" ca="1" si="20"/>
        <v>469.1058683523292</v>
      </c>
      <c r="CV71" s="14">
        <f t="shared" si="65"/>
        <v>450.45000000000005</v>
      </c>
      <c r="CW71" s="5">
        <f t="shared" si="21"/>
        <v>0</v>
      </c>
      <c r="CX71" s="16">
        <f t="shared" ca="1" si="66"/>
        <v>23170.08737601728</v>
      </c>
      <c r="CY71" s="16">
        <f t="shared" ca="1" si="22"/>
        <v>1595836.5445112777</v>
      </c>
      <c r="CZ71" s="16">
        <f t="shared" ca="1" si="67"/>
        <v>0.45585987414607526</v>
      </c>
      <c r="DA71" s="16">
        <f t="shared" ca="1" si="68"/>
        <v>0.45585987414607526</v>
      </c>
    </row>
    <row r="72" spans="2:105">
      <c r="B72" s="5">
        <v>51</v>
      </c>
      <c r="C72" s="4">
        <f t="shared" ca="1" si="69"/>
        <v>47027</v>
      </c>
      <c r="D72" s="5">
        <f t="shared" ca="1" si="23"/>
        <v>30</v>
      </c>
      <c r="E72" s="5">
        <f t="shared" ca="1" si="24"/>
        <v>1553</v>
      </c>
      <c r="F72" s="2">
        <f t="shared" ca="1" si="25"/>
        <v>1588290.2716288781</v>
      </c>
      <c r="G72" s="2">
        <f t="shared" ca="1" si="0"/>
        <v>1694.0751767634101</v>
      </c>
      <c r="H72" s="16">
        <f t="shared" ca="1" si="70"/>
        <v>24315.883058512351</v>
      </c>
      <c r="I72" s="16">
        <f t="shared" ca="1" si="26"/>
        <v>452.66272741437439</v>
      </c>
      <c r="J72" s="14">
        <f t="shared" si="27"/>
        <v>450.45000000000005</v>
      </c>
      <c r="K72" s="5">
        <f t="shared" si="1"/>
        <v>0</v>
      </c>
      <c r="L72" s="16">
        <f t="shared" ca="1" si="28"/>
        <v>26913.070962690137</v>
      </c>
      <c r="M72" s="16">
        <f t="shared" ca="1" si="29"/>
        <v>1586596.1964521147</v>
      </c>
      <c r="N72" s="16">
        <f t="shared" ca="1" si="30"/>
        <v>0.44886013796605823</v>
      </c>
      <c r="O72" s="16">
        <f t="shared" ca="1" si="31"/>
        <v>0.44886013796605823</v>
      </c>
      <c r="P72" s="82"/>
      <c r="Q72" s="77">
        <f ca="1">IFERROR(IF('Simulación Cliente'!$H$21="Simple",G72+H72+I72+J72+K72,AC72+AD72+AE72+AF72+AG72),"")</f>
        <v>26913.070962690137</v>
      </c>
      <c r="R72" s="79">
        <f t="shared" ca="1" si="32"/>
        <v>1553</v>
      </c>
      <c r="S72" s="78">
        <f ca="1">IFERROR((1+'Simulación Cliente'!$E$21)^(R72/360),"")</f>
        <v>2.2610980429771308</v>
      </c>
      <c r="T72" s="75">
        <f t="shared" ca="1" si="33"/>
        <v>11902.66</v>
      </c>
      <c r="X72" s="5">
        <v>51</v>
      </c>
      <c r="Y72" s="4">
        <f t="shared" ca="1" si="34"/>
        <v>47027</v>
      </c>
      <c r="Z72" s="5">
        <f t="shared" ca="1" si="78"/>
        <v>30</v>
      </c>
      <c r="AA72" s="5">
        <f t="shared" ca="1" si="71"/>
        <v>1553</v>
      </c>
      <c r="AB72" s="2">
        <f t="shared" ca="1" si="35"/>
        <v>1595836.5445112777</v>
      </c>
      <c r="AC72" s="2">
        <f t="shared" ca="1" si="79"/>
        <v>-2166.5885397569473</v>
      </c>
      <c r="AD72" s="16">
        <f t="shared" ca="1" si="72"/>
        <v>24431.412500588369</v>
      </c>
      <c r="AE72" s="16">
        <f t="shared" ca="1" si="36"/>
        <v>454.81341518585896</v>
      </c>
      <c r="AF72" s="14">
        <f t="shared" si="37"/>
        <v>450.45000000000005</v>
      </c>
      <c r="AG72" s="5">
        <f t="shared" si="2"/>
        <v>0</v>
      </c>
      <c r="AH72" s="16">
        <f t="shared" ca="1" si="3"/>
        <v>23170.08737601728</v>
      </c>
      <c r="AI72" s="16">
        <f t="shared" ca="1" si="4"/>
        <v>1598003.1330510345</v>
      </c>
      <c r="AJ72" s="16">
        <f t="shared" ca="1" si="38"/>
        <v>0.44886013796605823</v>
      </c>
      <c r="AK72" s="16">
        <f t="shared" ca="1" si="39"/>
        <v>0.44886013796605823</v>
      </c>
      <c r="AO72" s="5">
        <v>51</v>
      </c>
      <c r="AP72" s="4">
        <f t="shared" ca="1" si="40"/>
        <v>47027</v>
      </c>
      <c r="AQ72" s="5">
        <f t="shared" ca="1" si="80"/>
        <v>30</v>
      </c>
      <c r="AR72" s="5">
        <f t="shared" ca="1" si="42"/>
        <v>1553</v>
      </c>
      <c r="AS72" s="2">
        <f t="shared" ca="1" si="43"/>
        <v>1511628.2629449035</v>
      </c>
      <c r="AT72" s="2">
        <f t="shared" ca="1" si="81"/>
        <v>3906.533924508316</v>
      </c>
      <c r="AU72" s="16">
        <f t="shared" ca="1" si="73"/>
        <v>23142.228298114907</v>
      </c>
      <c r="AV72" s="16">
        <f t="shared" ca="1" si="74"/>
        <v>430.81405493943464</v>
      </c>
      <c r="AW72" s="14">
        <f t="shared" si="44"/>
        <v>450.45000000000005</v>
      </c>
      <c r="AX72" s="5">
        <f t="shared" si="6"/>
        <v>0</v>
      </c>
      <c r="AY72" s="16">
        <f t="shared" ca="1" si="7"/>
        <v>27930.026277562658</v>
      </c>
      <c r="AZ72" s="16">
        <f t="shared" ca="1" si="8"/>
        <v>1507721.7290203951</v>
      </c>
      <c r="BA72" s="16">
        <f t="shared" ca="1" si="45"/>
        <v>0.44886013796605823</v>
      </c>
      <c r="BB72" s="16">
        <f t="shared" ca="1" si="46"/>
        <v>0.44886013796605823</v>
      </c>
      <c r="BF72" s="5">
        <v>51</v>
      </c>
      <c r="BG72" s="4">
        <f t="shared" ca="1" si="47"/>
        <v>47027</v>
      </c>
      <c r="BH72" s="5">
        <f t="shared" ca="1" si="82"/>
        <v>30</v>
      </c>
      <c r="BI72" s="5">
        <f t="shared" ca="1" si="49"/>
        <v>1553</v>
      </c>
      <c r="BJ72" s="2">
        <f t="shared" ca="1" si="50"/>
        <v>1519459.788715787</v>
      </c>
      <c r="BK72" s="2">
        <f t="shared" ca="1" si="83"/>
        <v>-100.01423951649122</v>
      </c>
      <c r="BL72" s="16">
        <f t="shared" ca="1" si="75"/>
        <v>23262.12481087213</v>
      </c>
      <c r="BM72" s="16">
        <f t="shared" ca="1" si="10"/>
        <v>433.04603978413718</v>
      </c>
      <c r="BN72" s="14">
        <f t="shared" si="51"/>
        <v>450.45000000000005</v>
      </c>
      <c r="BO72" s="5">
        <f t="shared" si="11"/>
        <v>0</v>
      </c>
      <c r="BP72" s="16">
        <f t="shared" ca="1" si="12"/>
        <v>24045.606611139778</v>
      </c>
      <c r="BQ72" s="16">
        <f t="shared" ca="1" si="13"/>
        <v>1519559.8029553036</v>
      </c>
      <c r="BR72" s="16">
        <f t="shared" ca="1" si="52"/>
        <v>0.44886013796605823</v>
      </c>
      <c r="BS72" s="16">
        <f t="shared" ca="1" si="53"/>
        <v>0.44886013796605823</v>
      </c>
      <c r="BW72" s="5">
        <v>51</v>
      </c>
      <c r="BX72" s="4">
        <f t="shared" ca="1" si="54"/>
        <v>47027</v>
      </c>
      <c r="BY72" s="5">
        <f t="shared" ca="1" si="84"/>
        <v>30</v>
      </c>
      <c r="BZ72" s="5">
        <f t="shared" ca="1" si="56"/>
        <v>1553</v>
      </c>
      <c r="CA72" s="2">
        <f t="shared" ca="1" si="57"/>
        <v>1588290.2716288781</v>
      </c>
      <c r="CB72" s="2">
        <f t="shared" ca="1" si="85"/>
        <v>1694.0751767634101</v>
      </c>
      <c r="CC72" s="16">
        <f t="shared" ca="1" si="76"/>
        <v>24315.883058512351</v>
      </c>
      <c r="CD72" s="16">
        <f t="shared" ca="1" si="15"/>
        <v>452.66272741437439</v>
      </c>
      <c r="CE72" s="14">
        <f t="shared" si="58"/>
        <v>450.45000000000005</v>
      </c>
      <c r="CF72" s="5">
        <f t="shared" si="16"/>
        <v>0</v>
      </c>
      <c r="CG72" s="16">
        <f t="shared" ca="1" si="17"/>
        <v>26913.070962690137</v>
      </c>
      <c r="CH72" s="16">
        <f t="shared" ca="1" si="18"/>
        <v>1586596.1964521147</v>
      </c>
      <c r="CI72" s="16">
        <f t="shared" ca="1" si="59"/>
        <v>0.44886013796605823</v>
      </c>
      <c r="CJ72" s="16">
        <f t="shared" ca="1" si="60"/>
        <v>0.44886013796605823</v>
      </c>
      <c r="CN72" s="5">
        <v>51</v>
      </c>
      <c r="CO72" s="4">
        <f t="shared" ca="1" si="61"/>
        <v>47027</v>
      </c>
      <c r="CP72" s="5">
        <f t="shared" ca="1" si="86"/>
        <v>30</v>
      </c>
      <c r="CQ72" s="5">
        <f t="shared" ca="1" si="63"/>
        <v>1553</v>
      </c>
      <c r="CR72" s="2">
        <f t="shared" ca="1" si="64"/>
        <v>1595836.5445112777</v>
      </c>
      <c r="CS72" s="2">
        <f t="shared" ca="1" si="87"/>
        <v>-2166.5885397569473</v>
      </c>
      <c r="CT72" s="16">
        <f t="shared" ca="1" si="77"/>
        <v>24431.412500588369</v>
      </c>
      <c r="CU72" s="16">
        <f t="shared" ca="1" si="20"/>
        <v>454.81341518585896</v>
      </c>
      <c r="CV72" s="14">
        <f t="shared" si="65"/>
        <v>450.45000000000005</v>
      </c>
      <c r="CW72" s="5">
        <f t="shared" si="21"/>
        <v>0</v>
      </c>
      <c r="CX72" s="16">
        <f t="shared" ca="1" si="66"/>
        <v>23170.08737601728</v>
      </c>
      <c r="CY72" s="16">
        <f t="shared" ca="1" si="22"/>
        <v>1598003.1330510345</v>
      </c>
      <c r="CZ72" s="16">
        <f t="shared" ca="1" si="67"/>
        <v>0.44886013796605823</v>
      </c>
      <c r="DA72" s="16">
        <f t="shared" ca="1" si="68"/>
        <v>0.44886013796605823</v>
      </c>
    </row>
    <row r="73" spans="2:105">
      <c r="B73" s="5">
        <v>52</v>
      </c>
      <c r="C73" s="4">
        <f t="shared" ca="1" si="69"/>
        <v>47058</v>
      </c>
      <c r="D73" s="5">
        <f t="shared" ca="1" si="23"/>
        <v>31</v>
      </c>
      <c r="E73" s="5">
        <f t="shared" ca="1" si="24"/>
        <v>1584</v>
      </c>
      <c r="F73" s="2">
        <f t="shared" ca="1" si="25"/>
        <v>1586596.1964521147</v>
      </c>
      <c r="G73" s="2">
        <f t="shared" ca="1" si="0"/>
        <v>889.38057127891807</v>
      </c>
      <c r="H73" s="16">
        <f t="shared" ca="1" si="70"/>
        <v>25105.985592310131</v>
      </c>
      <c r="I73" s="16">
        <f t="shared" ca="1" si="26"/>
        <v>467.25479910108533</v>
      </c>
      <c r="J73" s="14">
        <f t="shared" si="27"/>
        <v>450.45000000000005</v>
      </c>
      <c r="K73" s="5">
        <f t="shared" si="1"/>
        <v>0</v>
      </c>
      <c r="L73" s="16">
        <f t="shared" ca="1" si="28"/>
        <v>26913.070962690137</v>
      </c>
      <c r="M73" s="16">
        <f t="shared" ca="1" si="29"/>
        <v>1585706.8158808358</v>
      </c>
      <c r="N73" s="16">
        <f t="shared" ca="1" si="30"/>
        <v>0.44173997274439919</v>
      </c>
      <c r="O73" s="16">
        <f t="shared" ca="1" si="31"/>
        <v>0.44173997274439919</v>
      </c>
      <c r="P73" s="82"/>
      <c r="Q73" s="77">
        <f ca="1">IFERROR(IF('Simulación Cliente'!$H$21="Simple",G73+H73+I73+J73+K73,AC73+AD73+AE73+AF73+AG73),"")</f>
        <v>26913.070962690137</v>
      </c>
      <c r="R73" s="79">
        <f t="shared" ca="1" si="32"/>
        <v>1584</v>
      </c>
      <c r="S73" s="78">
        <f ca="1">IFERROR((1+'Simulación Cliente'!$E$21)^(R73/360),"")</f>
        <v>2.2982226097365066</v>
      </c>
      <c r="T73" s="75">
        <f t="shared" ca="1" si="33"/>
        <v>11710.38</v>
      </c>
      <c r="X73" s="5">
        <v>52</v>
      </c>
      <c r="Y73" s="4">
        <f t="shared" ca="1" si="34"/>
        <v>47058</v>
      </c>
      <c r="Z73" s="5">
        <f t="shared" ca="1" si="78"/>
        <v>31</v>
      </c>
      <c r="AA73" s="5">
        <f t="shared" ca="1" si="71"/>
        <v>1584</v>
      </c>
      <c r="AB73" s="2">
        <f t="shared" ca="1" si="35"/>
        <v>1598003.1330510345</v>
      </c>
      <c r="AC73" s="2">
        <f t="shared" ca="1" si="79"/>
        <v>-3037.463491314702</v>
      </c>
      <c r="AD73" s="16">
        <f t="shared" ca="1" si="72"/>
        <v>25286.486709447101</v>
      </c>
      <c r="AE73" s="16">
        <f t="shared" ca="1" si="36"/>
        <v>470.61415788488029</v>
      </c>
      <c r="AF73" s="14">
        <f t="shared" si="37"/>
        <v>450.45000000000005</v>
      </c>
      <c r="AG73" s="5">
        <f t="shared" si="2"/>
        <v>0</v>
      </c>
      <c r="AH73" s="16">
        <f t="shared" ca="1" si="3"/>
        <v>23170.08737601728</v>
      </c>
      <c r="AI73" s="16">
        <f t="shared" ca="1" si="4"/>
        <v>1601040.5965423493</v>
      </c>
      <c r="AJ73" s="16">
        <f t="shared" ca="1" si="38"/>
        <v>0.44173997274439919</v>
      </c>
      <c r="AK73" s="16">
        <f t="shared" ca="1" si="39"/>
        <v>0.44173997274439919</v>
      </c>
      <c r="AO73" s="5">
        <v>52</v>
      </c>
      <c r="AP73" s="4">
        <f t="shared" ca="1" si="40"/>
        <v>47058</v>
      </c>
      <c r="AQ73" s="5">
        <f t="shared" ca="1" si="80"/>
        <v>31</v>
      </c>
      <c r="AR73" s="5">
        <f t="shared" ca="1" si="42"/>
        <v>1584</v>
      </c>
      <c r="AS73" s="2">
        <f t="shared" ca="1" si="43"/>
        <v>1507721.7290203951</v>
      </c>
      <c r="AT73" s="2">
        <f t="shared" ca="1" si="81"/>
        <v>3177.6585584775239</v>
      </c>
      <c r="AU73" s="16">
        <f t="shared" ca="1" si="73"/>
        <v>23857.891560968077</v>
      </c>
      <c r="AV73" s="16">
        <f t="shared" ca="1" si="74"/>
        <v>444.02615811705562</v>
      </c>
      <c r="AW73" s="14">
        <f t="shared" si="44"/>
        <v>450.45000000000005</v>
      </c>
      <c r="AX73" s="5">
        <f t="shared" si="6"/>
        <v>0</v>
      </c>
      <c r="AY73" s="16">
        <f t="shared" ca="1" si="7"/>
        <v>27930.026277562658</v>
      </c>
      <c r="AZ73" s="16">
        <f t="shared" ca="1" si="8"/>
        <v>1504544.0704619177</v>
      </c>
      <c r="BA73" s="16">
        <f t="shared" ca="1" si="45"/>
        <v>0.44173997274439919</v>
      </c>
      <c r="BB73" s="16">
        <f t="shared" ca="1" si="46"/>
        <v>0.44173997274439919</v>
      </c>
      <c r="BF73" s="5">
        <v>52</v>
      </c>
      <c r="BG73" s="4">
        <f t="shared" ca="1" si="47"/>
        <v>47058</v>
      </c>
      <c r="BH73" s="5">
        <f t="shared" ca="1" si="82"/>
        <v>31</v>
      </c>
      <c r="BI73" s="5">
        <f t="shared" ca="1" si="49"/>
        <v>1584</v>
      </c>
      <c r="BJ73" s="2">
        <f t="shared" ca="1" si="50"/>
        <v>1519559.8029553036</v>
      </c>
      <c r="BK73" s="2">
        <f t="shared" ca="1" si="83"/>
        <v>-897.57078666870439</v>
      </c>
      <c r="BL73" s="16">
        <f t="shared" ca="1" si="75"/>
        <v>24045.214910359129</v>
      </c>
      <c r="BM73" s="16">
        <f t="shared" ca="1" si="10"/>
        <v>447.51248744935111</v>
      </c>
      <c r="BN73" s="14">
        <f t="shared" si="51"/>
        <v>450.45000000000005</v>
      </c>
      <c r="BO73" s="5">
        <f t="shared" si="11"/>
        <v>0</v>
      </c>
      <c r="BP73" s="16">
        <f t="shared" ca="1" si="12"/>
        <v>24045.606611139778</v>
      </c>
      <c r="BQ73" s="16">
        <f t="shared" ca="1" si="13"/>
        <v>1520457.3737419723</v>
      </c>
      <c r="BR73" s="16">
        <f t="shared" ca="1" si="52"/>
        <v>0.44173997274439919</v>
      </c>
      <c r="BS73" s="16">
        <f t="shared" ca="1" si="53"/>
        <v>0.44173997274439919</v>
      </c>
      <c r="BW73" s="5">
        <v>52</v>
      </c>
      <c r="BX73" s="4">
        <f t="shared" ca="1" si="54"/>
        <v>47058</v>
      </c>
      <c r="BY73" s="5">
        <f t="shared" ca="1" si="84"/>
        <v>31</v>
      </c>
      <c r="BZ73" s="5">
        <f t="shared" ca="1" si="56"/>
        <v>1584</v>
      </c>
      <c r="CA73" s="2">
        <f t="shared" ca="1" si="57"/>
        <v>1586596.1964521147</v>
      </c>
      <c r="CB73" s="2">
        <f t="shared" ca="1" si="85"/>
        <v>889.38057127891807</v>
      </c>
      <c r="CC73" s="16">
        <f t="shared" ca="1" si="76"/>
        <v>25105.985592310131</v>
      </c>
      <c r="CD73" s="16">
        <f t="shared" ca="1" si="15"/>
        <v>467.25479910108533</v>
      </c>
      <c r="CE73" s="14">
        <f t="shared" si="58"/>
        <v>450.45000000000005</v>
      </c>
      <c r="CF73" s="5">
        <f t="shared" si="16"/>
        <v>0</v>
      </c>
      <c r="CG73" s="16">
        <f t="shared" ca="1" si="17"/>
        <v>26913.070962690137</v>
      </c>
      <c r="CH73" s="16">
        <f t="shared" ca="1" si="18"/>
        <v>1585706.8158808358</v>
      </c>
      <c r="CI73" s="16">
        <f t="shared" ca="1" si="59"/>
        <v>0.44173997274439919</v>
      </c>
      <c r="CJ73" s="16">
        <f t="shared" ca="1" si="60"/>
        <v>0.44173997274439919</v>
      </c>
      <c r="CN73" s="5">
        <v>52</v>
      </c>
      <c r="CO73" s="4">
        <f t="shared" ca="1" si="61"/>
        <v>47058</v>
      </c>
      <c r="CP73" s="5">
        <f t="shared" ca="1" si="86"/>
        <v>31</v>
      </c>
      <c r="CQ73" s="5">
        <f t="shared" ca="1" si="63"/>
        <v>1584</v>
      </c>
      <c r="CR73" s="2">
        <f t="shared" ca="1" si="64"/>
        <v>1598003.1330510345</v>
      </c>
      <c r="CS73" s="2">
        <f t="shared" ca="1" si="87"/>
        <v>-3037.463491314702</v>
      </c>
      <c r="CT73" s="16">
        <f t="shared" ca="1" si="77"/>
        <v>25286.486709447101</v>
      </c>
      <c r="CU73" s="16">
        <f t="shared" ca="1" si="20"/>
        <v>470.61415788488029</v>
      </c>
      <c r="CV73" s="14">
        <f t="shared" si="65"/>
        <v>450.45000000000005</v>
      </c>
      <c r="CW73" s="5">
        <f t="shared" si="21"/>
        <v>0</v>
      </c>
      <c r="CX73" s="16">
        <f t="shared" ca="1" si="66"/>
        <v>23170.08737601728</v>
      </c>
      <c r="CY73" s="16">
        <f t="shared" ca="1" si="22"/>
        <v>1601040.5965423493</v>
      </c>
      <c r="CZ73" s="16">
        <f t="shared" ca="1" si="67"/>
        <v>0.44173997274439919</v>
      </c>
      <c r="DA73" s="16">
        <f t="shared" ca="1" si="68"/>
        <v>0.44173997274439919</v>
      </c>
    </row>
    <row r="74" spans="2:105">
      <c r="B74" s="5">
        <v>53</v>
      </c>
      <c r="C74" s="4">
        <f t="shared" ca="1" si="69"/>
        <v>47088</v>
      </c>
      <c r="D74" s="5">
        <f t="shared" ca="1" si="23"/>
        <v>30</v>
      </c>
      <c r="E74" s="5">
        <f t="shared" ca="1" si="24"/>
        <v>1614</v>
      </c>
      <c r="F74" s="2">
        <f t="shared" ca="1" si="25"/>
        <v>1585706.8158808358</v>
      </c>
      <c r="G74" s="2">
        <f t="shared" ca="1" si="0"/>
        <v>1734.3628012136178</v>
      </c>
      <c r="H74" s="16">
        <f t="shared" ca="1" si="70"/>
        <v>24276.331718950336</v>
      </c>
      <c r="I74" s="16">
        <f t="shared" ca="1" si="26"/>
        <v>451.92644252618209</v>
      </c>
      <c r="J74" s="14">
        <f t="shared" si="27"/>
        <v>450.45000000000005</v>
      </c>
      <c r="K74" s="5">
        <f t="shared" si="1"/>
        <v>0</v>
      </c>
      <c r="L74" s="16">
        <f t="shared" ca="1" si="28"/>
        <v>26913.070962690137</v>
      </c>
      <c r="M74" s="16">
        <f t="shared" ca="1" si="29"/>
        <v>1583972.4530796222</v>
      </c>
      <c r="N74" s="16">
        <f t="shared" ca="1" si="30"/>
        <v>0.43495704789239109</v>
      </c>
      <c r="O74" s="16">
        <f t="shared" ca="1" si="31"/>
        <v>0.43495704789239109</v>
      </c>
      <c r="P74" s="82"/>
      <c r="Q74" s="77">
        <f ca="1">IFERROR(IF('Simulación Cliente'!$H$21="Simple",G74+H74+I74+J74+K74,AC74+AD74+AE74+AF74+AG74),"")</f>
        <v>26913.070962690137</v>
      </c>
      <c r="R74" s="79">
        <f t="shared" ca="1" si="32"/>
        <v>1614</v>
      </c>
      <c r="S74" s="78">
        <f ca="1">IFERROR((1+'Simulación Cliente'!$E$21)^(R74/360),"")</f>
        <v>2.3347298726451609</v>
      </c>
      <c r="T74" s="75">
        <f t="shared" ca="1" si="33"/>
        <v>11527.27</v>
      </c>
      <c r="X74" s="5">
        <v>53</v>
      </c>
      <c r="Y74" s="4">
        <f t="shared" ca="1" si="34"/>
        <v>47088</v>
      </c>
      <c r="Z74" s="5">
        <f t="shared" ca="1" si="78"/>
        <v>30</v>
      </c>
      <c r="AA74" s="5">
        <f t="shared" ca="1" si="71"/>
        <v>1614</v>
      </c>
      <c r="AB74" s="2">
        <f t="shared" ca="1" si="35"/>
        <v>1601040.5965423493</v>
      </c>
      <c r="AC74" s="2">
        <f t="shared" ca="1" si="79"/>
        <v>20922.344400382717</v>
      </c>
      <c r="AD74" s="16">
        <f t="shared" ca="1" si="72"/>
        <v>24511.083781637128</v>
      </c>
      <c r="AE74" s="16">
        <f t="shared" ca="1" si="36"/>
        <v>456.2965700147148</v>
      </c>
      <c r="AF74" s="14">
        <f t="shared" si="37"/>
        <v>450.45000000000005</v>
      </c>
      <c r="AG74" s="5">
        <f t="shared" si="2"/>
        <v>0</v>
      </c>
      <c r="AH74" s="16">
        <f t="shared" ca="1" si="3"/>
        <v>46340.17475203456</v>
      </c>
      <c r="AI74" s="16">
        <f t="shared" ca="1" si="4"/>
        <v>1580118.2521419665</v>
      </c>
      <c r="AJ74" s="16">
        <f t="shared" ca="1" si="38"/>
        <v>0.86991409578478218</v>
      </c>
      <c r="AK74" s="16">
        <f t="shared" ca="1" si="39"/>
        <v>0.43495704789239109</v>
      </c>
      <c r="AO74" s="5">
        <v>53</v>
      </c>
      <c r="AP74" s="4">
        <f t="shared" ca="1" si="40"/>
        <v>47088</v>
      </c>
      <c r="AQ74" s="5">
        <f t="shared" ca="1" si="80"/>
        <v>30</v>
      </c>
      <c r="AR74" s="5">
        <f t="shared" ca="1" si="42"/>
        <v>1614</v>
      </c>
      <c r="AS74" s="2">
        <f t="shared" ca="1" si="43"/>
        <v>1504544.0704619177</v>
      </c>
      <c r="AT74" s="2">
        <f t="shared" ca="1" si="81"/>
        <v>4017.0081551986586</v>
      </c>
      <c r="AU74" s="16">
        <f t="shared" ca="1" si="73"/>
        <v>23033.773062282216</v>
      </c>
      <c r="AV74" s="16">
        <f t="shared" ca="1" si="74"/>
        <v>428.79506008178305</v>
      </c>
      <c r="AW74" s="14">
        <f t="shared" si="44"/>
        <v>450.45000000000005</v>
      </c>
      <c r="AX74" s="5">
        <f t="shared" si="6"/>
        <v>0</v>
      </c>
      <c r="AY74" s="16">
        <f t="shared" ca="1" si="7"/>
        <v>27930.026277562658</v>
      </c>
      <c r="AZ74" s="16">
        <f t="shared" ca="1" si="8"/>
        <v>1500527.0623067189</v>
      </c>
      <c r="BA74" s="16">
        <f t="shared" ca="1" si="45"/>
        <v>0.43495704789239109</v>
      </c>
      <c r="BB74" s="16">
        <f t="shared" ca="1" si="46"/>
        <v>0.43495704789239109</v>
      </c>
      <c r="BF74" s="5">
        <v>53</v>
      </c>
      <c r="BG74" s="4">
        <f t="shared" ca="1" si="47"/>
        <v>47088</v>
      </c>
      <c r="BH74" s="5">
        <f t="shared" ca="1" si="82"/>
        <v>30</v>
      </c>
      <c r="BI74" s="5">
        <f t="shared" ca="1" si="49"/>
        <v>1614</v>
      </c>
      <c r="BJ74" s="2">
        <f t="shared" ca="1" si="50"/>
        <v>1520457.3737419723</v>
      </c>
      <c r="BK74" s="2">
        <f t="shared" ca="1" si="83"/>
        <v>23930.035561361474</v>
      </c>
      <c r="BL74" s="16">
        <f t="shared" ca="1" si="75"/>
        <v>23277.397309401487</v>
      </c>
      <c r="BM74" s="16">
        <f t="shared" ca="1" si="10"/>
        <v>433.33035151660005</v>
      </c>
      <c r="BN74" s="14">
        <f t="shared" si="51"/>
        <v>450.45000000000005</v>
      </c>
      <c r="BO74" s="5">
        <f t="shared" si="11"/>
        <v>0</v>
      </c>
      <c r="BP74" s="16">
        <f t="shared" ca="1" si="12"/>
        <v>48091.213222279555</v>
      </c>
      <c r="BQ74" s="16">
        <f t="shared" ca="1" si="13"/>
        <v>1496527.3381806107</v>
      </c>
      <c r="BR74" s="16">
        <f t="shared" ca="1" si="52"/>
        <v>0.86991409578478218</v>
      </c>
      <c r="BS74" s="16">
        <f t="shared" ca="1" si="53"/>
        <v>0.43495704789239109</v>
      </c>
      <c r="BW74" s="5">
        <v>53</v>
      </c>
      <c r="BX74" s="4">
        <f t="shared" ca="1" si="54"/>
        <v>47088</v>
      </c>
      <c r="BY74" s="5">
        <f t="shared" ca="1" si="84"/>
        <v>30</v>
      </c>
      <c r="BZ74" s="5">
        <f t="shared" ca="1" si="56"/>
        <v>1614</v>
      </c>
      <c r="CA74" s="2">
        <f t="shared" ca="1" si="57"/>
        <v>1585706.8158808358</v>
      </c>
      <c r="CB74" s="2">
        <f t="shared" ca="1" si="85"/>
        <v>1734.3628012136178</v>
      </c>
      <c r="CC74" s="16">
        <f t="shared" ca="1" si="76"/>
        <v>24276.331718950336</v>
      </c>
      <c r="CD74" s="16">
        <f t="shared" ca="1" si="15"/>
        <v>451.92644252618209</v>
      </c>
      <c r="CE74" s="14">
        <f t="shared" si="58"/>
        <v>450.45000000000005</v>
      </c>
      <c r="CF74" s="5">
        <f t="shared" si="16"/>
        <v>0</v>
      </c>
      <c r="CG74" s="16">
        <f t="shared" ca="1" si="17"/>
        <v>26913.070962690137</v>
      </c>
      <c r="CH74" s="16">
        <f t="shared" ca="1" si="18"/>
        <v>1583972.4530796222</v>
      </c>
      <c r="CI74" s="16">
        <f t="shared" ca="1" si="59"/>
        <v>0.43495704789239109</v>
      </c>
      <c r="CJ74" s="16">
        <f t="shared" ca="1" si="60"/>
        <v>0.43495704789239109</v>
      </c>
      <c r="CN74" s="5">
        <v>53</v>
      </c>
      <c r="CO74" s="4">
        <f t="shared" ca="1" si="61"/>
        <v>47088</v>
      </c>
      <c r="CP74" s="5">
        <f t="shared" ca="1" si="86"/>
        <v>30</v>
      </c>
      <c r="CQ74" s="5">
        <f t="shared" ca="1" si="63"/>
        <v>1614</v>
      </c>
      <c r="CR74" s="2">
        <f t="shared" ca="1" si="64"/>
        <v>1601040.5965423493</v>
      </c>
      <c r="CS74" s="2">
        <f t="shared" ca="1" si="87"/>
        <v>20922.344400382717</v>
      </c>
      <c r="CT74" s="16">
        <f t="shared" ca="1" si="77"/>
        <v>24511.083781637128</v>
      </c>
      <c r="CU74" s="16">
        <f t="shared" ca="1" si="20"/>
        <v>456.2965700147148</v>
      </c>
      <c r="CV74" s="14">
        <f t="shared" si="65"/>
        <v>450.45000000000005</v>
      </c>
      <c r="CW74" s="5">
        <f t="shared" si="21"/>
        <v>0</v>
      </c>
      <c r="CX74" s="16">
        <f t="shared" ca="1" si="66"/>
        <v>46340.17475203456</v>
      </c>
      <c r="CY74" s="16">
        <f t="shared" ca="1" si="22"/>
        <v>1580118.2521419665</v>
      </c>
      <c r="CZ74" s="16">
        <f t="shared" ca="1" si="67"/>
        <v>0.86991409578478218</v>
      </c>
      <c r="DA74" s="16">
        <f t="shared" ca="1" si="68"/>
        <v>0.43495704789239109</v>
      </c>
    </row>
    <row r="75" spans="2:105">
      <c r="B75" s="5">
        <v>54</v>
      </c>
      <c r="C75" s="4">
        <f t="shared" ca="1" si="69"/>
        <v>47119</v>
      </c>
      <c r="D75" s="5">
        <f t="shared" ca="1" si="23"/>
        <v>31</v>
      </c>
      <c r="E75" s="5">
        <f t="shared" ca="1" si="24"/>
        <v>1645</v>
      </c>
      <c r="F75" s="2">
        <f t="shared" ca="1" si="25"/>
        <v>1583972.4530796222</v>
      </c>
      <c r="G75" s="2">
        <f t="shared" ca="1" si="0"/>
        <v>931.67086552024193</v>
      </c>
      <c r="H75" s="16">
        <f t="shared" ca="1" si="70"/>
        <v>25064.467994161962</v>
      </c>
      <c r="I75" s="16">
        <f t="shared" ca="1" si="26"/>
        <v>466.48210300793437</v>
      </c>
      <c r="J75" s="14">
        <f t="shared" si="27"/>
        <v>450.45000000000005</v>
      </c>
      <c r="K75" s="5">
        <f t="shared" si="1"/>
        <v>0</v>
      </c>
      <c r="L75" s="16">
        <f t="shared" ca="1" si="28"/>
        <v>26913.070962690137</v>
      </c>
      <c r="M75" s="16">
        <f t="shared" ca="1" si="29"/>
        <v>1583040.7822141021</v>
      </c>
      <c r="N75" s="16">
        <f t="shared" ca="1" si="30"/>
        <v>0.42805742419367654</v>
      </c>
      <c r="O75" s="16">
        <f t="shared" ca="1" si="31"/>
        <v>0.42805742419367654</v>
      </c>
      <c r="P75" s="82"/>
      <c r="Q75" s="77">
        <f ca="1">IFERROR(IF('Simulación Cliente'!$H$21="Simple",G75+H75+I75+J75+K75,AC75+AD75+AE75+AF75+AG75),"")</f>
        <v>26913.070962690137</v>
      </c>
      <c r="R75" s="79">
        <f t="shared" ca="1" si="32"/>
        <v>1645</v>
      </c>
      <c r="S75" s="78">
        <f ca="1">IFERROR((1+'Simulación Cliente'!$E$21)^(R75/360),"")</f>
        <v>2.3730633873246045</v>
      </c>
      <c r="T75" s="75">
        <f t="shared" ca="1" si="33"/>
        <v>11341.07</v>
      </c>
      <c r="X75" s="5">
        <v>54</v>
      </c>
      <c r="Y75" s="4">
        <f t="shared" ca="1" si="34"/>
        <v>47119</v>
      </c>
      <c r="Z75" s="5">
        <f t="shared" ca="1" si="78"/>
        <v>31</v>
      </c>
      <c r="AA75" s="5">
        <f t="shared" ca="1" si="71"/>
        <v>1645</v>
      </c>
      <c r="AB75" s="2">
        <f t="shared" ca="1" si="35"/>
        <v>1580118.2521419665</v>
      </c>
      <c r="AC75" s="2">
        <f t="shared" ca="1" si="79"/>
        <v>-2749.1895373734769</v>
      </c>
      <c r="AD75" s="16">
        <f t="shared" ca="1" si="72"/>
        <v>25003.479877950012</v>
      </c>
      <c r="AE75" s="16">
        <f t="shared" ca="1" si="36"/>
        <v>465.34703544074449</v>
      </c>
      <c r="AF75" s="14">
        <f t="shared" si="37"/>
        <v>450.45000000000005</v>
      </c>
      <c r="AG75" s="5">
        <f t="shared" si="2"/>
        <v>0</v>
      </c>
      <c r="AH75" s="16">
        <f t="shared" ca="1" si="3"/>
        <v>23170.08737601728</v>
      </c>
      <c r="AI75" s="16">
        <f t="shared" ca="1" si="4"/>
        <v>1582867.4416793399</v>
      </c>
      <c r="AJ75" s="16">
        <f t="shared" ca="1" si="38"/>
        <v>0.42805742419367654</v>
      </c>
      <c r="AK75" s="16">
        <f t="shared" ca="1" si="39"/>
        <v>0.42805742419367654</v>
      </c>
      <c r="AO75" s="5">
        <v>54</v>
      </c>
      <c r="AP75" s="4">
        <f t="shared" ca="1" si="40"/>
        <v>47119</v>
      </c>
      <c r="AQ75" s="5">
        <f t="shared" ca="1" si="80"/>
        <v>31</v>
      </c>
      <c r="AR75" s="5">
        <f t="shared" ca="1" si="42"/>
        <v>1645</v>
      </c>
      <c r="AS75" s="2">
        <f t="shared" ca="1" si="43"/>
        <v>1500527.0623067189</v>
      </c>
      <c r="AT75" s="2">
        <f t="shared" ca="1" si="81"/>
        <v>3293.6243863399359</v>
      </c>
      <c r="AU75" s="16">
        <f t="shared" ca="1" si="73"/>
        <v>23744.044572516359</v>
      </c>
      <c r="AV75" s="16">
        <f t="shared" ca="1" si="74"/>
        <v>441.90731870636284</v>
      </c>
      <c r="AW75" s="14">
        <f t="shared" si="44"/>
        <v>450.45000000000005</v>
      </c>
      <c r="AX75" s="5">
        <f t="shared" si="6"/>
        <v>0</v>
      </c>
      <c r="AY75" s="16">
        <f t="shared" ca="1" si="7"/>
        <v>27930.026277562658</v>
      </c>
      <c r="AZ75" s="16">
        <f t="shared" ca="1" si="8"/>
        <v>1497233.437920379</v>
      </c>
      <c r="BA75" s="16">
        <f t="shared" ca="1" si="45"/>
        <v>0.42805742419367654</v>
      </c>
      <c r="BB75" s="16">
        <f t="shared" ca="1" si="46"/>
        <v>0.42805742419367654</v>
      </c>
      <c r="BF75" s="5">
        <v>54</v>
      </c>
      <c r="BG75" s="4">
        <f t="shared" ca="1" si="47"/>
        <v>47119</v>
      </c>
      <c r="BH75" s="5">
        <f t="shared" ca="1" si="82"/>
        <v>31</v>
      </c>
      <c r="BI75" s="5">
        <f t="shared" ca="1" si="49"/>
        <v>1645</v>
      </c>
      <c r="BJ75" s="2">
        <f t="shared" ca="1" si="50"/>
        <v>1496527.3381806107</v>
      </c>
      <c r="BK75" s="2">
        <f t="shared" ca="1" si="83"/>
        <v>-526.32650926083807</v>
      </c>
      <c r="BL75" s="16">
        <f t="shared" ca="1" si="75"/>
        <v>23680.753726043993</v>
      </c>
      <c r="BM75" s="16">
        <f t="shared" ca="1" si="10"/>
        <v>440.72939435662369</v>
      </c>
      <c r="BN75" s="14">
        <f t="shared" si="51"/>
        <v>450.45000000000005</v>
      </c>
      <c r="BO75" s="5">
        <f t="shared" si="11"/>
        <v>0</v>
      </c>
      <c r="BP75" s="16">
        <f t="shared" ca="1" si="12"/>
        <v>24045.606611139778</v>
      </c>
      <c r="BQ75" s="16">
        <f t="shared" ca="1" si="13"/>
        <v>1497053.6646898715</v>
      </c>
      <c r="BR75" s="16">
        <f t="shared" ca="1" si="52"/>
        <v>0.42805742419367654</v>
      </c>
      <c r="BS75" s="16">
        <f t="shared" ca="1" si="53"/>
        <v>0.42805742419367654</v>
      </c>
      <c r="BW75" s="5">
        <v>54</v>
      </c>
      <c r="BX75" s="4">
        <f t="shared" ca="1" si="54"/>
        <v>47119</v>
      </c>
      <c r="BY75" s="5">
        <f t="shared" ca="1" si="84"/>
        <v>31</v>
      </c>
      <c r="BZ75" s="5">
        <f t="shared" ca="1" si="56"/>
        <v>1645</v>
      </c>
      <c r="CA75" s="2">
        <f t="shared" ca="1" si="57"/>
        <v>1583972.4530796222</v>
      </c>
      <c r="CB75" s="2">
        <f t="shared" ca="1" si="85"/>
        <v>931.67086552024193</v>
      </c>
      <c r="CC75" s="16">
        <f t="shared" ca="1" si="76"/>
        <v>25064.467994161962</v>
      </c>
      <c r="CD75" s="16">
        <f t="shared" ca="1" si="15"/>
        <v>466.48210300793437</v>
      </c>
      <c r="CE75" s="14">
        <f t="shared" si="58"/>
        <v>450.45000000000005</v>
      </c>
      <c r="CF75" s="5">
        <f t="shared" si="16"/>
        <v>0</v>
      </c>
      <c r="CG75" s="16">
        <f t="shared" ca="1" si="17"/>
        <v>26913.070962690137</v>
      </c>
      <c r="CH75" s="16">
        <f t="shared" ca="1" si="18"/>
        <v>1583040.7822141021</v>
      </c>
      <c r="CI75" s="16">
        <f t="shared" ca="1" si="59"/>
        <v>0.42805742419367654</v>
      </c>
      <c r="CJ75" s="16">
        <f t="shared" ca="1" si="60"/>
        <v>0.42805742419367654</v>
      </c>
      <c r="CN75" s="5">
        <v>54</v>
      </c>
      <c r="CO75" s="4">
        <f t="shared" ca="1" si="61"/>
        <v>47119</v>
      </c>
      <c r="CP75" s="5">
        <f t="shared" ca="1" si="86"/>
        <v>31</v>
      </c>
      <c r="CQ75" s="5">
        <f t="shared" ca="1" si="63"/>
        <v>1645</v>
      </c>
      <c r="CR75" s="2">
        <f t="shared" ca="1" si="64"/>
        <v>1580118.2521419665</v>
      </c>
      <c r="CS75" s="2">
        <f t="shared" ca="1" si="87"/>
        <v>-2749.1895373734769</v>
      </c>
      <c r="CT75" s="16">
        <f t="shared" ca="1" si="77"/>
        <v>25003.479877950012</v>
      </c>
      <c r="CU75" s="16">
        <f t="shared" ca="1" si="20"/>
        <v>465.34703544074449</v>
      </c>
      <c r="CV75" s="14">
        <f t="shared" si="65"/>
        <v>450.45000000000005</v>
      </c>
      <c r="CW75" s="5">
        <f t="shared" si="21"/>
        <v>0</v>
      </c>
      <c r="CX75" s="16">
        <f t="shared" ca="1" si="66"/>
        <v>23170.08737601728</v>
      </c>
      <c r="CY75" s="16">
        <f t="shared" ca="1" si="22"/>
        <v>1582867.4416793399</v>
      </c>
      <c r="CZ75" s="16">
        <f t="shared" ca="1" si="67"/>
        <v>0.42805742419367654</v>
      </c>
      <c r="DA75" s="16">
        <f t="shared" ca="1" si="68"/>
        <v>0.42805742419367654</v>
      </c>
    </row>
    <row r="76" spans="2:105">
      <c r="B76" s="5">
        <v>55</v>
      </c>
      <c r="C76" s="4">
        <f t="shared" ca="1" si="69"/>
        <v>47150</v>
      </c>
      <c r="D76" s="5">
        <f t="shared" ca="1" si="23"/>
        <v>31</v>
      </c>
      <c r="E76" s="5">
        <f t="shared" ca="1" si="24"/>
        <v>1676</v>
      </c>
      <c r="F76" s="2">
        <f t="shared" ca="1" si="25"/>
        <v>1583040.7822141021</v>
      </c>
      <c r="G76" s="2">
        <f t="shared" ca="1" si="0"/>
        <v>946.68782009437928</v>
      </c>
      <c r="H76" s="16">
        <f t="shared" ca="1" si="70"/>
        <v>25049.72541796089</v>
      </c>
      <c r="I76" s="16">
        <f t="shared" ca="1" si="26"/>
        <v>466.20772463486725</v>
      </c>
      <c r="J76" s="14">
        <f t="shared" si="27"/>
        <v>450.45000000000005</v>
      </c>
      <c r="K76" s="5">
        <f t="shared" si="1"/>
        <v>0</v>
      </c>
      <c r="L76" s="16">
        <f t="shared" ca="1" si="28"/>
        <v>26913.070962690137</v>
      </c>
      <c r="M76" s="16">
        <f t="shared" ca="1" si="29"/>
        <v>1582094.0943940077</v>
      </c>
      <c r="N76" s="16">
        <f t="shared" ca="1" si="30"/>
        <v>0.42126724764017909</v>
      </c>
      <c r="O76" s="16">
        <f t="shared" ca="1" si="31"/>
        <v>0.42126724764017909</v>
      </c>
      <c r="P76" s="82"/>
      <c r="Q76" s="77">
        <f ca="1">IFERROR(IF('Simulación Cliente'!$H$21="Simple",G76+H76+I76+J76+K76,AC76+AD76+AE76+AF76+AG76),"")</f>
        <v>26913.070962690137</v>
      </c>
      <c r="R76" s="79">
        <f t="shared" ca="1" si="32"/>
        <v>1676</v>
      </c>
      <c r="S76" s="78">
        <f ca="1">IFERROR((1+'Simulación Cliente'!$E$21)^(R76/360),"")</f>
        <v>2.4120262931661243</v>
      </c>
      <c r="T76" s="75">
        <f t="shared" ca="1" si="33"/>
        <v>11157.87</v>
      </c>
      <c r="X76" s="5">
        <v>55</v>
      </c>
      <c r="Y76" s="4">
        <f t="shared" ca="1" si="34"/>
        <v>47150</v>
      </c>
      <c r="Z76" s="5">
        <f t="shared" ca="1" si="78"/>
        <v>31</v>
      </c>
      <c r="AA76" s="5">
        <f t="shared" ca="1" si="71"/>
        <v>1676</v>
      </c>
      <c r="AB76" s="2">
        <f t="shared" ca="1" si="35"/>
        <v>1582867.4416793399</v>
      </c>
      <c r="AC76" s="2">
        <f t="shared" ca="1" si="79"/>
        <v>-2793.5018110811943</v>
      </c>
      <c r="AD76" s="16">
        <f t="shared" ca="1" si="72"/>
        <v>25046.982511493552</v>
      </c>
      <c r="AE76" s="16">
        <f t="shared" ca="1" si="36"/>
        <v>466.15667560492034</v>
      </c>
      <c r="AF76" s="14">
        <f t="shared" si="37"/>
        <v>450.45000000000005</v>
      </c>
      <c r="AG76" s="5">
        <f t="shared" si="2"/>
        <v>0</v>
      </c>
      <c r="AH76" s="16">
        <f t="shared" ca="1" si="3"/>
        <v>23170.08737601728</v>
      </c>
      <c r="AI76" s="16">
        <f t="shared" ca="1" si="4"/>
        <v>1585660.9434904209</v>
      </c>
      <c r="AJ76" s="16">
        <f t="shared" ca="1" si="38"/>
        <v>0.42126724764017909</v>
      </c>
      <c r="AK76" s="16">
        <f t="shared" ca="1" si="39"/>
        <v>0.42126724764017909</v>
      </c>
      <c r="AO76" s="5">
        <v>55</v>
      </c>
      <c r="AP76" s="4">
        <f t="shared" ca="1" si="40"/>
        <v>47150</v>
      </c>
      <c r="AQ76" s="5">
        <f t="shared" ca="1" si="80"/>
        <v>31</v>
      </c>
      <c r="AR76" s="5">
        <f t="shared" ca="1" si="42"/>
        <v>1676</v>
      </c>
      <c r="AS76" s="2">
        <f t="shared" ca="1" si="43"/>
        <v>1497233.437920379</v>
      </c>
      <c r="AT76" s="2">
        <f t="shared" ca="1" si="81"/>
        <v>3346.7120266476813</v>
      </c>
      <c r="AU76" s="16">
        <f t="shared" ca="1" si="73"/>
        <v>23691.926909197336</v>
      </c>
      <c r="AV76" s="16">
        <f t="shared" ca="1" si="74"/>
        <v>440.93734171764004</v>
      </c>
      <c r="AW76" s="14">
        <f t="shared" si="44"/>
        <v>450.45000000000005</v>
      </c>
      <c r="AX76" s="5">
        <f t="shared" si="6"/>
        <v>0</v>
      </c>
      <c r="AY76" s="16">
        <f t="shared" ca="1" si="7"/>
        <v>27930.026277562658</v>
      </c>
      <c r="AZ76" s="16">
        <f t="shared" ca="1" si="8"/>
        <v>1493886.7258937312</v>
      </c>
      <c r="BA76" s="16">
        <f t="shared" ca="1" si="45"/>
        <v>0.42126724764017909</v>
      </c>
      <c r="BB76" s="16">
        <f t="shared" ca="1" si="46"/>
        <v>0.42126724764017909</v>
      </c>
      <c r="BF76" s="5">
        <v>55</v>
      </c>
      <c r="BG76" s="4">
        <f t="shared" ca="1" si="47"/>
        <v>47150</v>
      </c>
      <c r="BH76" s="5">
        <f t="shared" ca="1" si="82"/>
        <v>31</v>
      </c>
      <c r="BI76" s="5">
        <f t="shared" ca="1" si="49"/>
        <v>1676</v>
      </c>
      <c r="BJ76" s="2">
        <f t="shared" ca="1" si="50"/>
        <v>1497053.6646898715</v>
      </c>
      <c r="BK76" s="2">
        <f t="shared" ca="1" si="83"/>
        <v>-534.81000013003359</v>
      </c>
      <c r="BL76" s="16">
        <f t="shared" ca="1" si="75"/>
        <v>23689.08221302001</v>
      </c>
      <c r="BM76" s="16">
        <f t="shared" ca="1" si="10"/>
        <v>440.88439824979838</v>
      </c>
      <c r="BN76" s="14">
        <f t="shared" si="51"/>
        <v>450.45000000000005</v>
      </c>
      <c r="BO76" s="5">
        <f t="shared" si="11"/>
        <v>0</v>
      </c>
      <c r="BP76" s="16">
        <f t="shared" ca="1" si="12"/>
        <v>24045.606611139778</v>
      </c>
      <c r="BQ76" s="16">
        <f t="shared" ca="1" si="13"/>
        <v>1497588.4746900015</v>
      </c>
      <c r="BR76" s="16">
        <f t="shared" ca="1" si="52"/>
        <v>0.42126724764017909</v>
      </c>
      <c r="BS76" s="16">
        <f t="shared" ca="1" si="53"/>
        <v>0.42126724764017909</v>
      </c>
      <c r="BW76" s="5">
        <v>55</v>
      </c>
      <c r="BX76" s="4">
        <f t="shared" ca="1" si="54"/>
        <v>47150</v>
      </c>
      <c r="BY76" s="5">
        <f t="shared" ca="1" si="84"/>
        <v>31</v>
      </c>
      <c r="BZ76" s="5">
        <f t="shared" ca="1" si="56"/>
        <v>1676</v>
      </c>
      <c r="CA76" s="2">
        <f t="shared" ca="1" si="57"/>
        <v>1583040.7822141021</v>
      </c>
      <c r="CB76" s="2">
        <f t="shared" ca="1" si="85"/>
        <v>946.68782009437928</v>
      </c>
      <c r="CC76" s="16">
        <f t="shared" ca="1" si="76"/>
        <v>25049.72541796089</v>
      </c>
      <c r="CD76" s="16">
        <f t="shared" ca="1" si="15"/>
        <v>466.20772463486725</v>
      </c>
      <c r="CE76" s="14">
        <f t="shared" si="58"/>
        <v>450.45000000000005</v>
      </c>
      <c r="CF76" s="5">
        <f t="shared" si="16"/>
        <v>0</v>
      </c>
      <c r="CG76" s="16">
        <f t="shared" ca="1" si="17"/>
        <v>26913.070962690137</v>
      </c>
      <c r="CH76" s="16">
        <f t="shared" ca="1" si="18"/>
        <v>1582094.0943940077</v>
      </c>
      <c r="CI76" s="16">
        <f t="shared" ca="1" si="59"/>
        <v>0.42126724764017909</v>
      </c>
      <c r="CJ76" s="16">
        <f t="shared" ca="1" si="60"/>
        <v>0.42126724764017909</v>
      </c>
      <c r="CN76" s="5">
        <v>55</v>
      </c>
      <c r="CO76" s="4">
        <f t="shared" ca="1" si="61"/>
        <v>47150</v>
      </c>
      <c r="CP76" s="5">
        <f t="shared" ca="1" si="86"/>
        <v>31</v>
      </c>
      <c r="CQ76" s="5">
        <f t="shared" ca="1" si="63"/>
        <v>1676</v>
      </c>
      <c r="CR76" s="2">
        <f t="shared" ca="1" si="64"/>
        <v>1582867.4416793399</v>
      </c>
      <c r="CS76" s="2">
        <f t="shared" ca="1" si="87"/>
        <v>-2793.5018110811943</v>
      </c>
      <c r="CT76" s="16">
        <f t="shared" ca="1" si="77"/>
        <v>25046.982511493552</v>
      </c>
      <c r="CU76" s="16">
        <f t="shared" ca="1" si="20"/>
        <v>466.15667560492034</v>
      </c>
      <c r="CV76" s="14">
        <f t="shared" si="65"/>
        <v>450.45000000000005</v>
      </c>
      <c r="CW76" s="5">
        <f t="shared" si="21"/>
        <v>0</v>
      </c>
      <c r="CX76" s="16">
        <f t="shared" ca="1" si="66"/>
        <v>23170.08737601728</v>
      </c>
      <c r="CY76" s="16">
        <f t="shared" ca="1" si="22"/>
        <v>1585660.9434904209</v>
      </c>
      <c r="CZ76" s="16">
        <f t="shared" ca="1" si="67"/>
        <v>0.42126724764017909</v>
      </c>
      <c r="DA76" s="16">
        <f t="shared" ca="1" si="68"/>
        <v>0.42126724764017909</v>
      </c>
    </row>
    <row r="77" spans="2:105">
      <c r="B77" s="5">
        <v>56</v>
      </c>
      <c r="C77" s="4">
        <f t="shared" ca="1" si="69"/>
        <v>47178</v>
      </c>
      <c r="D77" s="5">
        <f t="shared" ca="1" si="23"/>
        <v>28</v>
      </c>
      <c r="E77" s="5">
        <f t="shared" ca="1" si="24"/>
        <v>1704</v>
      </c>
      <c r="F77" s="2">
        <f t="shared" ca="1" si="25"/>
        <v>1582094.0943940077</v>
      </c>
      <c r="G77" s="2">
        <f t="shared" ca="1" si="0"/>
        <v>3446.9739617885571</v>
      </c>
      <c r="H77" s="16">
        <f t="shared" ca="1" si="70"/>
        <v>22594.813969339259</v>
      </c>
      <c r="I77" s="16">
        <f t="shared" ca="1" si="26"/>
        <v>420.83303156232137</v>
      </c>
      <c r="J77" s="14">
        <f t="shared" si="27"/>
        <v>450.45000000000005</v>
      </c>
      <c r="K77" s="5">
        <f t="shared" si="1"/>
        <v>0</v>
      </c>
      <c r="L77" s="16">
        <f t="shared" ca="1" si="28"/>
        <v>26913.070962690137</v>
      </c>
      <c r="M77" s="16">
        <f t="shared" ca="1" si="29"/>
        <v>1578647.1204322192</v>
      </c>
      <c r="N77" s="16">
        <f t="shared" ca="1" si="30"/>
        <v>0.41522681243851967</v>
      </c>
      <c r="O77" s="16">
        <f t="shared" ca="1" si="31"/>
        <v>0.41522681243851967</v>
      </c>
      <c r="P77" s="82"/>
      <c r="Q77" s="77">
        <f ca="1">IFERROR(IF('Simulación Cliente'!$H$21="Simple",G77+H77+I77+J77+K77,AC77+AD77+AE77+AF77+AG77),"")</f>
        <v>26913.070962690137</v>
      </c>
      <c r="R77" s="79">
        <f t="shared" ca="1" si="32"/>
        <v>1704</v>
      </c>
      <c r="S77" s="78">
        <f ca="1">IFERROR((1+'Simulación Cliente'!$E$21)^(R77/360),"")</f>
        <v>2.4477681625969718</v>
      </c>
      <c r="T77" s="75">
        <f t="shared" ca="1" si="33"/>
        <v>10994.94</v>
      </c>
      <c r="X77" s="5">
        <v>56</v>
      </c>
      <c r="Y77" s="4">
        <f t="shared" ca="1" si="34"/>
        <v>47178</v>
      </c>
      <c r="Z77" s="5">
        <f t="shared" ca="1" si="78"/>
        <v>28</v>
      </c>
      <c r="AA77" s="5">
        <f t="shared" ca="1" si="71"/>
        <v>1704</v>
      </c>
      <c r="AB77" s="2">
        <f t="shared" ca="1" si="35"/>
        <v>1585660.9434904209</v>
      </c>
      <c r="AC77" s="2">
        <f t="shared" ca="1" si="79"/>
        <v>-347.89866233120119</v>
      </c>
      <c r="AD77" s="16">
        <f t="shared" ca="1" si="72"/>
        <v>22645.754233939027</v>
      </c>
      <c r="AE77" s="16">
        <f t="shared" ca="1" si="36"/>
        <v>421.78180440945334</v>
      </c>
      <c r="AF77" s="14">
        <f t="shared" si="37"/>
        <v>450.45000000000005</v>
      </c>
      <c r="AG77" s="5">
        <f t="shared" si="2"/>
        <v>0</v>
      </c>
      <c r="AH77" s="16">
        <f t="shared" ca="1" si="3"/>
        <v>23170.08737601728</v>
      </c>
      <c r="AI77" s="16">
        <f t="shared" ca="1" si="4"/>
        <v>1586008.8421527522</v>
      </c>
      <c r="AJ77" s="16">
        <f t="shared" ca="1" si="38"/>
        <v>0.41522681243851967</v>
      </c>
      <c r="AK77" s="16">
        <f t="shared" ca="1" si="39"/>
        <v>0.41522681243851967</v>
      </c>
      <c r="AO77" s="5">
        <v>56</v>
      </c>
      <c r="AP77" s="4">
        <f t="shared" ca="1" si="40"/>
        <v>47178</v>
      </c>
      <c r="AQ77" s="5">
        <f t="shared" ca="1" si="80"/>
        <v>28</v>
      </c>
      <c r="AR77" s="5">
        <f t="shared" ca="1" si="42"/>
        <v>1704</v>
      </c>
      <c r="AS77" s="2">
        <f t="shared" ca="1" si="43"/>
        <v>1493886.7258937312</v>
      </c>
      <c r="AT77" s="2">
        <f t="shared" ca="1" si="81"/>
        <v>5747.1333942128986</v>
      </c>
      <c r="AU77" s="16">
        <f t="shared" ca="1" si="73"/>
        <v>21335.072788931087</v>
      </c>
      <c r="AV77" s="16">
        <f t="shared" ca="1" si="74"/>
        <v>397.37009441867156</v>
      </c>
      <c r="AW77" s="14">
        <f t="shared" si="44"/>
        <v>450.45000000000005</v>
      </c>
      <c r="AX77" s="5">
        <f t="shared" si="6"/>
        <v>0</v>
      </c>
      <c r="AY77" s="16">
        <f t="shared" ca="1" si="7"/>
        <v>27930.026277562658</v>
      </c>
      <c r="AZ77" s="16">
        <f t="shared" ca="1" si="8"/>
        <v>1488139.5924995183</v>
      </c>
      <c r="BA77" s="16">
        <f t="shared" ca="1" si="45"/>
        <v>0.41522681243851967</v>
      </c>
      <c r="BB77" s="16">
        <f t="shared" ca="1" si="46"/>
        <v>0.41522681243851967</v>
      </c>
      <c r="BF77" s="5">
        <v>56</v>
      </c>
      <c r="BG77" s="4">
        <f t="shared" ca="1" si="47"/>
        <v>47178</v>
      </c>
      <c r="BH77" s="5">
        <f t="shared" ca="1" si="82"/>
        <v>28</v>
      </c>
      <c r="BI77" s="5">
        <f t="shared" ca="1" si="49"/>
        <v>1704</v>
      </c>
      <c r="BJ77" s="2">
        <f t="shared" ca="1" si="50"/>
        <v>1497588.4746900015</v>
      </c>
      <c r="BK77" s="2">
        <f t="shared" ca="1" si="83"/>
        <v>1808.862225605124</v>
      </c>
      <c r="BL77" s="16">
        <f t="shared" ca="1" si="75"/>
        <v>21387.939635289546</v>
      </c>
      <c r="BM77" s="16">
        <f t="shared" ca="1" si="10"/>
        <v>398.35475024510851</v>
      </c>
      <c r="BN77" s="14">
        <f t="shared" si="51"/>
        <v>450.45000000000005</v>
      </c>
      <c r="BO77" s="5">
        <f t="shared" si="11"/>
        <v>0</v>
      </c>
      <c r="BP77" s="16">
        <f t="shared" ca="1" si="12"/>
        <v>24045.606611139778</v>
      </c>
      <c r="BQ77" s="16">
        <f t="shared" ca="1" si="13"/>
        <v>1495779.6124643963</v>
      </c>
      <c r="BR77" s="16">
        <f t="shared" ca="1" si="52"/>
        <v>0.41522681243851967</v>
      </c>
      <c r="BS77" s="16">
        <f t="shared" ca="1" si="53"/>
        <v>0.41522681243851967</v>
      </c>
      <c r="BW77" s="5">
        <v>56</v>
      </c>
      <c r="BX77" s="4">
        <f t="shared" ca="1" si="54"/>
        <v>47178</v>
      </c>
      <c r="BY77" s="5">
        <f t="shared" ca="1" si="84"/>
        <v>28</v>
      </c>
      <c r="BZ77" s="5">
        <f t="shared" ca="1" si="56"/>
        <v>1704</v>
      </c>
      <c r="CA77" s="2">
        <f t="shared" ca="1" si="57"/>
        <v>1582094.0943940077</v>
      </c>
      <c r="CB77" s="2">
        <f t="shared" ca="1" si="85"/>
        <v>3446.9739617885571</v>
      </c>
      <c r="CC77" s="16">
        <f t="shared" ca="1" si="76"/>
        <v>22594.813969339259</v>
      </c>
      <c r="CD77" s="16">
        <f t="shared" ca="1" si="15"/>
        <v>420.83303156232137</v>
      </c>
      <c r="CE77" s="14">
        <f t="shared" si="58"/>
        <v>450.45000000000005</v>
      </c>
      <c r="CF77" s="5">
        <f t="shared" si="16"/>
        <v>0</v>
      </c>
      <c r="CG77" s="16">
        <f t="shared" ca="1" si="17"/>
        <v>26913.070962690137</v>
      </c>
      <c r="CH77" s="16">
        <f t="shared" ca="1" si="18"/>
        <v>1578647.1204322192</v>
      </c>
      <c r="CI77" s="16">
        <f t="shared" ca="1" si="59"/>
        <v>0.41522681243851967</v>
      </c>
      <c r="CJ77" s="16">
        <f t="shared" ca="1" si="60"/>
        <v>0.41522681243851967</v>
      </c>
      <c r="CN77" s="5">
        <v>56</v>
      </c>
      <c r="CO77" s="4">
        <f t="shared" ca="1" si="61"/>
        <v>47178</v>
      </c>
      <c r="CP77" s="5">
        <f t="shared" ca="1" si="86"/>
        <v>28</v>
      </c>
      <c r="CQ77" s="5">
        <f t="shared" ca="1" si="63"/>
        <v>1704</v>
      </c>
      <c r="CR77" s="2">
        <f t="shared" ca="1" si="64"/>
        <v>1585660.9434904209</v>
      </c>
      <c r="CS77" s="2">
        <f t="shared" ca="1" si="87"/>
        <v>-347.89866233120119</v>
      </c>
      <c r="CT77" s="16">
        <f t="shared" ca="1" si="77"/>
        <v>22645.754233939027</v>
      </c>
      <c r="CU77" s="16">
        <f t="shared" ca="1" si="20"/>
        <v>421.78180440945334</v>
      </c>
      <c r="CV77" s="14">
        <f t="shared" si="65"/>
        <v>450.45000000000005</v>
      </c>
      <c r="CW77" s="5">
        <f t="shared" si="21"/>
        <v>0</v>
      </c>
      <c r="CX77" s="16">
        <f t="shared" ca="1" si="66"/>
        <v>23170.08737601728</v>
      </c>
      <c r="CY77" s="16">
        <f t="shared" ca="1" si="22"/>
        <v>1586008.8421527522</v>
      </c>
      <c r="CZ77" s="16">
        <f t="shared" ca="1" si="67"/>
        <v>0.41522681243851967</v>
      </c>
      <c r="DA77" s="16">
        <f t="shared" ca="1" si="68"/>
        <v>0.41522681243851967</v>
      </c>
    </row>
    <row r="78" spans="2:105">
      <c r="B78" s="5">
        <v>57</v>
      </c>
      <c r="C78" s="4">
        <f t="shared" ca="1" si="69"/>
        <v>47209</v>
      </c>
      <c r="D78" s="5">
        <f t="shared" ca="1" si="23"/>
        <v>31</v>
      </c>
      <c r="E78" s="5">
        <f t="shared" ca="1" si="24"/>
        <v>1735</v>
      </c>
      <c r="F78" s="2">
        <f t="shared" ca="1" si="25"/>
        <v>1578647.1204322192</v>
      </c>
      <c r="G78" s="2">
        <f t="shared" ca="1" si="0"/>
        <v>1017.5061979512684</v>
      </c>
      <c r="H78" s="16">
        <f t="shared" ca="1" si="70"/>
        <v>24980.200979644385</v>
      </c>
      <c r="I78" s="16">
        <f t="shared" ca="1" si="26"/>
        <v>464.91378509448356</v>
      </c>
      <c r="J78" s="14">
        <f t="shared" si="27"/>
        <v>450.45000000000005</v>
      </c>
      <c r="K78" s="5">
        <f t="shared" si="1"/>
        <v>0</v>
      </c>
      <c r="L78" s="16">
        <f t="shared" ca="1" si="28"/>
        <v>26913.070962690137</v>
      </c>
      <c r="M78" s="16">
        <f t="shared" ca="1" si="29"/>
        <v>1577629.614234268</v>
      </c>
      <c r="N78" s="16">
        <f t="shared" ca="1" si="30"/>
        <v>0.40864016493085292</v>
      </c>
      <c r="O78" s="16">
        <f t="shared" ca="1" si="31"/>
        <v>0.40864016493085292</v>
      </c>
      <c r="P78" s="82"/>
      <c r="Q78" s="77">
        <f ca="1">IFERROR(IF('Simulación Cliente'!$H$21="Simple",G78+H78+I78+J78+K78,AC78+AD78+AE78+AF78+AG78),"")</f>
        <v>26913.070962690137</v>
      </c>
      <c r="R78" s="79">
        <f t="shared" ca="1" si="32"/>
        <v>1735</v>
      </c>
      <c r="S78" s="78">
        <f ca="1">IFERROR((1+'Simulación Cliente'!$E$21)^(R78/360),"")</f>
        <v>2.4879576328616744</v>
      </c>
      <c r="T78" s="75">
        <f t="shared" ca="1" si="33"/>
        <v>10817.33</v>
      </c>
      <c r="X78" s="5">
        <v>57</v>
      </c>
      <c r="Y78" s="4">
        <f t="shared" ca="1" si="34"/>
        <v>47209</v>
      </c>
      <c r="Z78" s="5">
        <f t="shared" ca="1" si="78"/>
        <v>31</v>
      </c>
      <c r="AA78" s="5">
        <f t="shared" ca="1" si="71"/>
        <v>1735</v>
      </c>
      <c r="AB78" s="2">
        <f t="shared" ca="1" si="35"/>
        <v>1586008.8421527522</v>
      </c>
      <c r="AC78" s="2">
        <f t="shared" ca="1" si="79"/>
        <v>-2844.1358600294443</v>
      </c>
      <c r="AD78" s="16">
        <f t="shared" ca="1" si="72"/>
        <v>25096.691413608361</v>
      </c>
      <c r="AE78" s="16">
        <f t="shared" ca="1" si="36"/>
        <v>467.0818224383633</v>
      </c>
      <c r="AF78" s="14">
        <f t="shared" si="37"/>
        <v>450.45000000000005</v>
      </c>
      <c r="AG78" s="5">
        <f t="shared" si="2"/>
        <v>0</v>
      </c>
      <c r="AH78" s="16">
        <f t="shared" ca="1" si="3"/>
        <v>23170.08737601728</v>
      </c>
      <c r="AI78" s="16">
        <f t="shared" ca="1" si="4"/>
        <v>1588852.9780127816</v>
      </c>
      <c r="AJ78" s="16">
        <f t="shared" ca="1" si="38"/>
        <v>0.40864016493085292</v>
      </c>
      <c r="AK78" s="16">
        <f t="shared" ca="1" si="39"/>
        <v>0.40864016493085292</v>
      </c>
      <c r="AO78" s="5">
        <v>57</v>
      </c>
      <c r="AP78" s="4">
        <f t="shared" ca="1" si="40"/>
        <v>47209</v>
      </c>
      <c r="AQ78" s="5">
        <f t="shared" ca="1" si="80"/>
        <v>31</v>
      </c>
      <c r="AR78" s="5">
        <f t="shared" ca="1" si="42"/>
        <v>1735</v>
      </c>
      <c r="AS78" s="2">
        <f t="shared" ca="1" si="43"/>
        <v>1488139.5924995183</v>
      </c>
      <c r="AT78" s="2">
        <f t="shared" ca="1" si="81"/>
        <v>3493.2893949472164</v>
      </c>
      <c r="AU78" s="16">
        <f t="shared" ca="1" si="73"/>
        <v>23548.02769109423</v>
      </c>
      <c r="AV78" s="16">
        <f t="shared" ca="1" si="74"/>
        <v>438.25919152121173</v>
      </c>
      <c r="AW78" s="14">
        <f t="shared" si="44"/>
        <v>450.45000000000005</v>
      </c>
      <c r="AX78" s="5">
        <f t="shared" si="6"/>
        <v>0</v>
      </c>
      <c r="AY78" s="16">
        <f t="shared" ca="1" si="7"/>
        <v>27930.026277562658</v>
      </c>
      <c r="AZ78" s="16">
        <f t="shared" ca="1" si="8"/>
        <v>1484646.3031045711</v>
      </c>
      <c r="BA78" s="16">
        <f t="shared" ca="1" si="45"/>
        <v>0.40864016493085292</v>
      </c>
      <c r="BB78" s="16">
        <f t="shared" ca="1" si="46"/>
        <v>0.40864016493085292</v>
      </c>
      <c r="BF78" s="5">
        <v>57</v>
      </c>
      <c r="BG78" s="4">
        <f t="shared" ca="1" si="47"/>
        <v>47209</v>
      </c>
      <c r="BH78" s="5">
        <f t="shared" ca="1" si="82"/>
        <v>31</v>
      </c>
      <c r="BI78" s="5">
        <f t="shared" ca="1" si="49"/>
        <v>1735</v>
      </c>
      <c r="BJ78" s="2">
        <f t="shared" ca="1" si="50"/>
        <v>1495779.6124643963</v>
      </c>
      <c r="BK78" s="2">
        <f t="shared" ca="1" si="83"/>
        <v>-514.27443858882543</v>
      </c>
      <c r="BL78" s="16">
        <f t="shared" ca="1" si="75"/>
        <v>23668.921861641284</v>
      </c>
      <c r="BM78" s="16">
        <f t="shared" ca="1" si="10"/>
        <v>440.50918808731979</v>
      </c>
      <c r="BN78" s="14">
        <f t="shared" si="51"/>
        <v>450.45000000000005</v>
      </c>
      <c r="BO78" s="5">
        <f t="shared" si="11"/>
        <v>0</v>
      </c>
      <c r="BP78" s="16">
        <f t="shared" ca="1" si="12"/>
        <v>24045.606611139778</v>
      </c>
      <c r="BQ78" s="16">
        <f t="shared" ca="1" si="13"/>
        <v>1496293.8869029852</v>
      </c>
      <c r="BR78" s="16">
        <f t="shared" ca="1" si="52"/>
        <v>0.40864016493085292</v>
      </c>
      <c r="BS78" s="16">
        <f t="shared" ca="1" si="53"/>
        <v>0.40864016493085292</v>
      </c>
      <c r="BW78" s="5">
        <v>57</v>
      </c>
      <c r="BX78" s="4">
        <f t="shared" ca="1" si="54"/>
        <v>47209</v>
      </c>
      <c r="BY78" s="5">
        <f t="shared" ca="1" si="84"/>
        <v>31</v>
      </c>
      <c r="BZ78" s="5">
        <f t="shared" ca="1" si="56"/>
        <v>1735</v>
      </c>
      <c r="CA78" s="2">
        <f t="shared" ca="1" si="57"/>
        <v>1578647.1204322192</v>
      </c>
      <c r="CB78" s="2">
        <f t="shared" ca="1" si="85"/>
        <v>1017.5061979512684</v>
      </c>
      <c r="CC78" s="16">
        <f t="shared" ca="1" si="76"/>
        <v>24980.200979644385</v>
      </c>
      <c r="CD78" s="16">
        <f t="shared" ca="1" si="15"/>
        <v>464.91378509448356</v>
      </c>
      <c r="CE78" s="14">
        <f t="shared" si="58"/>
        <v>450.45000000000005</v>
      </c>
      <c r="CF78" s="5">
        <f t="shared" si="16"/>
        <v>0</v>
      </c>
      <c r="CG78" s="16">
        <f t="shared" ca="1" si="17"/>
        <v>26913.070962690137</v>
      </c>
      <c r="CH78" s="16">
        <f t="shared" ca="1" si="18"/>
        <v>1577629.614234268</v>
      </c>
      <c r="CI78" s="16">
        <f t="shared" ca="1" si="59"/>
        <v>0.40864016493085292</v>
      </c>
      <c r="CJ78" s="16">
        <f t="shared" ca="1" si="60"/>
        <v>0.40864016493085292</v>
      </c>
      <c r="CN78" s="5">
        <v>57</v>
      </c>
      <c r="CO78" s="4">
        <f t="shared" ca="1" si="61"/>
        <v>47209</v>
      </c>
      <c r="CP78" s="5">
        <f t="shared" ca="1" si="86"/>
        <v>31</v>
      </c>
      <c r="CQ78" s="5">
        <f t="shared" ca="1" si="63"/>
        <v>1735</v>
      </c>
      <c r="CR78" s="2">
        <f t="shared" ca="1" si="64"/>
        <v>1586008.8421527522</v>
      </c>
      <c r="CS78" s="2">
        <f t="shared" ca="1" si="87"/>
        <v>-2844.1358600294443</v>
      </c>
      <c r="CT78" s="16">
        <f t="shared" ca="1" si="77"/>
        <v>25096.691413608361</v>
      </c>
      <c r="CU78" s="16">
        <f t="shared" ca="1" si="20"/>
        <v>467.0818224383633</v>
      </c>
      <c r="CV78" s="14">
        <f t="shared" si="65"/>
        <v>450.45000000000005</v>
      </c>
      <c r="CW78" s="5">
        <f t="shared" si="21"/>
        <v>0</v>
      </c>
      <c r="CX78" s="16">
        <f t="shared" ca="1" si="66"/>
        <v>23170.08737601728</v>
      </c>
      <c r="CY78" s="16">
        <f t="shared" ca="1" si="22"/>
        <v>1588852.9780127816</v>
      </c>
      <c r="CZ78" s="16">
        <f t="shared" ca="1" si="67"/>
        <v>0.40864016493085292</v>
      </c>
      <c r="DA78" s="16">
        <f t="shared" ca="1" si="68"/>
        <v>0.40864016493085292</v>
      </c>
    </row>
    <row r="79" spans="2:105">
      <c r="B79" s="5">
        <v>58</v>
      </c>
      <c r="C79" s="4">
        <f t="shared" ca="1" si="69"/>
        <v>47239</v>
      </c>
      <c r="D79" s="5">
        <f t="shared" ca="1" si="23"/>
        <v>30</v>
      </c>
      <c r="E79" s="5">
        <f t="shared" ca="1" si="24"/>
        <v>1765</v>
      </c>
      <c r="F79" s="2">
        <f t="shared" ca="1" si="25"/>
        <v>1577629.614234268</v>
      </c>
      <c r="G79" s="2">
        <f t="shared" ca="1" si="0"/>
        <v>1860.3224840114017</v>
      </c>
      <c r="H79" s="16">
        <f t="shared" ca="1" si="70"/>
        <v>24152.674038621826</v>
      </c>
      <c r="I79" s="16">
        <f t="shared" ca="1" si="26"/>
        <v>449.62444005690952</v>
      </c>
      <c r="J79" s="14">
        <f t="shared" si="27"/>
        <v>450.45000000000005</v>
      </c>
      <c r="K79" s="5">
        <f t="shared" si="1"/>
        <v>0</v>
      </c>
      <c r="L79" s="16">
        <f t="shared" ca="1" si="28"/>
        <v>26913.070962690137</v>
      </c>
      <c r="M79" s="16">
        <f t="shared" ca="1" si="29"/>
        <v>1575769.2917502567</v>
      </c>
      <c r="N79" s="16">
        <f t="shared" ca="1" si="30"/>
        <v>0.40236548819508472</v>
      </c>
      <c r="O79" s="16">
        <f t="shared" ca="1" si="31"/>
        <v>0.40236548819508472</v>
      </c>
      <c r="P79" s="82"/>
      <c r="Q79" s="77">
        <f ca="1">IFERROR(IF('Simulación Cliente'!$H$21="Simple",G79+H79+I79+J79+K79,AC79+AD79+AE79+AF79+AG79),"")</f>
        <v>26913.070962690137</v>
      </c>
      <c r="R79" s="79">
        <f t="shared" ca="1" si="32"/>
        <v>1765</v>
      </c>
      <c r="S79" s="78">
        <f ca="1">IFERROR((1+'Simulación Cliente'!$E$21)^(R79/360),"")</f>
        <v>2.5274788363446077</v>
      </c>
      <c r="T79" s="75">
        <f t="shared" ca="1" si="33"/>
        <v>10648.19</v>
      </c>
      <c r="X79" s="5">
        <v>58</v>
      </c>
      <c r="Y79" s="4">
        <f t="shared" ca="1" si="34"/>
        <v>47239</v>
      </c>
      <c r="Z79" s="5">
        <f t="shared" ca="1" si="78"/>
        <v>30</v>
      </c>
      <c r="AA79" s="5">
        <f t="shared" ca="1" si="71"/>
        <v>1765</v>
      </c>
      <c r="AB79" s="2">
        <f t="shared" ca="1" si="35"/>
        <v>1588852.9780127816</v>
      </c>
      <c r="AC79" s="2">
        <f t="shared" ca="1" si="79"/>
        <v>-2057.6835180132439</v>
      </c>
      <c r="AD79" s="16">
        <f t="shared" ca="1" si="72"/>
        <v>24324.497795296735</v>
      </c>
      <c r="AE79" s="16">
        <f t="shared" ca="1" si="36"/>
        <v>452.82309873378694</v>
      </c>
      <c r="AF79" s="14">
        <f t="shared" si="37"/>
        <v>450.45000000000005</v>
      </c>
      <c r="AG79" s="5">
        <f t="shared" si="2"/>
        <v>0</v>
      </c>
      <c r="AH79" s="16">
        <f t="shared" ca="1" si="3"/>
        <v>23170.08737601728</v>
      </c>
      <c r="AI79" s="16">
        <f t="shared" ca="1" si="4"/>
        <v>1590910.6615307948</v>
      </c>
      <c r="AJ79" s="16">
        <f t="shared" ca="1" si="38"/>
        <v>0.40236548819508472</v>
      </c>
      <c r="AK79" s="16">
        <f t="shared" ca="1" si="39"/>
        <v>0.40236548819508472</v>
      </c>
      <c r="AO79" s="5">
        <v>58</v>
      </c>
      <c r="AP79" s="4">
        <f t="shared" ca="1" si="40"/>
        <v>47239</v>
      </c>
      <c r="AQ79" s="5">
        <f t="shared" ca="1" si="80"/>
        <v>30</v>
      </c>
      <c r="AR79" s="5">
        <f t="shared" ca="1" si="42"/>
        <v>1765</v>
      </c>
      <c r="AS79" s="2">
        <f t="shared" ca="1" si="43"/>
        <v>1484646.3031045711</v>
      </c>
      <c r="AT79" s="2">
        <f t="shared" ca="1" si="81"/>
        <v>4327.3033012633132</v>
      </c>
      <c r="AU79" s="16">
        <f t="shared" ca="1" si="73"/>
        <v>22729.148779914405</v>
      </c>
      <c r="AV79" s="16">
        <f t="shared" ca="1" si="74"/>
        <v>423.12419638493748</v>
      </c>
      <c r="AW79" s="14">
        <f t="shared" si="44"/>
        <v>450.45000000000005</v>
      </c>
      <c r="AX79" s="5">
        <f t="shared" si="6"/>
        <v>0</v>
      </c>
      <c r="AY79" s="16">
        <f t="shared" ca="1" si="7"/>
        <v>27930.026277562658</v>
      </c>
      <c r="AZ79" s="16">
        <f t="shared" ca="1" si="8"/>
        <v>1480318.9998033077</v>
      </c>
      <c r="BA79" s="16">
        <f t="shared" ca="1" si="45"/>
        <v>0.40236548819508472</v>
      </c>
      <c r="BB79" s="16">
        <f t="shared" ca="1" si="46"/>
        <v>0.40236548819508472</v>
      </c>
      <c r="BF79" s="5">
        <v>58</v>
      </c>
      <c r="BG79" s="4">
        <f t="shared" ca="1" si="47"/>
        <v>47239</v>
      </c>
      <c r="BH79" s="5">
        <f t="shared" ca="1" si="82"/>
        <v>30</v>
      </c>
      <c r="BI79" s="5">
        <f t="shared" ca="1" si="49"/>
        <v>1765</v>
      </c>
      <c r="BJ79" s="2">
        <f t="shared" ca="1" si="50"/>
        <v>1496293.8869029852</v>
      </c>
      <c r="BK79" s="2">
        <f t="shared" ca="1" si="83"/>
        <v>261.24573290291664</v>
      </c>
      <c r="BL79" s="16">
        <f t="shared" ca="1" si="75"/>
        <v>22907.467120469373</v>
      </c>
      <c r="BM79" s="16">
        <f t="shared" ca="1" si="10"/>
        <v>426.44375776748655</v>
      </c>
      <c r="BN79" s="14">
        <f t="shared" si="51"/>
        <v>450.45000000000005</v>
      </c>
      <c r="BO79" s="5">
        <f t="shared" si="11"/>
        <v>0</v>
      </c>
      <c r="BP79" s="16">
        <f t="shared" ca="1" si="12"/>
        <v>24045.606611139778</v>
      </c>
      <c r="BQ79" s="16">
        <f t="shared" ca="1" si="13"/>
        <v>1496032.6411700821</v>
      </c>
      <c r="BR79" s="16">
        <f t="shared" ca="1" si="52"/>
        <v>0.40236548819508472</v>
      </c>
      <c r="BS79" s="16">
        <f t="shared" ca="1" si="53"/>
        <v>0.40236548819508472</v>
      </c>
      <c r="BW79" s="5">
        <v>58</v>
      </c>
      <c r="BX79" s="4">
        <f t="shared" ca="1" si="54"/>
        <v>47239</v>
      </c>
      <c r="BY79" s="5">
        <f t="shared" ca="1" si="84"/>
        <v>30</v>
      </c>
      <c r="BZ79" s="5">
        <f t="shared" ca="1" si="56"/>
        <v>1765</v>
      </c>
      <c r="CA79" s="2">
        <f t="shared" ca="1" si="57"/>
        <v>1577629.614234268</v>
      </c>
      <c r="CB79" s="2">
        <f t="shared" ca="1" si="85"/>
        <v>1860.3224840114017</v>
      </c>
      <c r="CC79" s="16">
        <f t="shared" ca="1" si="76"/>
        <v>24152.674038621826</v>
      </c>
      <c r="CD79" s="16">
        <f t="shared" ca="1" si="15"/>
        <v>449.62444005690952</v>
      </c>
      <c r="CE79" s="14">
        <f t="shared" si="58"/>
        <v>450.45000000000005</v>
      </c>
      <c r="CF79" s="5">
        <f t="shared" si="16"/>
        <v>0</v>
      </c>
      <c r="CG79" s="16">
        <f t="shared" ca="1" si="17"/>
        <v>26913.070962690137</v>
      </c>
      <c r="CH79" s="16">
        <f t="shared" ca="1" si="18"/>
        <v>1575769.2917502567</v>
      </c>
      <c r="CI79" s="16">
        <f t="shared" ca="1" si="59"/>
        <v>0.40236548819508472</v>
      </c>
      <c r="CJ79" s="16">
        <f t="shared" ca="1" si="60"/>
        <v>0.40236548819508472</v>
      </c>
      <c r="CN79" s="5">
        <v>58</v>
      </c>
      <c r="CO79" s="4">
        <f t="shared" ca="1" si="61"/>
        <v>47239</v>
      </c>
      <c r="CP79" s="5">
        <f t="shared" ca="1" si="86"/>
        <v>30</v>
      </c>
      <c r="CQ79" s="5">
        <f t="shared" ca="1" si="63"/>
        <v>1765</v>
      </c>
      <c r="CR79" s="2">
        <f t="shared" ca="1" si="64"/>
        <v>1588852.9780127816</v>
      </c>
      <c r="CS79" s="2">
        <f t="shared" ca="1" si="87"/>
        <v>-2057.6835180132439</v>
      </c>
      <c r="CT79" s="16">
        <f t="shared" ca="1" si="77"/>
        <v>24324.497795296735</v>
      </c>
      <c r="CU79" s="16">
        <f t="shared" ca="1" si="20"/>
        <v>452.82309873378694</v>
      </c>
      <c r="CV79" s="14">
        <f t="shared" si="65"/>
        <v>450.45000000000005</v>
      </c>
      <c r="CW79" s="5">
        <f t="shared" si="21"/>
        <v>0</v>
      </c>
      <c r="CX79" s="16">
        <f t="shared" ca="1" si="66"/>
        <v>23170.08737601728</v>
      </c>
      <c r="CY79" s="16">
        <f t="shared" ca="1" si="22"/>
        <v>1590910.6615307948</v>
      </c>
      <c r="CZ79" s="16">
        <f t="shared" ca="1" si="67"/>
        <v>0.40236548819508472</v>
      </c>
      <c r="DA79" s="16">
        <f t="shared" ca="1" si="68"/>
        <v>0.40236548819508472</v>
      </c>
    </row>
    <row r="80" spans="2:105">
      <c r="B80" s="5">
        <v>59</v>
      </c>
      <c r="C80" s="4">
        <f t="shared" ca="1" si="69"/>
        <v>47270</v>
      </c>
      <c r="D80" s="5">
        <f t="shared" ca="1" si="23"/>
        <v>31</v>
      </c>
      <c r="E80" s="5">
        <f t="shared" ca="1" si="24"/>
        <v>1796</v>
      </c>
      <c r="F80" s="2">
        <f t="shared" ca="1" si="25"/>
        <v>1575769.2917502567</v>
      </c>
      <c r="G80" s="2">
        <f t="shared" ca="1" si="0"/>
        <v>1063.8919165441257</v>
      </c>
      <c r="H80" s="16">
        <f t="shared" ca="1" si="70"/>
        <v>24934.662785623717</v>
      </c>
      <c r="I80" s="16">
        <f t="shared" ca="1" si="26"/>
        <v>464.06626052229268</v>
      </c>
      <c r="J80" s="14">
        <f t="shared" si="27"/>
        <v>450.45000000000005</v>
      </c>
      <c r="K80" s="5">
        <f t="shared" si="1"/>
        <v>0</v>
      </c>
      <c r="L80" s="16">
        <f t="shared" ca="1" si="28"/>
        <v>26913.070962690137</v>
      </c>
      <c r="M80" s="16">
        <f t="shared" ca="1" si="29"/>
        <v>1574705.3998337125</v>
      </c>
      <c r="N80" s="16">
        <f t="shared" ca="1" si="30"/>
        <v>0.39598285691839263</v>
      </c>
      <c r="O80" s="16">
        <f t="shared" ca="1" si="31"/>
        <v>0.39598285691839263</v>
      </c>
      <c r="P80" s="82"/>
      <c r="Q80" s="77">
        <f ca="1">IFERROR(IF('Simulación Cliente'!$H$21="Simple",G80+H80+I80+J80+K80,AC80+AD80+AE80+AF80+AG80),"")</f>
        <v>26913.070962690137</v>
      </c>
      <c r="R80" s="79">
        <f t="shared" ca="1" si="32"/>
        <v>1796</v>
      </c>
      <c r="S80" s="78">
        <f ca="1">IFERROR((1+'Simulación Cliente'!$E$21)^(R80/360),"")</f>
        <v>2.5689770619895422</v>
      </c>
      <c r="T80" s="75">
        <f t="shared" ca="1" si="33"/>
        <v>10476.18</v>
      </c>
      <c r="X80" s="5">
        <v>59</v>
      </c>
      <c r="Y80" s="4">
        <f t="shared" ca="1" si="34"/>
        <v>47270</v>
      </c>
      <c r="Z80" s="5">
        <f t="shared" ca="1" si="78"/>
        <v>31</v>
      </c>
      <c r="AA80" s="5">
        <f t="shared" ca="1" si="71"/>
        <v>1796</v>
      </c>
      <c r="AB80" s="2">
        <f t="shared" ca="1" si="35"/>
        <v>1590910.6615307948</v>
      </c>
      <c r="AC80" s="2">
        <f t="shared" ca="1" si="79"/>
        <v>-2923.1448766842623</v>
      </c>
      <c r="AD80" s="16">
        <f t="shared" ca="1" si="72"/>
        <v>25174.256837599944</v>
      </c>
      <c r="AE80" s="16">
        <f t="shared" ca="1" si="36"/>
        <v>468.52541510159972</v>
      </c>
      <c r="AF80" s="14">
        <f t="shared" si="37"/>
        <v>450.45000000000005</v>
      </c>
      <c r="AG80" s="5">
        <f t="shared" si="2"/>
        <v>0</v>
      </c>
      <c r="AH80" s="16">
        <f t="shared" ca="1" si="3"/>
        <v>23170.08737601728</v>
      </c>
      <c r="AI80" s="16">
        <f t="shared" ca="1" si="4"/>
        <v>1593833.8064074791</v>
      </c>
      <c r="AJ80" s="16">
        <f t="shared" ca="1" si="38"/>
        <v>0.39598285691839263</v>
      </c>
      <c r="AK80" s="16">
        <f t="shared" ca="1" si="39"/>
        <v>0.39598285691839263</v>
      </c>
      <c r="AO80" s="5">
        <v>59</v>
      </c>
      <c r="AP80" s="4">
        <f t="shared" ca="1" si="40"/>
        <v>47270</v>
      </c>
      <c r="AQ80" s="5">
        <f t="shared" ca="1" si="80"/>
        <v>31</v>
      </c>
      <c r="AR80" s="5">
        <f t="shared" ca="1" si="42"/>
        <v>1796</v>
      </c>
      <c r="AS80" s="2">
        <f t="shared" ca="1" si="43"/>
        <v>1480318.9998033077</v>
      </c>
      <c r="AT80" s="2">
        <f t="shared" ca="1" si="81"/>
        <v>3619.3440883031799</v>
      </c>
      <c r="AU80" s="16">
        <f t="shared" ca="1" si="73"/>
        <v>23424.276173226328</v>
      </c>
      <c r="AV80" s="16">
        <f t="shared" ca="1" si="74"/>
        <v>435.95601603315077</v>
      </c>
      <c r="AW80" s="14">
        <f t="shared" si="44"/>
        <v>450.45000000000005</v>
      </c>
      <c r="AX80" s="5">
        <f t="shared" si="6"/>
        <v>0</v>
      </c>
      <c r="AY80" s="16">
        <f t="shared" ca="1" si="7"/>
        <v>27930.026277562658</v>
      </c>
      <c r="AZ80" s="16">
        <f t="shared" ca="1" si="8"/>
        <v>1476699.6557150045</v>
      </c>
      <c r="BA80" s="16">
        <f t="shared" ca="1" si="45"/>
        <v>0.39598285691839263</v>
      </c>
      <c r="BB80" s="16">
        <f t="shared" ca="1" si="46"/>
        <v>0.39598285691839263</v>
      </c>
      <c r="BF80" s="5">
        <v>59</v>
      </c>
      <c r="BG80" s="4">
        <f t="shared" ca="1" si="47"/>
        <v>47270</v>
      </c>
      <c r="BH80" s="5">
        <f t="shared" ca="1" si="82"/>
        <v>31</v>
      </c>
      <c r="BI80" s="5">
        <f t="shared" ca="1" si="49"/>
        <v>1796</v>
      </c>
      <c r="BJ80" s="2">
        <f t="shared" ca="1" si="50"/>
        <v>1496032.6411700821</v>
      </c>
      <c r="BK80" s="2">
        <f t="shared" ca="1" si="83"/>
        <v>-518.35283227897889</v>
      </c>
      <c r="BL80" s="16">
        <f t="shared" ca="1" si="75"/>
        <v>23672.925738023689</v>
      </c>
      <c r="BM80" s="16">
        <f t="shared" ca="1" si="10"/>
        <v>440.58370539506728</v>
      </c>
      <c r="BN80" s="14">
        <f t="shared" si="51"/>
        <v>450.45000000000005</v>
      </c>
      <c r="BO80" s="5">
        <f t="shared" si="11"/>
        <v>0</v>
      </c>
      <c r="BP80" s="16">
        <f t="shared" ca="1" si="12"/>
        <v>24045.606611139778</v>
      </c>
      <c r="BQ80" s="16">
        <f t="shared" ca="1" si="13"/>
        <v>1496550.9940023611</v>
      </c>
      <c r="BR80" s="16">
        <f t="shared" ca="1" si="52"/>
        <v>0.39598285691839263</v>
      </c>
      <c r="BS80" s="16">
        <f t="shared" ca="1" si="53"/>
        <v>0.39598285691839263</v>
      </c>
      <c r="BW80" s="5">
        <v>59</v>
      </c>
      <c r="BX80" s="4">
        <f t="shared" ca="1" si="54"/>
        <v>47270</v>
      </c>
      <c r="BY80" s="5">
        <f t="shared" ca="1" si="84"/>
        <v>31</v>
      </c>
      <c r="BZ80" s="5">
        <f t="shared" ca="1" si="56"/>
        <v>1796</v>
      </c>
      <c r="CA80" s="2">
        <f t="shared" ca="1" si="57"/>
        <v>1575769.2917502567</v>
      </c>
      <c r="CB80" s="2">
        <f t="shared" ca="1" si="85"/>
        <v>1063.8919165441257</v>
      </c>
      <c r="CC80" s="16">
        <f t="shared" ca="1" si="76"/>
        <v>24934.662785623717</v>
      </c>
      <c r="CD80" s="16">
        <f t="shared" ca="1" si="15"/>
        <v>464.06626052229268</v>
      </c>
      <c r="CE80" s="14">
        <f t="shared" si="58"/>
        <v>450.45000000000005</v>
      </c>
      <c r="CF80" s="5">
        <f t="shared" si="16"/>
        <v>0</v>
      </c>
      <c r="CG80" s="16">
        <f t="shared" ca="1" si="17"/>
        <v>26913.070962690137</v>
      </c>
      <c r="CH80" s="16">
        <f t="shared" ca="1" si="18"/>
        <v>1574705.3998337125</v>
      </c>
      <c r="CI80" s="16">
        <f t="shared" ca="1" si="59"/>
        <v>0.39598285691839263</v>
      </c>
      <c r="CJ80" s="16">
        <f t="shared" ca="1" si="60"/>
        <v>0.39598285691839263</v>
      </c>
      <c r="CN80" s="5">
        <v>59</v>
      </c>
      <c r="CO80" s="4">
        <f t="shared" ca="1" si="61"/>
        <v>47270</v>
      </c>
      <c r="CP80" s="5">
        <f t="shared" ca="1" si="86"/>
        <v>31</v>
      </c>
      <c r="CQ80" s="5">
        <f t="shared" ca="1" si="63"/>
        <v>1796</v>
      </c>
      <c r="CR80" s="2">
        <f t="shared" ca="1" si="64"/>
        <v>1590910.6615307948</v>
      </c>
      <c r="CS80" s="2">
        <f t="shared" ca="1" si="87"/>
        <v>-2923.1448766842623</v>
      </c>
      <c r="CT80" s="16">
        <f t="shared" ca="1" si="77"/>
        <v>25174.256837599944</v>
      </c>
      <c r="CU80" s="16">
        <f t="shared" ca="1" si="20"/>
        <v>468.52541510159972</v>
      </c>
      <c r="CV80" s="14">
        <f t="shared" si="65"/>
        <v>450.45000000000005</v>
      </c>
      <c r="CW80" s="5">
        <f t="shared" si="21"/>
        <v>0</v>
      </c>
      <c r="CX80" s="16">
        <f t="shared" ca="1" si="66"/>
        <v>23170.08737601728</v>
      </c>
      <c r="CY80" s="16">
        <f t="shared" ca="1" si="22"/>
        <v>1593833.8064074791</v>
      </c>
      <c r="CZ80" s="16">
        <f t="shared" ca="1" si="67"/>
        <v>0.39598285691839263</v>
      </c>
      <c r="DA80" s="16">
        <f t="shared" ca="1" si="68"/>
        <v>0.39598285691839263</v>
      </c>
    </row>
    <row r="81" spans="2:105">
      <c r="B81" s="5">
        <v>60</v>
      </c>
      <c r="C81" s="4">
        <f t="shared" ca="1" si="69"/>
        <v>47300</v>
      </c>
      <c r="D81" s="5">
        <f t="shared" ca="1" si="23"/>
        <v>30</v>
      </c>
      <c r="E81" s="5">
        <f t="shared" ca="1" si="24"/>
        <v>1826</v>
      </c>
      <c r="F81" s="2">
        <f t="shared" ca="1" si="25"/>
        <v>1574705.3998337125</v>
      </c>
      <c r="G81" s="2">
        <f t="shared" ca="1" si="0"/>
        <v>1905.9240592157512</v>
      </c>
      <c r="H81" s="16">
        <f t="shared" ca="1" si="70"/>
        <v>24107.905864521636</v>
      </c>
      <c r="I81" s="16">
        <f t="shared" ca="1" si="26"/>
        <v>448.79103895275097</v>
      </c>
      <c r="J81" s="14">
        <f t="shared" si="27"/>
        <v>450.45000000000005</v>
      </c>
      <c r="K81" s="5">
        <f t="shared" si="1"/>
        <v>0</v>
      </c>
      <c r="L81" s="16">
        <f t="shared" ca="1" si="28"/>
        <v>26913.070962690137</v>
      </c>
      <c r="M81" s="16">
        <f t="shared" ca="1" si="29"/>
        <v>1572799.4757744968</v>
      </c>
      <c r="N81" s="16">
        <f t="shared" ca="1" si="30"/>
        <v>0.38990253336407604</v>
      </c>
      <c r="O81" s="16">
        <f t="shared" ca="1" si="31"/>
        <v>0.38990253336407604</v>
      </c>
      <c r="P81" s="82"/>
      <c r="Q81" s="77">
        <f ca="1">IFERROR(IF('Simulación Cliente'!$H$21="Simple",G81+H81+I81+J81+K81,AC81+AD81+AE81+AF81+AG81),"")</f>
        <v>26913.070962690137</v>
      </c>
      <c r="R81" s="79">
        <f t="shared" ca="1" si="32"/>
        <v>1826</v>
      </c>
      <c r="S81" s="78">
        <f ca="1">IFERROR((1+'Simulación Cliente'!$E$21)^(R81/360),"")</f>
        <v>2.6097852589897048</v>
      </c>
      <c r="T81" s="75">
        <f t="shared" ca="1" si="33"/>
        <v>10312.370000000001</v>
      </c>
      <c r="X81" s="5">
        <v>60</v>
      </c>
      <c r="Y81" s="4">
        <f t="shared" ca="1" si="34"/>
        <v>47300</v>
      </c>
      <c r="Z81" s="5">
        <f t="shared" ca="1" si="78"/>
        <v>30</v>
      </c>
      <c r="AA81" s="5">
        <f t="shared" ca="1" si="71"/>
        <v>1826</v>
      </c>
      <c r="AB81" s="2">
        <f t="shared" ca="1" si="35"/>
        <v>1593833.8064074791</v>
      </c>
      <c r="AC81" s="2">
        <f t="shared" ca="1" si="79"/>
        <v>21034.730476538709</v>
      </c>
      <c r="AD81" s="16">
        <f t="shared" ca="1" si="72"/>
        <v>24400.75164066958</v>
      </c>
      <c r="AE81" s="16">
        <f t="shared" ca="1" si="36"/>
        <v>454.24263482627617</v>
      </c>
      <c r="AF81" s="14">
        <f t="shared" si="37"/>
        <v>450.45000000000005</v>
      </c>
      <c r="AG81" s="5">
        <f t="shared" si="2"/>
        <v>0</v>
      </c>
      <c r="AH81" s="16">
        <f t="shared" ca="1" si="3"/>
        <v>46340.17475203456</v>
      </c>
      <c r="AI81" s="16">
        <f t="shared" ca="1" si="4"/>
        <v>1572799.0759309405</v>
      </c>
      <c r="AJ81" s="16">
        <f t="shared" ca="1" si="38"/>
        <v>0.77980506672815209</v>
      </c>
      <c r="AK81" s="16">
        <f t="shared" ca="1" si="39"/>
        <v>0.38990253336407604</v>
      </c>
      <c r="AO81" s="5">
        <v>60</v>
      </c>
      <c r="AP81" s="4">
        <f t="shared" ca="1" si="40"/>
        <v>47300</v>
      </c>
      <c r="AQ81" s="5">
        <f t="shared" ca="1" si="80"/>
        <v>30</v>
      </c>
      <c r="AR81" s="5">
        <f t="shared" ca="1" si="42"/>
        <v>1826</v>
      </c>
      <c r="AS81" s="2">
        <f t="shared" ca="1" si="43"/>
        <v>1476699.6557150045</v>
      </c>
      <c r="AT81" s="2">
        <f t="shared" ca="1" si="81"/>
        <v>4451.2270595516748</v>
      </c>
      <c r="AU81" s="16">
        <f t="shared" ca="1" si="73"/>
        <v>22607.489816132071</v>
      </c>
      <c r="AV81" s="16">
        <f t="shared" ca="1" si="74"/>
        <v>420.85940187891026</v>
      </c>
      <c r="AW81" s="14">
        <f t="shared" si="44"/>
        <v>450.45000000000005</v>
      </c>
      <c r="AX81" s="5">
        <f t="shared" si="6"/>
        <v>0</v>
      </c>
      <c r="AY81" s="16">
        <f t="shared" ca="1" si="7"/>
        <v>27930.026277562658</v>
      </c>
      <c r="AZ81" s="16">
        <f t="shared" ca="1" si="8"/>
        <v>1472248.4286554528</v>
      </c>
      <c r="BA81" s="16">
        <f t="shared" ca="1" si="45"/>
        <v>0.38990253336407604</v>
      </c>
      <c r="BB81" s="16">
        <f t="shared" ca="1" si="46"/>
        <v>0.38990253336407604</v>
      </c>
      <c r="BF81" s="5">
        <v>60</v>
      </c>
      <c r="BG81" s="4">
        <f t="shared" ca="1" si="47"/>
        <v>47300</v>
      </c>
      <c r="BH81" s="5">
        <f t="shared" ca="1" si="82"/>
        <v>30</v>
      </c>
      <c r="BI81" s="5">
        <f t="shared" ca="1" si="49"/>
        <v>1826</v>
      </c>
      <c r="BJ81" s="2">
        <f t="shared" ca="1" si="50"/>
        <v>1496550.9940023611</v>
      </c>
      <c r="BK81" s="2">
        <f t="shared" ca="1" si="83"/>
        <v>24302.842894966208</v>
      </c>
      <c r="BL81" s="16">
        <f t="shared" ca="1" si="75"/>
        <v>22911.403294022541</v>
      </c>
      <c r="BM81" s="16">
        <f t="shared" ca="1" si="10"/>
        <v>426.51703329080868</v>
      </c>
      <c r="BN81" s="14">
        <f t="shared" si="51"/>
        <v>450.45000000000005</v>
      </c>
      <c r="BO81" s="5">
        <f t="shared" si="11"/>
        <v>0</v>
      </c>
      <c r="BP81" s="16">
        <f t="shared" ca="1" si="12"/>
        <v>48091.213222279555</v>
      </c>
      <c r="BQ81" s="16">
        <f t="shared" ca="1" si="13"/>
        <v>1472248.1511073948</v>
      </c>
      <c r="BR81" s="16">
        <f t="shared" ca="1" si="52"/>
        <v>0.77980506672815209</v>
      </c>
      <c r="BS81" s="16">
        <f t="shared" ca="1" si="53"/>
        <v>0.38990253336407604</v>
      </c>
      <c r="BW81" s="5">
        <v>60</v>
      </c>
      <c r="BX81" s="4">
        <f t="shared" ca="1" si="54"/>
        <v>47300</v>
      </c>
      <c r="BY81" s="5">
        <f t="shared" ca="1" si="84"/>
        <v>30</v>
      </c>
      <c r="BZ81" s="5">
        <f t="shared" ca="1" si="56"/>
        <v>1826</v>
      </c>
      <c r="CA81" s="2">
        <f t="shared" ca="1" si="57"/>
        <v>1574705.3998337125</v>
      </c>
      <c r="CB81" s="2">
        <f t="shared" ca="1" si="85"/>
        <v>1905.9240592157512</v>
      </c>
      <c r="CC81" s="16">
        <f t="shared" ca="1" si="76"/>
        <v>24107.905864521636</v>
      </c>
      <c r="CD81" s="16">
        <f t="shared" ca="1" si="15"/>
        <v>448.79103895275097</v>
      </c>
      <c r="CE81" s="14">
        <f t="shared" si="58"/>
        <v>450.45000000000005</v>
      </c>
      <c r="CF81" s="5">
        <f t="shared" si="16"/>
        <v>0</v>
      </c>
      <c r="CG81" s="16">
        <f t="shared" ca="1" si="17"/>
        <v>26913.070962690137</v>
      </c>
      <c r="CH81" s="16">
        <f t="shared" ca="1" si="18"/>
        <v>1572799.4757744968</v>
      </c>
      <c r="CI81" s="16">
        <f t="shared" ca="1" si="59"/>
        <v>0.38990253336407604</v>
      </c>
      <c r="CJ81" s="16">
        <f t="shared" ca="1" si="60"/>
        <v>0.38990253336407604</v>
      </c>
      <c r="CN81" s="5">
        <v>60</v>
      </c>
      <c r="CO81" s="4">
        <f t="shared" ca="1" si="61"/>
        <v>47300</v>
      </c>
      <c r="CP81" s="5">
        <f t="shared" ca="1" si="86"/>
        <v>30</v>
      </c>
      <c r="CQ81" s="5">
        <f t="shared" ca="1" si="63"/>
        <v>1826</v>
      </c>
      <c r="CR81" s="2">
        <f t="shared" ca="1" si="64"/>
        <v>1593833.8064074791</v>
      </c>
      <c r="CS81" s="2">
        <f t="shared" ca="1" si="87"/>
        <v>21034.730476538709</v>
      </c>
      <c r="CT81" s="16">
        <f t="shared" ca="1" si="77"/>
        <v>24400.75164066958</v>
      </c>
      <c r="CU81" s="16">
        <f t="shared" ca="1" si="20"/>
        <v>454.24263482627617</v>
      </c>
      <c r="CV81" s="14">
        <f t="shared" si="65"/>
        <v>450.45000000000005</v>
      </c>
      <c r="CW81" s="5">
        <f t="shared" si="21"/>
        <v>0</v>
      </c>
      <c r="CX81" s="16">
        <f t="shared" ca="1" si="66"/>
        <v>46340.17475203456</v>
      </c>
      <c r="CY81" s="16">
        <f t="shared" ca="1" si="22"/>
        <v>1572799.0759309405</v>
      </c>
      <c r="CZ81" s="16">
        <f t="shared" ca="1" si="67"/>
        <v>0.77980506672815209</v>
      </c>
      <c r="DA81" s="16">
        <f t="shared" ca="1" si="68"/>
        <v>0.38990253336407604</v>
      </c>
    </row>
    <row r="82" spans="2:105">
      <c r="B82" s="5">
        <v>61</v>
      </c>
      <c r="C82" s="4">
        <f t="shared" ca="1" si="69"/>
        <v>47331</v>
      </c>
      <c r="D82" s="5">
        <f t="shared" ca="1" si="23"/>
        <v>31</v>
      </c>
      <c r="E82" s="5">
        <f t="shared" ca="1" si="24"/>
        <v>1857</v>
      </c>
      <c r="F82" s="2">
        <f t="shared" ca="1" si="25"/>
        <v>1572799.4757744968</v>
      </c>
      <c r="G82" s="2">
        <f t="shared" ca="1" si="0"/>
        <v>1111.7603143356937</v>
      </c>
      <c r="H82" s="16">
        <f t="shared" ca="1" si="70"/>
        <v>24887.66900279103</v>
      </c>
      <c r="I82" s="16">
        <f t="shared" ca="1" si="26"/>
        <v>463.19164556341156</v>
      </c>
      <c r="J82" s="14">
        <f t="shared" si="27"/>
        <v>450.45000000000005</v>
      </c>
      <c r="K82" s="5">
        <f t="shared" si="1"/>
        <v>0</v>
      </c>
      <c r="L82" s="16">
        <f t="shared" ca="1" si="28"/>
        <v>26913.070962690137</v>
      </c>
      <c r="M82" s="16">
        <f t="shared" ca="1" si="29"/>
        <v>1571687.7154601612</v>
      </c>
      <c r="N82" s="16">
        <f t="shared" ca="1" si="30"/>
        <v>0.38371759907591346</v>
      </c>
      <c r="O82" s="16">
        <f t="shared" ca="1" si="31"/>
        <v>0.38371759907591346</v>
      </c>
      <c r="P82" s="82"/>
      <c r="Q82" s="77">
        <f ca="1">IFERROR(IF('Simulación Cliente'!$H$21="Simple",G82+H82+I82+J82+K82,AC82+AD82+AE82+AF82+AG82),"")</f>
        <v>26913.070962690137</v>
      </c>
      <c r="R82" s="79">
        <f t="shared" ca="1" si="32"/>
        <v>1857</v>
      </c>
      <c r="S82" s="78">
        <f ca="1">IFERROR((1+'Simulación Cliente'!$E$21)^(R82/360),"")</f>
        <v>2.6526348591545124</v>
      </c>
      <c r="T82" s="75">
        <f t="shared" ca="1" si="33"/>
        <v>10145.790000000001</v>
      </c>
      <c r="X82" s="5">
        <v>61</v>
      </c>
      <c r="Y82" s="4">
        <f t="shared" ca="1" si="34"/>
        <v>47331</v>
      </c>
      <c r="Z82" s="5">
        <f t="shared" ca="1" si="78"/>
        <v>31</v>
      </c>
      <c r="AA82" s="5">
        <f t="shared" ca="1" si="71"/>
        <v>1857</v>
      </c>
      <c r="AB82" s="2">
        <f t="shared" ca="1" si="35"/>
        <v>1572799.0759309405</v>
      </c>
      <c r="AC82" s="2">
        <f t="shared" ca="1" si="79"/>
        <v>-2631.2168275370241</v>
      </c>
      <c r="AD82" s="16">
        <f t="shared" ca="1" si="72"/>
        <v>24887.662675745378</v>
      </c>
      <c r="AE82" s="16">
        <f t="shared" ca="1" si="36"/>
        <v>463.19152780892495</v>
      </c>
      <c r="AF82" s="14">
        <f t="shared" si="37"/>
        <v>450.45000000000005</v>
      </c>
      <c r="AG82" s="5">
        <f t="shared" si="2"/>
        <v>0</v>
      </c>
      <c r="AH82" s="16">
        <f t="shared" ca="1" si="3"/>
        <v>23170.08737601728</v>
      </c>
      <c r="AI82" s="16">
        <f t="shared" ca="1" si="4"/>
        <v>1575430.2927584774</v>
      </c>
      <c r="AJ82" s="16">
        <f t="shared" ca="1" si="38"/>
        <v>0.38371759907591346</v>
      </c>
      <c r="AK82" s="16">
        <f t="shared" ca="1" si="39"/>
        <v>0.38371759907591346</v>
      </c>
      <c r="AO82" s="5">
        <v>61</v>
      </c>
      <c r="AP82" s="4">
        <f t="shared" ca="1" si="40"/>
        <v>47331</v>
      </c>
      <c r="AQ82" s="5">
        <f t="shared" ca="1" si="80"/>
        <v>31</v>
      </c>
      <c r="AR82" s="5">
        <f t="shared" ca="1" si="42"/>
        <v>1857</v>
      </c>
      <c r="AS82" s="2">
        <f t="shared" ca="1" si="43"/>
        <v>1472248.4286554528</v>
      </c>
      <c r="AT82" s="2">
        <f t="shared" ca="1" si="81"/>
        <v>3749.4280104262762</v>
      </c>
      <c r="AU82" s="16">
        <f t="shared" ca="1" si="73"/>
        <v>23296.569045594955</v>
      </c>
      <c r="AV82" s="16">
        <f t="shared" ca="1" si="74"/>
        <v>433.57922154142403</v>
      </c>
      <c r="AW82" s="14">
        <f t="shared" si="44"/>
        <v>450.45000000000005</v>
      </c>
      <c r="AX82" s="5">
        <f t="shared" si="6"/>
        <v>0</v>
      </c>
      <c r="AY82" s="16">
        <f t="shared" ca="1" si="7"/>
        <v>27930.026277562658</v>
      </c>
      <c r="AZ82" s="16">
        <f t="shared" ca="1" si="8"/>
        <v>1468499.0006450266</v>
      </c>
      <c r="BA82" s="16">
        <f t="shared" ca="1" si="45"/>
        <v>0.38371759907591346</v>
      </c>
      <c r="BB82" s="16">
        <f t="shared" ca="1" si="46"/>
        <v>0.38371759907591346</v>
      </c>
      <c r="BF82" s="5">
        <v>61</v>
      </c>
      <c r="BG82" s="4">
        <f t="shared" ca="1" si="47"/>
        <v>47331</v>
      </c>
      <c r="BH82" s="5">
        <f t="shared" ca="1" si="82"/>
        <v>31</v>
      </c>
      <c r="BI82" s="5">
        <f t="shared" ca="1" si="49"/>
        <v>1857</v>
      </c>
      <c r="BJ82" s="2">
        <f t="shared" ca="1" si="50"/>
        <v>1472248.1511073948</v>
      </c>
      <c r="BK82" s="2">
        <f t="shared" ca="1" si="83"/>
        <v>-134.98718239252776</v>
      </c>
      <c r="BL82" s="16">
        <f t="shared" ca="1" si="75"/>
        <v>23296.564653729172</v>
      </c>
      <c r="BM82" s="16">
        <f t="shared" ca="1" si="10"/>
        <v>433.57913980313276</v>
      </c>
      <c r="BN82" s="14">
        <f t="shared" si="51"/>
        <v>450.45000000000005</v>
      </c>
      <c r="BO82" s="5">
        <f t="shared" si="11"/>
        <v>0</v>
      </c>
      <c r="BP82" s="16">
        <f t="shared" ca="1" si="12"/>
        <v>24045.606611139778</v>
      </c>
      <c r="BQ82" s="16">
        <f t="shared" ca="1" si="13"/>
        <v>1472383.1382897873</v>
      </c>
      <c r="BR82" s="16">
        <f t="shared" ca="1" si="52"/>
        <v>0.38371759907591346</v>
      </c>
      <c r="BS82" s="16">
        <f t="shared" ca="1" si="53"/>
        <v>0.38371759907591346</v>
      </c>
      <c r="BW82" s="5">
        <v>61</v>
      </c>
      <c r="BX82" s="4">
        <f t="shared" ca="1" si="54"/>
        <v>47331</v>
      </c>
      <c r="BY82" s="5">
        <f t="shared" ca="1" si="84"/>
        <v>31</v>
      </c>
      <c r="BZ82" s="5">
        <f t="shared" ca="1" si="56"/>
        <v>1857</v>
      </c>
      <c r="CA82" s="2">
        <f t="shared" ca="1" si="57"/>
        <v>1572799.4757744968</v>
      </c>
      <c r="CB82" s="2">
        <f t="shared" ca="1" si="85"/>
        <v>1111.7603143356937</v>
      </c>
      <c r="CC82" s="16">
        <f t="shared" ca="1" si="76"/>
        <v>24887.66900279103</v>
      </c>
      <c r="CD82" s="16">
        <f t="shared" ca="1" si="15"/>
        <v>463.19164556341156</v>
      </c>
      <c r="CE82" s="14">
        <f t="shared" si="58"/>
        <v>450.45000000000005</v>
      </c>
      <c r="CF82" s="5">
        <f t="shared" si="16"/>
        <v>0</v>
      </c>
      <c r="CG82" s="16">
        <f t="shared" ca="1" si="17"/>
        <v>26913.070962690137</v>
      </c>
      <c r="CH82" s="16">
        <f t="shared" ca="1" si="18"/>
        <v>1571687.7154601612</v>
      </c>
      <c r="CI82" s="16">
        <f t="shared" ca="1" si="59"/>
        <v>0.38371759907591346</v>
      </c>
      <c r="CJ82" s="16">
        <f t="shared" ca="1" si="60"/>
        <v>0.38371759907591346</v>
      </c>
      <c r="CN82" s="5">
        <v>61</v>
      </c>
      <c r="CO82" s="4">
        <f t="shared" ca="1" si="61"/>
        <v>47331</v>
      </c>
      <c r="CP82" s="5">
        <f t="shared" ca="1" si="86"/>
        <v>31</v>
      </c>
      <c r="CQ82" s="5">
        <f t="shared" ca="1" si="63"/>
        <v>1857</v>
      </c>
      <c r="CR82" s="2">
        <f t="shared" ca="1" si="64"/>
        <v>1572799.0759309405</v>
      </c>
      <c r="CS82" s="2">
        <f t="shared" ca="1" si="87"/>
        <v>-2631.2168275370241</v>
      </c>
      <c r="CT82" s="16">
        <f t="shared" ca="1" si="77"/>
        <v>24887.662675745378</v>
      </c>
      <c r="CU82" s="16">
        <f t="shared" ca="1" si="20"/>
        <v>463.19152780892495</v>
      </c>
      <c r="CV82" s="14">
        <f t="shared" si="65"/>
        <v>450.45000000000005</v>
      </c>
      <c r="CW82" s="5">
        <f t="shared" si="21"/>
        <v>0</v>
      </c>
      <c r="CX82" s="16">
        <f t="shared" ca="1" si="66"/>
        <v>23170.08737601728</v>
      </c>
      <c r="CY82" s="16">
        <f t="shared" ca="1" si="22"/>
        <v>1575430.2927584774</v>
      </c>
      <c r="CZ82" s="16">
        <f t="shared" ca="1" si="67"/>
        <v>0.38371759907591346</v>
      </c>
      <c r="DA82" s="16">
        <f t="shared" ca="1" si="68"/>
        <v>0.38371759907591346</v>
      </c>
    </row>
    <row r="83" spans="2:105">
      <c r="B83" s="5">
        <v>62</v>
      </c>
      <c r="C83" s="4">
        <f t="shared" ca="1" si="69"/>
        <v>47362</v>
      </c>
      <c r="D83" s="5">
        <f t="shared" ca="1" si="23"/>
        <v>31</v>
      </c>
      <c r="E83" s="5">
        <f t="shared" ca="1" si="24"/>
        <v>1888</v>
      </c>
      <c r="F83" s="2">
        <f t="shared" ca="1" si="25"/>
        <v>1571687.7154601612</v>
      </c>
      <c r="G83" s="2">
        <f t="shared" ca="1" si="0"/>
        <v>1129.6800054579289</v>
      </c>
      <c r="H83" s="16">
        <f t="shared" ca="1" si="70"/>
        <v>24870.076726636438</v>
      </c>
      <c r="I83" s="16">
        <f t="shared" ca="1" si="26"/>
        <v>462.86423059576884</v>
      </c>
      <c r="J83" s="14">
        <f t="shared" si="27"/>
        <v>450.45000000000005</v>
      </c>
      <c r="K83" s="5">
        <f t="shared" si="1"/>
        <v>0</v>
      </c>
      <c r="L83" s="16">
        <f t="shared" ca="1" si="28"/>
        <v>26913.070962690137</v>
      </c>
      <c r="M83" s="16">
        <f t="shared" ca="1" si="29"/>
        <v>1570558.0354547033</v>
      </c>
      <c r="N83" s="16">
        <f t="shared" ca="1" si="30"/>
        <v>0.37763077497908221</v>
      </c>
      <c r="O83" s="16">
        <f t="shared" ca="1" si="31"/>
        <v>0.37763077497908221</v>
      </c>
      <c r="P83" s="82"/>
      <c r="Q83" s="77">
        <f ca="1">IFERROR(IF('Simulación Cliente'!$H$21="Simple",G83+H83+I83+J83+K83,AC83+AD83+AE83+AF83+AG83),"")</f>
        <v>26913.070962690137</v>
      </c>
      <c r="R83" s="79">
        <f t="shared" ca="1" si="32"/>
        <v>1888</v>
      </c>
      <c r="S83" s="78">
        <f ca="1">IFERROR((1+'Simulación Cliente'!$E$21)^(R83/360),"")</f>
        <v>2.69618799928605</v>
      </c>
      <c r="T83" s="75">
        <f t="shared" ca="1" si="33"/>
        <v>9981.9</v>
      </c>
      <c r="X83" s="5">
        <v>62</v>
      </c>
      <c r="Y83" s="4">
        <f t="shared" ca="1" si="34"/>
        <v>47362</v>
      </c>
      <c r="Z83" s="5">
        <f t="shared" ca="1" si="78"/>
        <v>31</v>
      </c>
      <c r="AA83" s="5">
        <f t="shared" ca="1" si="71"/>
        <v>1888</v>
      </c>
      <c r="AB83" s="2">
        <f t="shared" ca="1" si="35"/>
        <v>1575430.2927584774</v>
      </c>
      <c r="AC83" s="2">
        <f t="shared" ca="1" si="79"/>
        <v>-2673.6275812013773</v>
      </c>
      <c r="AD83" s="16">
        <f t="shared" ca="1" si="72"/>
        <v>24929.298532373617</v>
      </c>
      <c r="AE83" s="16">
        <f t="shared" ca="1" si="36"/>
        <v>463.96642484504002</v>
      </c>
      <c r="AF83" s="14">
        <f t="shared" si="37"/>
        <v>450.45000000000005</v>
      </c>
      <c r="AG83" s="5">
        <f t="shared" si="2"/>
        <v>0</v>
      </c>
      <c r="AH83" s="16">
        <f t="shared" ca="1" si="3"/>
        <v>23170.08737601728</v>
      </c>
      <c r="AI83" s="16">
        <f t="shared" ca="1" si="4"/>
        <v>1578103.9203396789</v>
      </c>
      <c r="AJ83" s="16">
        <f t="shared" ca="1" si="38"/>
        <v>0.37763077497908221</v>
      </c>
      <c r="AK83" s="16">
        <f t="shared" ca="1" si="39"/>
        <v>0.37763077497908221</v>
      </c>
      <c r="AO83" s="5">
        <v>62</v>
      </c>
      <c r="AP83" s="4">
        <f t="shared" ca="1" si="40"/>
        <v>47362</v>
      </c>
      <c r="AQ83" s="5">
        <f t="shared" ca="1" si="80"/>
        <v>31</v>
      </c>
      <c r="AR83" s="5">
        <f t="shared" ca="1" si="42"/>
        <v>1888</v>
      </c>
      <c r="AS83" s="2">
        <f t="shared" ca="1" si="43"/>
        <v>1468499.0006450266</v>
      </c>
      <c r="AT83" s="2">
        <f t="shared" ca="1" si="81"/>
        <v>3809.8624322756041</v>
      </c>
      <c r="AU83" s="16">
        <f t="shared" ca="1" si="73"/>
        <v>23237.238835539199</v>
      </c>
      <c r="AV83" s="16">
        <f t="shared" ca="1" si="74"/>
        <v>432.47500974785407</v>
      </c>
      <c r="AW83" s="14">
        <f t="shared" si="44"/>
        <v>450.45000000000005</v>
      </c>
      <c r="AX83" s="5">
        <f t="shared" si="6"/>
        <v>0</v>
      </c>
      <c r="AY83" s="16">
        <f t="shared" ca="1" si="7"/>
        <v>27930.026277562658</v>
      </c>
      <c r="AZ83" s="16">
        <f t="shared" ca="1" si="8"/>
        <v>1464689.1382127509</v>
      </c>
      <c r="BA83" s="16">
        <f t="shared" ca="1" si="45"/>
        <v>0.37763077497908221</v>
      </c>
      <c r="BB83" s="16">
        <f t="shared" ca="1" si="46"/>
        <v>0.37763077497908221</v>
      </c>
      <c r="BF83" s="5">
        <v>62</v>
      </c>
      <c r="BG83" s="4">
        <f t="shared" ca="1" si="47"/>
        <v>47362</v>
      </c>
      <c r="BH83" s="5">
        <f t="shared" ca="1" si="82"/>
        <v>31</v>
      </c>
      <c r="BI83" s="5">
        <f t="shared" ca="1" si="49"/>
        <v>1888</v>
      </c>
      <c r="BJ83" s="2">
        <f t="shared" ca="1" si="50"/>
        <v>1472383.1382897873</v>
      </c>
      <c r="BK83" s="2">
        <f t="shared" ca="1" si="83"/>
        <v>-137.16294688307971</v>
      </c>
      <c r="BL83" s="16">
        <f t="shared" ca="1" si="75"/>
        <v>23298.700664305696</v>
      </c>
      <c r="BM83" s="16">
        <f t="shared" ca="1" si="10"/>
        <v>433.61889371716018</v>
      </c>
      <c r="BN83" s="14">
        <f t="shared" si="51"/>
        <v>450.45000000000005</v>
      </c>
      <c r="BO83" s="5">
        <f t="shared" si="11"/>
        <v>0</v>
      </c>
      <c r="BP83" s="16">
        <f t="shared" ca="1" si="12"/>
        <v>24045.606611139778</v>
      </c>
      <c r="BQ83" s="16">
        <f t="shared" ca="1" si="13"/>
        <v>1472520.3012366705</v>
      </c>
      <c r="BR83" s="16">
        <f t="shared" ca="1" si="52"/>
        <v>0.37763077497908221</v>
      </c>
      <c r="BS83" s="16">
        <f t="shared" ca="1" si="53"/>
        <v>0.37763077497908221</v>
      </c>
      <c r="BW83" s="5">
        <v>62</v>
      </c>
      <c r="BX83" s="4">
        <f t="shared" ca="1" si="54"/>
        <v>47362</v>
      </c>
      <c r="BY83" s="5">
        <f t="shared" ca="1" si="84"/>
        <v>31</v>
      </c>
      <c r="BZ83" s="5">
        <f t="shared" ca="1" si="56"/>
        <v>1888</v>
      </c>
      <c r="CA83" s="2">
        <f t="shared" ca="1" si="57"/>
        <v>1571687.7154601612</v>
      </c>
      <c r="CB83" s="2">
        <f t="shared" ca="1" si="85"/>
        <v>1129.6800054579289</v>
      </c>
      <c r="CC83" s="16">
        <f t="shared" ca="1" si="76"/>
        <v>24870.076726636438</v>
      </c>
      <c r="CD83" s="16">
        <f t="shared" ca="1" si="15"/>
        <v>462.86423059576884</v>
      </c>
      <c r="CE83" s="14">
        <f t="shared" si="58"/>
        <v>450.45000000000005</v>
      </c>
      <c r="CF83" s="5">
        <f t="shared" si="16"/>
        <v>0</v>
      </c>
      <c r="CG83" s="16">
        <f t="shared" ca="1" si="17"/>
        <v>26913.070962690137</v>
      </c>
      <c r="CH83" s="16">
        <f t="shared" ca="1" si="18"/>
        <v>1570558.0354547033</v>
      </c>
      <c r="CI83" s="16">
        <f t="shared" ca="1" si="59"/>
        <v>0.37763077497908221</v>
      </c>
      <c r="CJ83" s="16">
        <f t="shared" ca="1" si="60"/>
        <v>0.37763077497908221</v>
      </c>
      <c r="CN83" s="5">
        <v>62</v>
      </c>
      <c r="CO83" s="4">
        <f t="shared" ca="1" si="61"/>
        <v>47362</v>
      </c>
      <c r="CP83" s="5">
        <f t="shared" ca="1" si="86"/>
        <v>31</v>
      </c>
      <c r="CQ83" s="5">
        <f t="shared" ca="1" si="63"/>
        <v>1888</v>
      </c>
      <c r="CR83" s="2">
        <f t="shared" ca="1" si="64"/>
        <v>1575430.2927584774</v>
      </c>
      <c r="CS83" s="2">
        <f t="shared" ca="1" si="87"/>
        <v>-2673.6275812013773</v>
      </c>
      <c r="CT83" s="16">
        <f t="shared" ca="1" si="77"/>
        <v>24929.298532373617</v>
      </c>
      <c r="CU83" s="16">
        <f t="shared" ca="1" si="20"/>
        <v>463.96642484504002</v>
      </c>
      <c r="CV83" s="14">
        <f t="shared" si="65"/>
        <v>450.45000000000005</v>
      </c>
      <c r="CW83" s="5">
        <f t="shared" si="21"/>
        <v>0</v>
      </c>
      <c r="CX83" s="16">
        <f t="shared" ca="1" si="66"/>
        <v>23170.08737601728</v>
      </c>
      <c r="CY83" s="16">
        <f t="shared" ca="1" si="22"/>
        <v>1578103.9203396789</v>
      </c>
      <c r="CZ83" s="16">
        <f t="shared" ca="1" si="67"/>
        <v>0.37763077497908221</v>
      </c>
      <c r="DA83" s="16">
        <f t="shared" ca="1" si="68"/>
        <v>0.37763077497908221</v>
      </c>
    </row>
    <row r="84" spans="2:105">
      <c r="B84" s="5">
        <v>63</v>
      </c>
      <c r="C84" s="4">
        <f t="shared" ca="1" si="69"/>
        <v>47392</v>
      </c>
      <c r="D84" s="5">
        <f t="shared" ca="1" si="23"/>
        <v>30</v>
      </c>
      <c r="E84" s="5">
        <f t="shared" ca="1" si="24"/>
        <v>1918</v>
      </c>
      <c r="F84" s="2">
        <f t="shared" ca="1" si="25"/>
        <v>1570558.0354547033</v>
      </c>
      <c r="G84" s="2">
        <f t="shared" ca="1" si="0"/>
        <v>1970.6000106758474</v>
      </c>
      <c r="H84" s="16">
        <f t="shared" ca="1" si="70"/>
        <v>24044.411911909556</v>
      </c>
      <c r="I84" s="16">
        <f t="shared" ca="1" si="26"/>
        <v>447.60904010473291</v>
      </c>
      <c r="J84" s="14">
        <f t="shared" si="27"/>
        <v>450.45000000000005</v>
      </c>
      <c r="K84" s="5">
        <f t="shared" si="1"/>
        <v>0</v>
      </c>
      <c r="L84" s="16">
        <f t="shared" ca="1" si="28"/>
        <v>26913.070962690137</v>
      </c>
      <c r="M84" s="16">
        <f t="shared" ca="1" si="29"/>
        <v>1568587.4354440274</v>
      </c>
      <c r="N84" s="16">
        <f t="shared" ca="1" si="30"/>
        <v>0.37183224795746084</v>
      </c>
      <c r="O84" s="16">
        <f t="shared" ca="1" si="31"/>
        <v>0.37183224795746084</v>
      </c>
      <c r="P84" s="82"/>
      <c r="Q84" s="77">
        <f ca="1">IFERROR(IF('Simulación Cliente'!$H$21="Simple",G84+H84+I84+J84+K84,AC84+AD84+AE84+AF84+AG84),"")</f>
        <v>26913.070962690137</v>
      </c>
      <c r="R84" s="79">
        <f t="shared" ca="1" si="32"/>
        <v>1918</v>
      </c>
      <c r="S84" s="78">
        <f ca="1">IFERROR((1+'Simulación Cliente'!$E$21)^(R84/360),"")</f>
        <v>2.7390169418454398</v>
      </c>
      <c r="T84" s="75">
        <f t="shared" ca="1" si="33"/>
        <v>9825.81</v>
      </c>
      <c r="X84" s="5">
        <v>63</v>
      </c>
      <c r="Y84" s="4">
        <f t="shared" ca="1" si="34"/>
        <v>47392</v>
      </c>
      <c r="Z84" s="5">
        <f t="shared" ca="1" si="78"/>
        <v>30</v>
      </c>
      <c r="AA84" s="5">
        <f t="shared" ca="1" si="71"/>
        <v>1918</v>
      </c>
      <c r="AB84" s="2">
        <f t="shared" ca="1" si="35"/>
        <v>1578103.9203396789</v>
      </c>
      <c r="AC84" s="2">
        <f t="shared" ca="1" si="79"/>
        <v>-1890.0576552301318</v>
      </c>
      <c r="AD84" s="16">
        <f t="shared" ca="1" si="72"/>
        <v>24159.935413950458</v>
      </c>
      <c r="AE84" s="16">
        <f t="shared" ca="1" si="36"/>
        <v>449.75961729695166</v>
      </c>
      <c r="AF84" s="14">
        <f t="shared" si="37"/>
        <v>450.45000000000005</v>
      </c>
      <c r="AG84" s="5">
        <f t="shared" si="2"/>
        <v>0</v>
      </c>
      <c r="AH84" s="16">
        <f t="shared" ca="1" si="3"/>
        <v>23170.08737601728</v>
      </c>
      <c r="AI84" s="16">
        <f t="shared" ca="1" si="4"/>
        <v>1579993.977994909</v>
      </c>
      <c r="AJ84" s="16">
        <f t="shared" ca="1" si="38"/>
        <v>0.37183224795746084</v>
      </c>
      <c r="AK84" s="16">
        <f t="shared" ca="1" si="39"/>
        <v>0.37183224795746084</v>
      </c>
      <c r="AO84" s="5">
        <v>63</v>
      </c>
      <c r="AP84" s="4">
        <f t="shared" ca="1" si="40"/>
        <v>47392</v>
      </c>
      <c r="AQ84" s="5">
        <f t="shared" ca="1" si="80"/>
        <v>30</v>
      </c>
      <c r="AR84" s="5">
        <f t="shared" ca="1" si="42"/>
        <v>1918</v>
      </c>
      <c r="AS84" s="2">
        <f t="shared" ca="1" si="43"/>
        <v>1464689.1382127509</v>
      </c>
      <c r="AT84" s="2">
        <f t="shared" ca="1" si="81"/>
        <v>4638.5247204270781</v>
      </c>
      <c r="AU84" s="16">
        <f t="shared" ca="1" si="73"/>
        <v>22423.615152744813</v>
      </c>
      <c r="AV84" s="16">
        <f t="shared" ca="1" si="74"/>
        <v>417.43640439076688</v>
      </c>
      <c r="AW84" s="14">
        <f t="shared" si="44"/>
        <v>450.45000000000005</v>
      </c>
      <c r="AX84" s="5">
        <f t="shared" si="6"/>
        <v>0</v>
      </c>
      <c r="AY84" s="16">
        <f t="shared" ca="1" si="7"/>
        <v>27930.026277562658</v>
      </c>
      <c r="AZ84" s="16">
        <f t="shared" ca="1" si="8"/>
        <v>1460050.6134923238</v>
      </c>
      <c r="BA84" s="16">
        <f t="shared" ca="1" si="45"/>
        <v>0.37183224795746084</v>
      </c>
      <c r="BB84" s="16">
        <f t="shared" ca="1" si="46"/>
        <v>0.37183224795746084</v>
      </c>
      <c r="BF84" s="5">
        <v>63</v>
      </c>
      <c r="BG84" s="4">
        <f t="shared" ca="1" si="47"/>
        <v>47392</v>
      </c>
      <c r="BH84" s="5">
        <f t="shared" ca="1" si="82"/>
        <v>30</v>
      </c>
      <c r="BI84" s="5">
        <f t="shared" ca="1" si="49"/>
        <v>1918</v>
      </c>
      <c r="BJ84" s="2">
        <f t="shared" ca="1" si="50"/>
        <v>1472520.3012366705</v>
      </c>
      <c r="BK84" s="2">
        <f t="shared" ca="1" si="83"/>
        <v>631.98221324909537</v>
      </c>
      <c r="BL84" s="16">
        <f t="shared" ca="1" si="75"/>
        <v>22543.506112038096</v>
      </c>
      <c r="BM84" s="16">
        <f t="shared" ca="1" si="10"/>
        <v>419.66828585258469</v>
      </c>
      <c r="BN84" s="14">
        <f t="shared" si="51"/>
        <v>450.45000000000005</v>
      </c>
      <c r="BO84" s="5">
        <f t="shared" si="11"/>
        <v>0</v>
      </c>
      <c r="BP84" s="16">
        <f t="shared" ca="1" si="12"/>
        <v>24045.606611139778</v>
      </c>
      <c r="BQ84" s="16">
        <f t="shared" ca="1" si="13"/>
        <v>1471888.3190234213</v>
      </c>
      <c r="BR84" s="16">
        <f t="shared" ca="1" si="52"/>
        <v>0.37183224795746084</v>
      </c>
      <c r="BS84" s="16">
        <f t="shared" ca="1" si="53"/>
        <v>0.37183224795746084</v>
      </c>
      <c r="BW84" s="5">
        <v>63</v>
      </c>
      <c r="BX84" s="4">
        <f t="shared" ca="1" si="54"/>
        <v>47392</v>
      </c>
      <c r="BY84" s="5">
        <f t="shared" ca="1" si="84"/>
        <v>30</v>
      </c>
      <c r="BZ84" s="5">
        <f t="shared" ca="1" si="56"/>
        <v>1918</v>
      </c>
      <c r="CA84" s="2">
        <f t="shared" ca="1" si="57"/>
        <v>1570558.0354547033</v>
      </c>
      <c r="CB84" s="2">
        <f t="shared" ca="1" si="85"/>
        <v>1970.6000106758474</v>
      </c>
      <c r="CC84" s="16">
        <f t="shared" ca="1" si="76"/>
        <v>24044.411911909556</v>
      </c>
      <c r="CD84" s="16">
        <f t="shared" ca="1" si="15"/>
        <v>447.60904010473291</v>
      </c>
      <c r="CE84" s="14">
        <f t="shared" si="58"/>
        <v>450.45000000000005</v>
      </c>
      <c r="CF84" s="5">
        <f t="shared" si="16"/>
        <v>0</v>
      </c>
      <c r="CG84" s="16">
        <f t="shared" ca="1" si="17"/>
        <v>26913.070962690137</v>
      </c>
      <c r="CH84" s="16">
        <f t="shared" ca="1" si="18"/>
        <v>1568587.4354440274</v>
      </c>
      <c r="CI84" s="16">
        <f t="shared" ca="1" si="59"/>
        <v>0.37183224795746084</v>
      </c>
      <c r="CJ84" s="16">
        <f t="shared" ca="1" si="60"/>
        <v>0.37183224795746084</v>
      </c>
      <c r="CN84" s="5">
        <v>63</v>
      </c>
      <c r="CO84" s="4">
        <f t="shared" ca="1" si="61"/>
        <v>47392</v>
      </c>
      <c r="CP84" s="5">
        <f t="shared" ca="1" si="86"/>
        <v>30</v>
      </c>
      <c r="CQ84" s="5">
        <f t="shared" ca="1" si="63"/>
        <v>1918</v>
      </c>
      <c r="CR84" s="2">
        <f t="shared" ca="1" si="64"/>
        <v>1578103.9203396789</v>
      </c>
      <c r="CS84" s="2">
        <f t="shared" ca="1" si="87"/>
        <v>-1890.0576552301318</v>
      </c>
      <c r="CT84" s="16">
        <f t="shared" ca="1" si="77"/>
        <v>24159.935413950458</v>
      </c>
      <c r="CU84" s="16">
        <f t="shared" ca="1" si="20"/>
        <v>449.75961729695166</v>
      </c>
      <c r="CV84" s="14">
        <f t="shared" si="65"/>
        <v>450.45000000000005</v>
      </c>
      <c r="CW84" s="5">
        <f t="shared" si="21"/>
        <v>0</v>
      </c>
      <c r="CX84" s="16">
        <f t="shared" ca="1" si="66"/>
        <v>23170.08737601728</v>
      </c>
      <c r="CY84" s="16">
        <f t="shared" ca="1" si="22"/>
        <v>1579993.977994909</v>
      </c>
      <c r="CZ84" s="16">
        <f t="shared" ca="1" si="67"/>
        <v>0.37183224795746084</v>
      </c>
      <c r="DA84" s="16">
        <f t="shared" ca="1" si="68"/>
        <v>0.37183224795746084</v>
      </c>
    </row>
    <row r="85" spans="2:105">
      <c r="B85" s="5">
        <v>64</v>
      </c>
      <c r="C85" s="4">
        <f t="shared" ca="1" si="69"/>
        <v>47423</v>
      </c>
      <c r="D85" s="5">
        <f t="shared" ca="1" si="23"/>
        <v>31</v>
      </c>
      <c r="E85" s="5">
        <f t="shared" ca="1" si="24"/>
        <v>1949</v>
      </c>
      <c r="F85" s="2">
        <f t="shared" ca="1" si="25"/>
        <v>1568587.4354440274</v>
      </c>
      <c r="G85" s="2">
        <f t="shared" ca="1" si="0"/>
        <v>1179.6512623603303</v>
      </c>
      <c r="H85" s="16">
        <f t="shared" ca="1" si="70"/>
        <v>24821.018506535296</v>
      </c>
      <c r="I85" s="16">
        <f t="shared" ca="1" si="26"/>
        <v>461.95119379451154</v>
      </c>
      <c r="J85" s="14">
        <f t="shared" si="27"/>
        <v>450.45000000000005</v>
      </c>
      <c r="K85" s="5">
        <f t="shared" si="1"/>
        <v>0</v>
      </c>
      <c r="L85" s="16">
        <f t="shared" ca="1" si="28"/>
        <v>26913.070962690137</v>
      </c>
      <c r="M85" s="16">
        <f t="shared" ca="1" si="29"/>
        <v>1567407.784181667</v>
      </c>
      <c r="N85" s="16">
        <f t="shared" ca="1" si="30"/>
        <v>0.36593395845419868</v>
      </c>
      <c r="O85" s="16">
        <f t="shared" ca="1" si="31"/>
        <v>0.36593395845419868</v>
      </c>
      <c r="P85" s="82"/>
      <c r="Q85" s="77">
        <f ca="1">IFERROR(IF('Simulación Cliente'!$H$21="Simple",G85+H85+I85+J85+K85,AC85+AD85+AE85+AF85+AG85),"")</f>
        <v>26913.070962690137</v>
      </c>
      <c r="R85" s="79">
        <f t="shared" ca="1" si="32"/>
        <v>1949</v>
      </c>
      <c r="S85" s="78">
        <f ca="1">IFERROR((1+'Simulación Cliente'!$E$21)^(R85/360),"")</f>
        <v>2.7839883740345175</v>
      </c>
      <c r="T85" s="75">
        <f t="shared" ca="1" si="33"/>
        <v>9667.09</v>
      </c>
      <c r="X85" s="5">
        <v>64</v>
      </c>
      <c r="Y85" s="4">
        <f t="shared" ca="1" si="34"/>
        <v>47423</v>
      </c>
      <c r="Z85" s="5">
        <f t="shared" ca="1" si="78"/>
        <v>31</v>
      </c>
      <c r="AA85" s="5">
        <f t="shared" ca="1" si="71"/>
        <v>1949</v>
      </c>
      <c r="AB85" s="2">
        <f t="shared" ca="1" si="35"/>
        <v>1579993.977994909</v>
      </c>
      <c r="AC85" s="2">
        <f t="shared" ca="1" si="79"/>
        <v>-2747.1864488470819</v>
      </c>
      <c r="AD85" s="16">
        <f t="shared" ca="1" si="72"/>
        <v>25001.513388333755</v>
      </c>
      <c r="AE85" s="16">
        <f t="shared" ca="1" si="36"/>
        <v>465.31043653060806</v>
      </c>
      <c r="AF85" s="14">
        <f t="shared" si="37"/>
        <v>450.45000000000005</v>
      </c>
      <c r="AG85" s="5">
        <f t="shared" si="2"/>
        <v>0</v>
      </c>
      <c r="AH85" s="16">
        <f t="shared" ca="1" si="3"/>
        <v>23170.08737601728</v>
      </c>
      <c r="AI85" s="16">
        <f t="shared" ca="1" si="4"/>
        <v>1582741.1644437562</v>
      </c>
      <c r="AJ85" s="16">
        <f t="shared" ca="1" si="38"/>
        <v>0.36593395845419868</v>
      </c>
      <c r="AK85" s="16">
        <f t="shared" ca="1" si="39"/>
        <v>0.36593395845419868</v>
      </c>
      <c r="AO85" s="5">
        <v>64</v>
      </c>
      <c r="AP85" s="4">
        <f t="shared" ca="1" si="40"/>
        <v>47423</v>
      </c>
      <c r="AQ85" s="5">
        <f t="shared" ca="1" si="80"/>
        <v>31</v>
      </c>
      <c r="AR85" s="5">
        <f t="shared" ca="1" si="42"/>
        <v>1949</v>
      </c>
      <c r="AS85" s="2">
        <f t="shared" ca="1" si="43"/>
        <v>1460050.6134923238</v>
      </c>
      <c r="AT85" s="2">
        <f t="shared" ca="1" si="81"/>
        <v>3946.036107757056</v>
      </c>
      <c r="AU85" s="16">
        <f t="shared" ca="1" si="73"/>
        <v>23103.553221891369</v>
      </c>
      <c r="AV85" s="16">
        <f t="shared" ca="1" si="74"/>
        <v>429.98694791423083</v>
      </c>
      <c r="AW85" s="14">
        <f t="shared" si="44"/>
        <v>450.45000000000005</v>
      </c>
      <c r="AX85" s="5">
        <f t="shared" si="6"/>
        <v>0</v>
      </c>
      <c r="AY85" s="16">
        <f t="shared" ca="1" si="7"/>
        <v>27930.026277562658</v>
      </c>
      <c r="AZ85" s="16">
        <f t="shared" ca="1" si="8"/>
        <v>1456104.5773845667</v>
      </c>
      <c r="BA85" s="16">
        <f t="shared" ca="1" si="45"/>
        <v>0.36593395845419868</v>
      </c>
      <c r="BB85" s="16">
        <f t="shared" ca="1" si="46"/>
        <v>0.36593395845419868</v>
      </c>
      <c r="BF85" s="5">
        <v>64</v>
      </c>
      <c r="BG85" s="4">
        <f t="shared" ca="1" si="47"/>
        <v>47423</v>
      </c>
      <c r="BH85" s="5">
        <f t="shared" ca="1" si="82"/>
        <v>31</v>
      </c>
      <c r="BI85" s="5">
        <f t="shared" ca="1" si="49"/>
        <v>1949</v>
      </c>
      <c r="BJ85" s="2">
        <f t="shared" ca="1" si="50"/>
        <v>1471888.3190234213</v>
      </c>
      <c r="BK85" s="2">
        <f t="shared" ca="1" si="83"/>
        <v>-129.18729934441944</v>
      </c>
      <c r="BL85" s="16">
        <f t="shared" ca="1" si="75"/>
        <v>23290.870741733106</v>
      </c>
      <c r="BM85" s="16">
        <f t="shared" ca="1" si="10"/>
        <v>433.47316875108862</v>
      </c>
      <c r="BN85" s="14">
        <f t="shared" si="51"/>
        <v>450.45000000000005</v>
      </c>
      <c r="BO85" s="5">
        <f t="shared" si="11"/>
        <v>0</v>
      </c>
      <c r="BP85" s="16">
        <f t="shared" ca="1" si="12"/>
        <v>24045.606611139778</v>
      </c>
      <c r="BQ85" s="16">
        <f t="shared" ca="1" si="13"/>
        <v>1472017.5063227657</v>
      </c>
      <c r="BR85" s="16">
        <f t="shared" ca="1" si="52"/>
        <v>0.36593395845419868</v>
      </c>
      <c r="BS85" s="16">
        <f t="shared" ca="1" si="53"/>
        <v>0.36593395845419868</v>
      </c>
      <c r="BW85" s="5">
        <v>64</v>
      </c>
      <c r="BX85" s="4">
        <f t="shared" ca="1" si="54"/>
        <v>47423</v>
      </c>
      <c r="BY85" s="5">
        <f t="shared" ca="1" si="84"/>
        <v>31</v>
      </c>
      <c r="BZ85" s="5">
        <f t="shared" ca="1" si="56"/>
        <v>1949</v>
      </c>
      <c r="CA85" s="2">
        <f t="shared" ca="1" si="57"/>
        <v>1568587.4354440274</v>
      </c>
      <c r="CB85" s="2">
        <f t="shared" ca="1" si="85"/>
        <v>1179.6512623603303</v>
      </c>
      <c r="CC85" s="16">
        <f t="shared" ca="1" si="76"/>
        <v>24821.018506535296</v>
      </c>
      <c r="CD85" s="16">
        <f t="shared" ca="1" si="15"/>
        <v>461.95119379451154</v>
      </c>
      <c r="CE85" s="14">
        <f t="shared" si="58"/>
        <v>450.45000000000005</v>
      </c>
      <c r="CF85" s="5">
        <f t="shared" si="16"/>
        <v>0</v>
      </c>
      <c r="CG85" s="16">
        <f t="shared" ca="1" si="17"/>
        <v>26913.070962690137</v>
      </c>
      <c r="CH85" s="16">
        <f t="shared" ca="1" si="18"/>
        <v>1567407.784181667</v>
      </c>
      <c r="CI85" s="16">
        <f t="shared" ca="1" si="59"/>
        <v>0.36593395845419868</v>
      </c>
      <c r="CJ85" s="16">
        <f t="shared" ca="1" si="60"/>
        <v>0.36593395845419868</v>
      </c>
      <c r="CN85" s="5">
        <v>64</v>
      </c>
      <c r="CO85" s="4">
        <f t="shared" ca="1" si="61"/>
        <v>47423</v>
      </c>
      <c r="CP85" s="5">
        <f t="shared" ca="1" si="86"/>
        <v>31</v>
      </c>
      <c r="CQ85" s="5">
        <f t="shared" ca="1" si="63"/>
        <v>1949</v>
      </c>
      <c r="CR85" s="2">
        <f t="shared" ca="1" si="64"/>
        <v>1579993.977994909</v>
      </c>
      <c r="CS85" s="2">
        <f t="shared" ca="1" si="87"/>
        <v>-2747.1864488470819</v>
      </c>
      <c r="CT85" s="16">
        <f t="shared" ca="1" si="77"/>
        <v>25001.513388333755</v>
      </c>
      <c r="CU85" s="16">
        <f t="shared" ca="1" si="20"/>
        <v>465.31043653060806</v>
      </c>
      <c r="CV85" s="14">
        <f t="shared" si="65"/>
        <v>450.45000000000005</v>
      </c>
      <c r="CW85" s="5">
        <f t="shared" si="21"/>
        <v>0</v>
      </c>
      <c r="CX85" s="16">
        <f t="shared" ca="1" si="66"/>
        <v>23170.08737601728</v>
      </c>
      <c r="CY85" s="16">
        <f t="shared" ca="1" si="22"/>
        <v>1582741.1644437562</v>
      </c>
      <c r="CZ85" s="16">
        <f t="shared" ca="1" si="67"/>
        <v>0.36593395845419868</v>
      </c>
      <c r="DA85" s="16">
        <f t="shared" ca="1" si="68"/>
        <v>0.36593395845419868</v>
      </c>
    </row>
    <row r="86" spans="2:105">
      <c r="B86" s="5">
        <v>65</v>
      </c>
      <c r="C86" s="4">
        <f t="shared" ca="1" si="69"/>
        <v>47453</v>
      </c>
      <c r="D86" s="5">
        <f t="shared" ca="1" si="23"/>
        <v>30</v>
      </c>
      <c r="E86" s="5">
        <f t="shared" ca="1" si="24"/>
        <v>1979</v>
      </c>
      <c r="F86" s="2">
        <f t="shared" ca="1" si="25"/>
        <v>1567407.784181667</v>
      </c>
      <c r="G86" s="2">
        <f t="shared" ref="G86:G149" ca="1" si="88">IF(B86&gt;C$6,"",L86-K86-J86-I86-H86)</f>
        <v>2019.726511219953</v>
      </c>
      <c r="H86" s="16">
        <f t="shared" ca="1" si="70"/>
        <v>23996.183232978266</v>
      </c>
      <c r="I86" s="16">
        <f t="shared" ref="I86:I149" ca="1" si="89">IF(B86&gt;C$6,"",((1+C$12)^(D86/30)-1)*F86)</f>
        <v>446.71121849191735</v>
      </c>
      <c r="J86" s="14">
        <f t="shared" si="27"/>
        <v>450.45000000000005</v>
      </c>
      <c r="K86" s="5">
        <f t="shared" ref="K86:K149" si="90">IF(B86&gt;C$6,"",C$15)</f>
        <v>0</v>
      </c>
      <c r="L86" s="16">
        <f t="shared" ref="L86:L149" ca="1" si="91">IF(B86&gt;C$6,"",IF(B86=C$6,F86+H86+I86+J86+K86,IF(AND(C$9=2,MONTH(C86)=7),2*C$17,IF(AND(C$10=2,MONTH(C86)=12),2*C$17,C$17))))</f>
        <v>26913.070962690137</v>
      </c>
      <c r="M86" s="16">
        <f t="shared" ref="M86:M149" ca="1" si="92">IF(B86&gt;C$6,"",F86-G86)</f>
        <v>1565388.057670447</v>
      </c>
      <c r="N86" s="16">
        <f t="shared" ca="1" si="30"/>
        <v>0.36031503625077643</v>
      </c>
      <c r="O86" s="16">
        <f t="shared" ca="1" si="31"/>
        <v>0.36031503625077643</v>
      </c>
      <c r="P86" s="82"/>
      <c r="Q86" s="77">
        <f ca="1">IFERROR(IF('Simulación Cliente'!$H$21="Simple",G86+H86+I86+J86+K86,AC86+AD86+AE86+AF86+AG86),"")</f>
        <v>26913.070962690137</v>
      </c>
      <c r="R86" s="79">
        <f t="shared" ca="1" si="32"/>
        <v>1979</v>
      </c>
      <c r="S86" s="78">
        <f ca="1">IFERROR((1+'Simulación Cliente'!$E$21)^(R86/360),"")</f>
        <v>2.8282120254227392</v>
      </c>
      <c r="T86" s="75">
        <f t="shared" ca="1" si="33"/>
        <v>9515.93</v>
      </c>
      <c r="X86" s="5">
        <v>65</v>
      </c>
      <c r="Y86" s="4">
        <f t="shared" ca="1" si="34"/>
        <v>47453</v>
      </c>
      <c r="Z86" s="5">
        <f t="shared" ca="1" si="78"/>
        <v>30</v>
      </c>
      <c r="AA86" s="5">
        <f t="shared" ca="1" si="71"/>
        <v>1979</v>
      </c>
      <c r="AB86" s="2">
        <f t="shared" ca="1" si="35"/>
        <v>1582741.1644437562</v>
      </c>
      <c r="AC86" s="2">
        <f t="shared" ca="1" si="79"/>
        <v>21207.714354406067</v>
      </c>
      <c r="AD86" s="16">
        <f t="shared" ca="1" si="72"/>
        <v>24230.929165761881</v>
      </c>
      <c r="AE86" s="16">
        <f t="shared" ref="AE86:AE149" ca="1" si="93">IF(X86&gt;Y$6,"",((1+Y$12)^(Z86/30)-1)*AB86)</f>
        <v>451.08123186661413</v>
      </c>
      <c r="AF86" s="14">
        <f t="shared" si="37"/>
        <v>450.45000000000005</v>
      </c>
      <c r="AG86" s="5">
        <f t="shared" ref="AG86:AG149" si="94">IF(X86&gt;Y$6,"",Y$15)</f>
        <v>0</v>
      </c>
      <c r="AH86" s="16">
        <f t="shared" ref="AH86:AH149" ca="1" si="95">IF(X86&gt;Y$6,"",IF(X86=Y$6,AB86+AD86+AE86+AF86+AG86,IF(AND(Y$9=2,MONTH(Y86)=7),2*Y$17,IF(AND(Y$10=2,MONTH(Y86)=12),2*Y$17,Y$17))))</f>
        <v>46340.17475203456</v>
      </c>
      <c r="AI86" s="16">
        <f t="shared" ref="AI86:AI149" ca="1" si="96">IF(X86&gt;Y$6,"",AB86-AC86)</f>
        <v>1561533.4500893501</v>
      </c>
      <c r="AJ86" s="16">
        <f t="shared" ca="1" si="38"/>
        <v>0.72063007250155287</v>
      </c>
      <c r="AK86" s="16">
        <f t="shared" ca="1" si="39"/>
        <v>0.36031503625077643</v>
      </c>
      <c r="AO86" s="5">
        <v>65</v>
      </c>
      <c r="AP86" s="4">
        <f t="shared" ca="1" si="40"/>
        <v>47453</v>
      </c>
      <c r="AQ86" s="5">
        <f t="shared" ca="1" si="80"/>
        <v>30</v>
      </c>
      <c r="AR86" s="5">
        <f t="shared" ca="1" si="42"/>
        <v>1979</v>
      </c>
      <c r="AS86" s="2">
        <f t="shared" ca="1" si="43"/>
        <v>1456104.5773845667</v>
      </c>
      <c r="AT86" s="2">
        <f t="shared" ca="1" si="81"/>
        <v>4772.3964010153431</v>
      </c>
      <c r="AU86" s="16">
        <f t="shared" ca="1" si="73"/>
        <v>22292.19007199258</v>
      </c>
      <c r="AV86" s="16">
        <f t="shared" ref="AV86:AV149" ca="1" si="97">IF(AO86&gt;AP$6,"",((1+AP$12)^(AQ86/30)-1)*AS86)</f>
        <v>414.98980455473361</v>
      </c>
      <c r="AW86" s="14">
        <f t="shared" si="44"/>
        <v>450.45000000000005</v>
      </c>
      <c r="AX86" s="5">
        <f t="shared" ref="AX86:AX149" si="98">IF(AO86&gt;AP$6,"",AP$15)</f>
        <v>0</v>
      </c>
      <c r="AY86" s="16">
        <f t="shared" ref="AY86:AY149" ca="1" si="99">IF(AO86&gt;AP$6,"",IF(AO86=AP$6,AS86+AU86+AV86+AW86+AX86,IF(AND(AP$9=2,MONTH(AP86)=7),2*AP$17,IF(AND(AP$10=2,MONTH(AP86)=12),2*AP$17,AP$17))))</f>
        <v>27930.026277562658</v>
      </c>
      <c r="AZ86" s="16">
        <f t="shared" ref="AZ86:AZ149" ca="1" si="100">IF(AO86&gt;AP$6,"",AS86-AT86)</f>
        <v>1451332.1809835513</v>
      </c>
      <c r="BA86" s="16">
        <f t="shared" ca="1" si="45"/>
        <v>0.36031503625077643</v>
      </c>
      <c r="BB86" s="16">
        <f t="shared" ca="1" si="46"/>
        <v>0.36031503625077643</v>
      </c>
      <c r="BF86" s="5">
        <v>65</v>
      </c>
      <c r="BG86" s="4">
        <f t="shared" ca="1" si="47"/>
        <v>47453</v>
      </c>
      <c r="BH86" s="5">
        <f t="shared" ca="1" si="82"/>
        <v>30</v>
      </c>
      <c r="BI86" s="5">
        <f t="shared" ca="1" si="49"/>
        <v>1979</v>
      </c>
      <c r="BJ86" s="2">
        <f t="shared" ca="1" si="50"/>
        <v>1472017.5063227657</v>
      </c>
      <c r="BK86" s="2">
        <f t="shared" ca="1" si="83"/>
        <v>24685.429644841177</v>
      </c>
      <c r="BL86" s="16">
        <f t="shared" ca="1" si="75"/>
        <v>22535.808588136257</v>
      </c>
      <c r="BM86" s="16">
        <f t="shared" ref="BM86:BM149" ca="1" si="101">IF(BF86&gt;BG$6,"",((1+BG$12)^(BH86/30)-1)*BJ86)</f>
        <v>419.52498930212181</v>
      </c>
      <c r="BN86" s="14">
        <f t="shared" si="51"/>
        <v>450.45000000000005</v>
      </c>
      <c r="BO86" s="5">
        <f t="shared" ref="BO86:BO149" si="102">IF(BF86&gt;BG$6,"",BG$15)</f>
        <v>0</v>
      </c>
      <c r="BP86" s="16">
        <f t="shared" ref="BP86:BP149" ca="1" si="103">IF(BF86&gt;BG$6,"",IF(BF86=BG$6,BJ86+BL86+BM86+BN86+BO86,IF(AND(BG$9=2,MONTH(BG86)=7),2*BG$17,IF(AND(BG$10=2,MONTH(BG86)=12),2*BG$17,BG$17))))</f>
        <v>48091.213222279555</v>
      </c>
      <c r="BQ86" s="16">
        <f t="shared" ref="BQ86:BQ149" ca="1" si="104">IF(BF86&gt;BG$6,"",BJ86-BK86)</f>
        <v>1447332.0766779245</v>
      </c>
      <c r="BR86" s="16">
        <f t="shared" ca="1" si="52"/>
        <v>0.72063007250155287</v>
      </c>
      <c r="BS86" s="16">
        <f t="shared" ca="1" si="53"/>
        <v>0.36031503625077643</v>
      </c>
      <c r="BW86" s="5">
        <v>65</v>
      </c>
      <c r="BX86" s="4">
        <f t="shared" ca="1" si="54"/>
        <v>47453</v>
      </c>
      <c r="BY86" s="5">
        <f t="shared" ca="1" si="84"/>
        <v>30</v>
      </c>
      <c r="BZ86" s="5">
        <f t="shared" ca="1" si="56"/>
        <v>1979</v>
      </c>
      <c r="CA86" s="2">
        <f t="shared" ca="1" si="57"/>
        <v>1567407.784181667</v>
      </c>
      <c r="CB86" s="2">
        <f t="shared" ca="1" si="85"/>
        <v>2019.726511219953</v>
      </c>
      <c r="CC86" s="16">
        <f t="shared" ca="1" si="76"/>
        <v>23996.183232978266</v>
      </c>
      <c r="CD86" s="16">
        <f t="shared" ref="CD86:CD149" ca="1" si="105">IF(BW86&gt;BX$6,"",((1+BX$12)^(BY86/30)-1)*CA86)</f>
        <v>446.71121849191735</v>
      </c>
      <c r="CE86" s="14">
        <f t="shared" si="58"/>
        <v>450.45000000000005</v>
      </c>
      <c r="CF86" s="5">
        <f t="shared" ref="CF86:CF149" si="106">IF(BW86&gt;BX$6,"",BX$15)</f>
        <v>0</v>
      </c>
      <c r="CG86" s="16">
        <f t="shared" ref="CG86:CG149" ca="1" si="107">IF(BW86&gt;BX$6,"",IF(BW86=BX$6,CA86+CC86+CD86+CE86+CF86,IF(AND(BX$9=2,MONTH(BX86)=7),2*BX$17,IF(AND(BX$10=2,MONTH(BX86)=12),2*BX$17,BX$17))))</f>
        <v>26913.070962690137</v>
      </c>
      <c r="CH86" s="16">
        <f t="shared" ref="CH86:CH149" ca="1" si="108">IF(BW86&gt;BX$6,"",CA86-CB86)</f>
        <v>1565388.057670447</v>
      </c>
      <c r="CI86" s="16">
        <f t="shared" ca="1" si="59"/>
        <v>0.36031503625077643</v>
      </c>
      <c r="CJ86" s="16">
        <f t="shared" ca="1" si="60"/>
        <v>0.36031503625077643</v>
      </c>
      <c r="CN86" s="5">
        <v>65</v>
      </c>
      <c r="CO86" s="4">
        <f t="shared" ca="1" si="61"/>
        <v>47453</v>
      </c>
      <c r="CP86" s="5">
        <f t="shared" ca="1" si="86"/>
        <v>30</v>
      </c>
      <c r="CQ86" s="5">
        <f t="shared" ca="1" si="63"/>
        <v>1979</v>
      </c>
      <c r="CR86" s="2">
        <f t="shared" ca="1" si="64"/>
        <v>1582741.1644437562</v>
      </c>
      <c r="CS86" s="2">
        <f t="shared" ca="1" si="87"/>
        <v>21207.714354406067</v>
      </c>
      <c r="CT86" s="16">
        <f t="shared" ca="1" si="77"/>
        <v>24230.929165761881</v>
      </c>
      <c r="CU86" s="16">
        <f t="shared" ref="CU86:CU149" ca="1" si="109">IF(CN86&gt;CO$6,"",((1+CO$12)^(CP86/30)-1)*CR86)</f>
        <v>451.08123186661413</v>
      </c>
      <c r="CV86" s="14">
        <f t="shared" si="65"/>
        <v>450.45000000000005</v>
      </c>
      <c r="CW86" s="5">
        <f t="shared" ref="CW86:CW149" si="110">IF(CN86&gt;CO$6,"",CO$15)</f>
        <v>0</v>
      </c>
      <c r="CX86" s="16">
        <f t="shared" ref="CX86:CX149" ca="1" si="111">IF(CN86&gt;CO$6,"",IF(CN86=CO$6,CR86+CT86+CU86+CV86+CW86,IF(AND(CO$9=2,MONTH(CO86)=7),2*CO$17,IF(AND(CO$10=2,MONTH(CO86)=12),2*CO$17,CO$17))))</f>
        <v>46340.17475203456</v>
      </c>
      <c r="CY86" s="16">
        <f t="shared" ref="CY86:CY149" ca="1" si="112">IF(CN86&gt;CO$6,"",CR86-CS86)</f>
        <v>1561533.4500893501</v>
      </c>
      <c r="CZ86" s="16">
        <f t="shared" ca="1" si="67"/>
        <v>0.72063007250155287</v>
      </c>
      <c r="DA86" s="16">
        <f t="shared" ca="1" si="68"/>
        <v>0.36031503625077643</v>
      </c>
    </row>
    <row r="87" spans="2:105">
      <c r="B87" s="5">
        <v>66</v>
      </c>
      <c r="C87" s="4">
        <f t="shared" ref="C87:C150" ca="1" si="113">IF(B87&gt;C$6,"",EDATE(C$22,B86))</f>
        <v>47484</v>
      </c>
      <c r="D87" s="5">
        <f t="shared" ref="D87:D150" ca="1" si="114">IF(B87&gt;C$6,"",C87-C86)</f>
        <v>31</v>
      </c>
      <c r="E87" s="5">
        <f t="shared" ref="E87:E150" ca="1" si="115">IFERROR(D87+E86,"")</f>
        <v>2010</v>
      </c>
      <c r="F87" s="2">
        <f t="shared" ref="F87:F150" ca="1" si="116">IF(B87&gt;C$6,"",M86)</f>
        <v>1565388.057670447</v>
      </c>
      <c r="G87" s="2">
        <f t="shared" ca="1" si="88"/>
        <v>1231.2198070786835</v>
      </c>
      <c r="H87" s="16">
        <f t="shared" ca="1" si="70"/>
        <v>24770.392183046381</v>
      </c>
      <c r="I87" s="16">
        <f t="shared" ca="1" si="89"/>
        <v>461.00897256507352</v>
      </c>
      <c r="J87" s="14">
        <f t="shared" ref="J87:J150" si="117">IF(B87&gt;C$6,"",D$4*C$14)</f>
        <v>450.45000000000005</v>
      </c>
      <c r="K87" s="5">
        <f t="shared" si="90"/>
        <v>0</v>
      </c>
      <c r="L87" s="16">
        <f t="shared" ca="1" si="91"/>
        <v>26913.070962690137</v>
      </c>
      <c r="M87" s="16">
        <f t="shared" ca="1" si="92"/>
        <v>1564156.8378633684</v>
      </c>
      <c r="N87" s="16">
        <f t="shared" ref="N87:N150" ca="1" si="118">IFERROR(IF(AND(MONTH(C87)=7,C$9=2),2/(1+C$13)^(E87/360),IF(AND(MONTH(C87)=12,C$10=2),2/(1+C$13)^(E87/360),1/(1+C$13)^(E87/360))),"")</f>
        <v>0.35459944163019197</v>
      </c>
      <c r="O87" s="16">
        <f t="shared" ref="O87:O150" ca="1" si="119">IFERROR(1/(1+C$13)^(E87/360),"")</f>
        <v>0.35459944163019197</v>
      </c>
      <c r="P87" s="82"/>
      <c r="Q87" s="77">
        <f ca="1">IFERROR(IF('Simulación Cliente'!$H$21="Simple",G87+H87+I87+J87+K87,AC87+AD87+AE87+AF87+AG87),"")</f>
        <v>26913.070962690137</v>
      </c>
      <c r="R87" s="79">
        <f t="shared" ref="R87:R150" ca="1" si="120">E87</f>
        <v>2010</v>
      </c>
      <c r="S87" s="78">
        <f ca="1">IFERROR((1+'Simulación Cliente'!$E$21)^(R87/360),"")</f>
        <v>2.8746479358307768</v>
      </c>
      <c r="T87" s="75">
        <f t="shared" ref="T87:T150" ca="1" si="121">IFERROR(ROUND(Q87/S87,2),"")</f>
        <v>9362.2099999999991</v>
      </c>
      <c r="X87" s="5">
        <v>66</v>
      </c>
      <c r="Y87" s="4">
        <f t="shared" ref="Y87:Y150" ca="1" si="122">IF(X87&gt;Y$6,"",EDATE(Y$22,X86))</f>
        <v>47484</v>
      </c>
      <c r="Z87" s="5">
        <f t="shared" ca="1" si="78"/>
        <v>31</v>
      </c>
      <c r="AA87" s="5">
        <f t="shared" ref="AA87:AA150" ca="1" si="123">IFERROR(Z87+AA86,"")</f>
        <v>2010</v>
      </c>
      <c r="AB87" s="2">
        <f t="shared" ref="AB87:AB150" ca="1" si="124">IF(X87&gt;Y$6,"",AI86)</f>
        <v>1561533.4500893501</v>
      </c>
      <c r="AC87" s="2">
        <f t="shared" ca="1" si="79"/>
        <v>-2449.6340414122897</v>
      </c>
      <c r="AD87" s="16">
        <f t="shared" ca="1" si="72"/>
        <v>24709.397632188746</v>
      </c>
      <c r="AE87" s="16">
        <f t="shared" ca="1" si="93"/>
        <v>459.87378524082146</v>
      </c>
      <c r="AF87" s="14">
        <f t="shared" ref="AF87:AF150" si="125">IF(X87&gt;Y$6,"",Z$4*Y$14)</f>
        <v>450.45000000000005</v>
      </c>
      <c r="AG87" s="5">
        <f t="shared" si="94"/>
        <v>0</v>
      </c>
      <c r="AH87" s="16">
        <f t="shared" ca="1" si="95"/>
        <v>23170.08737601728</v>
      </c>
      <c r="AI87" s="16">
        <f t="shared" ca="1" si="96"/>
        <v>1563983.0841307624</v>
      </c>
      <c r="AJ87" s="16">
        <f t="shared" ref="AJ87:AJ150" ca="1" si="126">IFERROR(IF(AND(MONTH(Y87)=7,Y$9=2),2/(1+Y$13)^(AA87/360),IF(AND(MONTH(Y87)=12,Y$10=2),2/(1+Y$13)^(AA87/360),1/(1+Y$13)^(AA87/360))),"")</f>
        <v>0.35459944163019197</v>
      </c>
      <c r="AK87" s="16">
        <f t="shared" ref="AK87:AK150" ca="1" si="127">IFERROR(1/(1+Y$13)^(AA87/360),"")</f>
        <v>0.35459944163019197</v>
      </c>
      <c r="AO87" s="5">
        <v>66</v>
      </c>
      <c r="AP87" s="4">
        <f t="shared" ref="AP87:AP150" ca="1" si="128">IF(AO87&gt;AP$6,"",EDATE(AP$22,AO86))</f>
        <v>47484</v>
      </c>
      <c r="AQ87" s="5">
        <f t="shared" ca="1" si="80"/>
        <v>31</v>
      </c>
      <c r="AR87" s="5">
        <f t="shared" ref="AR87:AR150" ca="1" si="129">IFERROR(AQ87+AR86,"")</f>
        <v>2010</v>
      </c>
      <c r="AS87" s="2">
        <f t="shared" ref="AS87:AS150" ca="1" si="130">IF(AO87&gt;AP$6,"",AZ86)</f>
        <v>1451332.1809835513</v>
      </c>
      <c r="AT87" s="2">
        <f t="shared" ca="1" si="81"/>
        <v>4086.5624564787431</v>
      </c>
      <c r="AU87" s="16">
        <f t="shared" ca="1" si="73"/>
        <v>22965.594463738395</v>
      </c>
      <c r="AV87" s="16">
        <f t="shared" ca="1" si="97"/>
        <v>427.41935734552004</v>
      </c>
      <c r="AW87" s="14">
        <f t="shared" ref="AW87:AW150" si="131">IF(AO87&gt;AP$6,"",AQ$4*AP$14)</f>
        <v>450.45000000000005</v>
      </c>
      <c r="AX87" s="5">
        <f t="shared" si="98"/>
        <v>0</v>
      </c>
      <c r="AY87" s="16">
        <f t="shared" ca="1" si="99"/>
        <v>27930.026277562658</v>
      </c>
      <c r="AZ87" s="16">
        <f t="shared" ca="1" si="100"/>
        <v>1447245.6185270725</v>
      </c>
      <c r="BA87" s="16">
        <f t="shared" ref="BA87:BA150" ca="1" si="132">IFERROR(IF(AND(MONTH(AP87)=7,AP$9=2),2/(1+AP$13)^(AR87/360),IF(AND(MONTH(AP87)=12,AP$10=2),2/(1+AP$13)^(AR87/360),1/(1+AP$13)^(AR87/360))),"")</f>
        <v>0.35459944163019197</v>
      </c>
      <c r="BB87" s="16">
        <f t="shared" ref="BB87:BB150" ca="1" si="133">IFERROR(1/(1+AP$13)^(AR87/360),"")</f>
        <v>0.35459944163019197</v>
      </c>
      <c r="BF87" s="5">
        <v>66</v>
      </c>
      <c r="BG87" s="4">
        <f t="shared" ref="BG87:BG150" ca="1" si="134">IF(BF87&gt;BG$6,"",EDATE(BG$22,BF86))</f>
        <v>47484</v>
      </c>
      <c r="BH87" s="5">
        <f t="shared" ca="1" si="82"/>
        <v>31</v>
      </c>
      <c r="BI87" s="5">
        <f t="shared" ref="BI87:BI150" ca="1" si="135">IFERROR(BH87+BI86,"")</f>
        <v>2010</v>
      </c>
      <c r="BJ87" s="2">
        <f t="shared" ref="BJ87:BJ150" ca="1" si="136">IF(BF87&gt;BG$6,"",BQ86)</f>
        <v>1447332.0766779245</v>
      </c>
      <c r="BK87" s="2">
        <f t="shared" ca="1" si="83"/>
        <v>266.61768872716129</v>
      </c>
      <c r="BL87" s="16">
        <f t="shared" ca="1" si="75"/>
        <v>22902.297601380236</v>
      </c>
      <c r="BM87" s="16">
        <f t="shared" ca="1" si="101"/>
        <v>426.24132103238088</v>
      </c>
      <c r="BN87" s="14">
        <f t="shared" ref="BN87:BN150" si="137">IF(BF87&gt;BG$6,"",BH$4*BG$14)</f>
        <v>450.45000000000005</v>
      </c>
      <c r="BO87" s="5">
        <f t="shared" si="102"/>
        <v>0</v>
      </c>
      <c r="BP87" s="16">
        <f t="shared" ca="1" si="103"/>
        <v>24045.606611139778</v>
      </c>
      <c r="BQ87" s="16">
        <f t="shared" ca="1" si="104"/>
        <v>1447065.4589891974</v>
      </c>
      <c r="BR87" s="16">
        <f t="shared" ref="BR87:BR150" ca="1" si="138">IFERROR(IF(AND(MONTH(BG87)=7,BG$9=2),2/(1+BG$13)^(BI87/360),IF(AND(MONTH(BG87)=12,BG$10=2),2/(1+BG$13)^(BI87/360),1/(1+BG$13)^(BI87/360))),"")</f>
        <v>0.35459944163019197</v>
      </c>
      <c r="BS87" s="16">
        <f t="shared" ref="BS87:BS150" ca="1" si="139">IFERROR(1/(1+BG$13)^(BI87/360),"")</f>
        <v>0.35459944163019197</v>
      </c>
      <c r="BW87" s="5">
        <v>66</v>
      </c>
      <c r="BX87" s="4">
        <f t="shared" ref="BX87:BX150" ca="1" si="140">IF(BW87&gt;BX$6,"",EDATE(BX$22,BW86))</f>
        <v>47484</v>
      </c>
      <c r="BY87" s="5">
        <f t="shared" ca="1" si="84"/>
        <v>31</v>
      </c>
      <c r="BZ87" s="5">
        <f t="shared" ref="BZ87:BZ150" ca="1" si="141">IFERROR(BY87+BZ86,"")</f>
        <v>2010</v>
      </c>
      <c r="CA87" s="2">
        <f t="shared" ref="CA87:CA150" ca="1" si="142">IF(BW87&gt;BX$6,"",CH86)</f>
        <v>1565388.057670447</v>
      </c>
      <c r="CB87" s="2">
        <f t="shared" ca="1" si="85"/>
        <v>1231.2198070786835</v>
      </c>
      <c r="CC87" s="16">
        <f t="shared" ca="1" si="76"/>
        <v>24770.392183046381</v>
      </c>
      <c r="CD87" s="16">
        <f t="shared" ca="1" si="105"/>
        <v>461.00897256507352</v>
      </c>
      <c r="CE87" s="14">
        <f t="shared" ref="CE87:CE150" si="143">IF(BW87&gt;BX$6,"",BY$4*BX$14)</f>
        <v>450.45000000000005</v>
      </c>
      <c r="CF87" s="5">
        <f t="shared" si="106"/>
        <v>0</v>
      </c>
      <c r="CG87" s="16">
        <f t="shared" ca="1" si="107"/>
        <v>26913.070962690137</v>
      </c>
      <c r="CH87" s="16">
        <f t="shared" ca="1" si="108"/>
        <v>1564156.8378633684</v>
      </c>
      <c r="CI87" s="16">
        <f t="shared" ref="CI87:CI150" ca="1" si="144">IFERROR(IF(AND(MONTH(BX87)=7,BX$9=2),2/(1+BX$13)^(BZ87/360),IF(AND(MONTH(BX87)=12,BX$10=2),2/(1+BX$13)^(BZ87/360),1/(1+BX$13)^(BZ87/360))),"")</f>
        <v>0.35459944163019197</v>
      </c>
      <c r="CJ87" s="16">
        <f t="shared" ref="CJ87:CJ150" ca="1" si="145">IFERROR(1/(1+BX$13)^(BZ87/360),"")</f>
        <v>0.35459944163019197</v>
      </c>
      <c r="CN87" s="5">
        <v>66</v>
      </c>
      <c r="CO87" s="4">
        <f t="shared" ref="CO87:CO150" ca="1" si="146">IF(CN87&gt;CO$6,"",EDATE(CO$22,CN86))</f>
        <v>47484</v>
      </c>
      <c r="CP87" s="5">
        <f t="shared" ca="1" si="86"/>
        <v>31</v>
      </c>
      <c r="CQ87" s="5">
        <f t="shared" ref="CQ87:CQ150" ca="1" si="147">IFERROR(CP87+CQ86,"")</f>
        <v>2010</v>
      </c>
      <c r="CR87" s="2">
        <f t="shared" ref="CR87:CR150" ca="1" si="148">IF(CN87&gt;CO$6,"",CY86)</f>
        <v>1561533.4500893501</v>
      </c>
      <c r="CS87" s="2">
        <f t="shared" ca="1" si="87"/>
        <v>-2449.6340414122897</v>
      </c>
      <c r="CT87" s="16">
        <f t="shared" ca="1" si="77"/>
        <v>24709.397632188746</v>
      </c>
      <c r="CU87" s="16">
        <f t="shared" ca="1" si="109"/>
        <v>459.87378524082146</v>
      </c>
      <c r="CV87" s="14">
        <f t="shared" ref="CV87:CV150" si="149">IF(CN87&gt;CO$6,"",CP$4*CO$14)</f>
        <v>450.45000000000005</v>
      </c>
      <c r="CW87" s="5">
        <f t="shared" si="110"/>
        <v>0</v>
      </c>
      <c r="CX87" s="16">
        <f t="shared" ca="1" si="111"/>
        <v>23170.08737601728</v>
      </c>
      <c r="CY87" s="16">
        <f t="shared" ca="1" si="112"/>
        <v>1563983.0841307624</v>
      </c>
      <c r="CZ87" s="16">
        <f t="shared" ref="CZ87:CZ150" ca="1" si="150">IFERROR(IF(AND(MONTH(CO87)=7,CO$9=2),2/(1+CO$13)^(CQ87/360),IF(AND(MONTH(CO87)=12,CO$10=2),2/(1+CO$13)^(CQ87/360),1/(1+CO$13)^(CQ87/360))),"")</f>
        <v>0.35459944163019197</v>
      </c>
      <c r="DA87" s="16">
        <f t="shared" ref="DA87:DA150" ca="1" si="151">IFERROR(1/(1+CO$13)^(CQ87/360),"")</f>
        <v>0.35459944163019197</v>
      </c>
    </row>
    <row r="88" spans="2:105">
      <c r="B88" s="5">
        <v>67</v>
      </c>
      <c r="C88" s="4">
        <f t="shared" ca="1" si="113"/>
        <v>47515</v>
      </c>
      <c r="D88" s="5">
        <f t="shared" ca="1" si="114"/>
        <v>31</v>
      </c>
      <c r="E88" s="5">
        <f t="shared" ca="1" si="115"/>
        <v>2041</v>
      </c>
      <c r="F88" s="2">
        <f t="shared" ca="1" si="116"/>
        <v>1564156.8378633684</v>
      </c>
      <c r="G88" s="2">
        <f t="shared" ca="1" si="88"/>
        <v>1251.06498266368</v>
      </c>
      <c r="H88" s="16">
        <f t="shared" ref="H88:H151" ca="1" si="152">IF(B88&gt;C$6,"",((1+C$11)^(D88/360)-1)*F88)</f>
        <v>24750.909603416731</v>
      </c>
      <c r="I88" s="16">
        <f t="shared" ca="1" si="89"/>
        <v>460.64637660972443</v>
      </c>
      <c r="J88" s="14">
        <f t="shared" si="117"/>
        <v>450.45000000000005</v>
      </c>
      <c r="K88" s="5">
        <f t="shared" si="90"/>
        <v>0</v>
      </c>
      <c r="L88" s="16">
        <f t="shared" ca="1" si="91"/>
        <v>26913.070962690137</v>
      </c>
      <c r="M88" s="16">
        <f t="shared" ca="1" si="92"/>
        <v>1562905.7728807048</v>
      </c>
      <c r="N88" s="16">
        <f t="shared" ca="1" si="118"/>
        <v>0.34897451217364506</v>
      </c>
      <c r="O88" s="16">
        <f t="shared" ca="1" si="119"/>
        <v>0.34897451217364506</v>
      </c>
      <c r="P88" s="82"/>
      <c r="Q88" s="77">
        <f ca="1">IFERROR(IF('Simulación Cliente'!$H$21="Simple",G88+H88+I88+J88+K88,AC88+AD88+AE88+AF88+AG88),"")</f>
        <v>26913.070962690137</v>
      </c>
      <c r="R88" s="79">
        <f t="shared" ca="1" si="120"/>
        <v>2041</v>
      </c>
      <c r="S88" s="78">
        <f ca="1">IFERROR((1+'Simulación Cliente'!$E$21)^(R88/360),"")</f>
        <v>2.9218462691958074</v>
      </c>
      <c r="T88" s="75">
        <f t="shared" ca="1" si="121"/>
        <v>9210.98</v>
      </c>
      <c r="X88" s="5">
        <v>67</v>
      </c>
      <c r="Y88" s="4">
        <f t="shared" ca="1" si="122"/>
        <v>47515</v>
      </c>
      <c r="Z88" s="5">
        <f t="shared" ca="1" si="78"/>
        <v>31</v>
      </c>
      <c r="AA88" s="5">
        <f t="shared" ca="1" si="123"/>
        <v>2041</v>
      </c>
      <c r="AB88" s="2">
        <f t="shared" ca="1" si="124"/>
        <v>1563983.0841307624</v>
      </c>
      <c r="AC88" s="2">
        <f t="shared" ca="1" si="79"/>
        <v>-2489.1179884632802</v>
      </c>
      <c r="AD88" s="16">
        <f t="shared" ref="AD88:AD151" ca="1" si="153">IF(X88&gt;Y$6,"",((1+Y$11)^(Z88/360)-1)*AB88)</f>
        <v>24748.160158588125</v>
      </c>
      <c r="AE88" s="16">
        <f t="shared" ca="1" si="93"/>
        <v>460.59520589243448</v>
      </c>
      <c r="AF88" s="14">
        <f t="shared" si="125"/>
        <v>450.45000000000005</v>
      </c>
      <c r="AG88" s="5">
        <f t="shared" si="94"/>
        <v>0</v>
      </c>
      <c r="AH88" s="16">
        <f t="shared" ca="1" si="95"/>
        <v>23170.08737601728</v>
      </c>
      <c r="AI88" s="16">
        <f t="shared" ca="1" si="96"/>
        <v>1566472.2021192256</v>
      </c>
      <c r="AJ88" s="16">
        <f t="shared" ca="1" si="126"/>
        <v>0.34897451217364506</v>
      </c>
      <c r="AK88" s="16">
        <f t="shared" ca="1" si="127"/>
        <v>0.34897451217364506</v>
      </c>
      <c r="AO88" s="5">
        <v>67</v>
      </c>
      <c r="AP88" s="4">
        <f t="shared" ca="1" si="128"/>
        <v>47515</v>
      </c>
      <c r="AQ88" s="5">
        <f t="shared" ca="1" si="80"/>
        <v>31</v>
      </c>
      <c r="AR88" s="5">
        <f t="shared" ca="1" si="129"/>
        <v>2041</v>
      </c>
      <c r="AS88" s="2">
        <f t="shared" ca="1" si="130"/>
        <v>1447245.6185270725</v>
      </c>
      <c r="AT88" s="2">
        <f t="shared" ca="1" si="81"/>
        <v>4152.4309139399047</v>
      </c>
      <c r="AU88" s="16">
        <f t="shared" ref="AU88:AU151" ca="1" si="154">IF(AO88&gt;AP$6,"",((1+AP$11)^(AQ88/360)-1)*AS88)</f>
        <v>22900.92950463673</v>
      </c>
      <c r="AV88" s="16">
        <f t="shared" ca="1" si="97"/>
        <v>426.21585898602189</v>
      </c>
      <c r="AW88" s="14">
        <f t="shared" si="131"/>
        <v>450.45000000000005</v>
      </c>
      <c r="AX88" s="5">
        <f t="shared" si="98"/>
        <v>0</v>
      </c>
      <c r="AY88" s="16">
        <f t="shared" ca="1" si="99"/>
        <v>27930.026277562658</v>
      </c>
      <c r="AZ88" s="16">
        <f t="shared" ca="1" si="100"/>
        <v>1443093.1876131326</v>
      </c>
      <c r="BA88" s="16">
        <f t="shared" ca="1" si="132"/>
        <v>0.34897451217364506</v>
      </c>
      <c r="BB88" s="16">
        <f t="shared" ca="1" si="133"/>
        <v>0.34897451217364506</v>
      </c>
      <c r="BF88" s="5">
        <v>67</v>
      </c>
      <c r="BG88" s="4">
        <f t="shared" ca="1" si="134"/>
        <v>47515</v>
      </c>
      <c r="BH88" s="5">
        <f t="shared" ca="1" si="82"/>
        <v>31</v>
      </c>
      <c r="BI88" s="5">
        <f t="shared" ca="1" si="135"/>
        <v>2041</v>
      </c>
      <c r="BJ88" s="2">
        <f t="shared" ca="1" si="136"/>
        <v>1447065.4589891974</v>
      </c>
      <c r="BK88" s="2">
        <f t="shared" ca="1" si="83"/>
        <v>270.91511378191717</v>
      </c>
      <c r="BL88" s="16">
        <f t="shared" ref="BL88:BL151" ca="1" si="155">IF(BF88&gt;BG$6,"",((1+BG$11)^(BH88/360)-1)*BJ88)</f>
        <v>22898.078695607739</v>
      </c>
      <c r="BM88" s="16">
        <f t="shared" ca="1" si="101"/>
        <v>426.1628017501202</v>
      </c>
      <c r="BN88" s="14">
        <f t="shared" si="137"/>
        <v>450.45000000000005</v>
      </c>
      <c r="BO88" s="5">
        <f t="shared" si="102"/>
        <v>0</v>
      </c>
      <c r="BP88" s="16">
        <f t="shared" ca="1" si="103"/>
        <v>24045.606611139778</v>
      </c>
      <c r="BQ88" s="16">
        <f t="shared" ca="1" si="104"/>
        <v>1446794.5438754156</v>
      </c>
      <c r="BR88" s="16">
        <f t="shared" ca="1" si="138"/>
        <v>0.34897451217364506</v>
      </c>
      <c r="BS88" s="16">
        <f t="shared" ca="1" si="139"/>
        <v>0.34897451217364506</v>
      </c>
      <c r="BW88" s="5">
        <v>67</v>
      </c>
      <c r="BX88" s="4">
        <f t="shared" ca="1" si="140"/>
        <v>47515</v>
      </c>
      <c r="BY88" s="5">
        <f t="shared" ca="1" si="84"/>
        <v>31</v>
      </c>
      <c r="BZ88" s="5">
        <f t="shared" ca="1" si="141"/>
        <v>2041</v>
      </c>
      <c r="CA88" s="2">
        <f t="shared" ca="1" si="142"/>
        <v>1564156.8378633684</v>
      </c>
      <c r="CB88" s="2">
        <f t="shared" ca="1" si="85"/>
        <v>1251.06498266368</v>
      </c>
      <c r="CC88" s="16">
        <f t="shared" ref="CC88:CC151" ca="1" si="156">IF(BW88&gt;BX$6,"",((1+BX$11)^(BY88/360)-1)*CA88)</f>
        <v>24750.909603416731</v>
      </c>
      <c r="CD88" s="16">
        <f t="shared" ca="1" si="105"/>
        <v>460.64637660972443</v>
      </c>
      <c r="CE88" s="14">
        <f t="shared" si="143"/>
        <v>450.45000000000005</v>
      </c>
      <c r="CF88" s="5">
        <f t="shared" si="106"/>
        <v>0</v>
      </c>
      <c r="CG88" s="16">
        <f t="shared" ca="1" si="107"/>
        <v>26913.070962690137</v>
      </c>
      <c r="CH88" s="16">
        <f t="shared" ca="1" si="108"/>
        <v>1562905.7728807048</v>
      </c>
      <c r="CI88" s="16">
        <f t="shared" ca="1" si="144"/>
        <v>0.34897451217364506</v>
      </c>
      <c r="CJ88" s="16">
        <f t="shared" ca="1" si="145"/>
        <v>0.34897451217364506</v>
      </c>
      <c r="CN88" s="5">
        <v>67</v>
      </c>
      <c r="CO88" s="4">
        <f t="shared" ca="1" si="146"/>
        <v>47515</v>
      </c>
      <c r="CP88" s="5">
        <f t="shared" ca="1" si="86"/>
        <v>31</v>
      </c>
      <c r="CQ88" s="5">
        <f t="shared" ca="1" si="147"/>
        <v>2041</v>
      </c>
      <c r="CR88" s="2">
        <f t="shared" ca="1" si="148"/>
        <v>1563983.0841307624</v>
      </c>
      <c r="CS88" s="2">
        <f t="shared" ca="1" si="87"/>
        <v>-2489.1179884632802</v>
      </c>
      <c r="CT88" s="16">
        <f t="shared" ref="CT88:CT151" ca="1" si="157">IF(CN88&gt;CO$6,"",((1+CO$11)^(CP88/360)-1)*CR88)</f>
        <v>24748.160158588125</v>
      </c>
      <c r="CU88" s="16">
        <f t="shared" ca="1" si="109"/>
        <v>460.59520589243448</v>
      </c>
      <c r="CV88" s="14">
        <f t="shared" si="149"/>
        <v>450.45000000000005</v>
      </c>
      <c r="CW88" s="5">
        <f t="shared" si="110"/>
        <v>0</v>
      </c>
      <c r="CX88" s="16">
        <f t="shared" ca="1" si="111"/>
        <v>23170.08737601728</v>
      </c>
      <c r="CY88" s="16">
        <f t="shared" ca="1" si="112"/>
        <v>1566472.2021192256</v>
      </c>
      <c r="CZ88" s="16">
        <f t="shared" ca="1" si="150"/>
        <v>0.34897451217364506</v>
      </c>
      <c r="DA88" s="16">
        <f t="shared" ca="1" si="151"/>
        <v>0.34897451217364506</v>
      </c>
    </row>
    <row r="89" spans="2:105">
      <c r="B89" s="5">
        <v>68</v>
      </c>
      <c r="C89" s="4">
        <f t="shared" ca="1" si="113"/>
        <v>47543</v>
      </c>
      <c r="D89" s="5">
        <f t="shared" ca="1" si="114"/>
        <v>28</v>
      </c>
      <c r="E89" s="5">
        <f t="shared" ca="1" si="115"/>
        <v>2069</v>
      </c>
      <c r="F89" s="2">
        <f t="shared" ca="1" si="116"/>
        <v>1562905.7728807048</v>
      </c>
      <c r="G89" s="2">
        <f t="shared" ca="1" si="88"/>
        <v>3726.117684058212</v>
      </c>
      <c r="H89" s="16">
        <f t="shared" ca="1" si="152"/>
        <v>22320.77429210817</v>
      </c>
      <c r="I89" s="16">
        <f t="shared" ca="1" si="89"/>
        <v>415.72898652375568</v>
      </c>
      <c r="J89" s="14">
        <f t="shared" si="117"/>
        <v>450.45000000000005</v>
      </c>
      <c r="K89" s="5">
        <f t="shared" si="90"/>
        <v>0</v>
      </c>
      <c r="L89" s="16">
        <f t="shared" ca="1" si="91"/>
        <v>26913.070962690137</v>
      </c>
      <c r="M89" s="16">
        <f t="shared" ca="1" si="92"/>
        <v>1559179.6551966467</v>
      </c>
      <c r="N89" s="16">
        <f t="shared" ca="1" si="118"/>
        <v>0.3439706626229766</v>
      </c>
      <c r="O89" s="16">
        <f t="shared" ca="1" si="119"/>
        <v>0.3439706626229766</v>
      </c>
      <c r="P89" s="82"/>
      <c r="Q89" s="77">
        <f ca="1">IFERROR(IF('Simulación Cliente'!$H$21="Simple",G89+H89+I89+J89+K89,AC89+AD89+AE89+AF89+AG89),"")</f>
        <v>26913.070962690137</v>
      </c>
      <c r="R89" s="79">
        <f t="shared" ca="1" si="120"/>
        <v>2069</v>
      </c>
      <c r="S89" s="78">
        <f ca="1">IFERROR((1+'Simulación Cliente'!$E$21)^(R89/360),"")</f>
        <v>2.9651427490668962</v>
      </c>
      <c r="T89" s="75">
        <f t="shared" ca="1" si="121"/>
        <v>9076.48</v>
      </c>
      <c r="X89" s="5">
        <v>68</v>
      </c>
      <c r="Y89" s="4">
        <f t="shared" ca="1" si="122"/>
        <v>47543</v>
      </c>
      <c r="Z89" s="5">
        <f t="shared" ref="Z89:Z152" ca="1" si="158">IF(X89&gt;Y$6,"",Y89-Y88)</f>
        <v>28</v>
      </c>
      <c r="AA89" s="5">
        <f t="shared" ca="1" si="123"/>
        <v>2069</v>
      </c>
      <c r="AB89" s="2">
        <f t="shared" ca="1" si="124"/>
        <v>1566472.2021192256</v>
      </c>
      <c r="AC89" s="2">
        <f t="shared" ref="AC89:AC152" ca="1" si="159">IF(X89&gt;Y$6,"",AH89-AG89-AF89-AE89-AD89)</f>
        <v>-68.748832143519394</v>
      </c>
      <c r="AD89" s="16">
        <f t="shared" ca="1" si="153"/>
        <v>22371.708560471048</v>
      </c>
      <c r="AE89" s="16">
        <f t="shared" ca="1" si="93"/>
        <v>416.67764768974916</v>
      </c>
      <c r="AF89" s="14">
        <f t="shared" si="125"/>
        <v>450.45000000000005</v>
      </c>
      <c r="AG89" s="5">
        <f t="shared" si="94"/>
        <v>0</v>
      </c>
      <c r="AH89" s="16">
        <f t="shared" ca="1" si="95"/>
        <v>23170.08737601728</v>
      </c>
      <c r="AI89" s="16">
        <f t="shared" ca="1" si="96"/>
        <v>1566540.9509513692</v>
      </c>
      <c r="AJ89" s="16">
        <f t="shared" ca="1" si="126"/>
        <v>0.3439706626229766</v>
      </c>
      <c r="AK89" s="16">
        <f t="shared" ca="1" si="127"/>
        <v>0.3439706626229766</v>
      </c>
      <c r="AO89" s="5">
        <v>68</v>
      </c>
      <c r="AP89" s="4">
        <f t="shared" ca="1" si="128"/>
        <v>47543</v>
      </c>
      <c r="AQ89" s="5">
        <f t="shared" ref="AQ89:AQ152" ca="1" si="160">IF(AO89&gt;AP$6,"",AP89-AP88)</f>
        <v>28</v>
      </c>
      <c r="AR89" s="5">
        <f t="shared" ca="1" si="129"/>
        <v>2069</v>
      </c>
      <c r="AS89" s="2">
        <f t="shared" ca="1" si="130"/>
        <v>1443093.1876131326</v>
      </c>
      <c r="AT89" s="2">
        <f t="shared" ref="AT89:AT152" ca="1" si="161">IF(AO89&gt;AP$6,"",AY89-AX89-AW89-AV89-AU89)</f>
        <v>6486.0566675728296</v>
      </c>
      <c r="AU89" s="16">
        <f t="shared" ca="1" si="154"/>
        <v>20609.660468411537</v>
      </c>
      <c r="AV89" s="16">
        <f t="shared" ca="1" si="97"/>
        <v>383.85914157829154</v>
      </c>
      <c r="AW89" s="14">
        <f t="shared" si="131"/>
        <v>450.45000000000005</v>
      </c>
      <c r="AX89" s="5">
        <f t="shared" si="98"/>
        <v>0</v>
      </c>
      <c r="AY89" s="16">
        <f t="shared" ca="1" si="99"/>
        <v>27930.026277562658</v>
      </c>
      <c r="AZ89" s="16">
        <f t="shared" ca="1" si="100"/>
        <v>1436607.1309455598</v>
      </c>
      <c r="BA89" s="16">
        <f t="shared" ca="1" si="132"/>
        <v>0.3439706626229766</v>
      </c>
      <c r="BB89" s="16">
        <f t="shared" ca="1" si="133"/>
        <v>0.3439706626229766</v>
      </c>
      <c r="BF89" s="5">
        <v>68</v>
      </c>
      <c r="BG89" s="4">
        <f t="shared" ca="1" si="134"/>
        <v>47543</v>
      </c>
      <c r="BH89" s="5">
        <f t="shared" ref="BH89:BH152" ca="1" si="162">IF(BF89&gt;BG$6,"",BG89-BG88)</f>
        <v>28</v>
      </c>
      <c r="BI89" s="5">
        <f t="shared" ca="1" si="135"/>
        <v>2069</v>
      </c>
      <c r="BJ89" s="2">
        <f t="shared" ca="1" si="136"/>
        <v>1446794.5438754156</v>
      </c>
      <c r="BK89" s="2">
        <f t="shared" ref="BK89:BK152" ca="1" si="163">IF(BF89&gt;BG$6,"",BP89-BO89-BN89-BM89-BL89)</f>
        <v>2547.791209386276</v>
      </c>
      <c r="BL89" s="16">
        <f t="shared" ca="1" si="155"/>
        <v>20662.521708761822</v>
      </c>
      <c r="BM89" s="16">
        <f t="shared" ca="1" si="101"/>
        <v>384.84369299167975</v>
      </c>
      <c r="BN89" s="14">
        <f t="shared" si="137"/>
        <v>450.45000000000005</v>
      </c>
      <c r="BO89" s="5">
        <f t="shared" si="102"/>
        <v>0</v>
      </c>
      <c r="BP89" s="16">
        <f t="shared" ca="1" si="103"/>
        <v>24045.606611139778</v>
      </c>
      <c r="BQ89" s="16">
        <f t="shared" ca="1" si="104"/>
        <v>1444246.7526660294</v>
      </c>
      <c r="BR89" s="16">
        <f t="shared" ca="1" si="138"/>
        <v>0.3439706626229766</v>
      </c>
      <c r="BS89" s="16">
        <f t="shared" ca="1" si="139"/>
        <v>0.3439706626229766</v>
      </c>
      <c r="BW89" s="5">
        <v>68</v>
      </c>
      <c r="BX89" s="4">
        <f t="shared" ca="1" si="140"/>
        <v>47543</v>
      </c>
      <c r="BY89" s="5">
        <f t="shared" ref="BY89:BY152" ca="1" si="164">IF(BW89&gt;BX$6,"",BX89-BX88)</f>
        <v>28</v>
      </c>
      <c r="BZ89" s="5">
        <f t="shared" ca="1" si="141"/>
        <v>2069</v>
      </c>
      <c r="CA89" s="2">
        <f t="shared" ca="1" si="142"/>
        <v>1562905.7728807048</v>
      </c>
      <c r="CB89" s="2">
        <f t="shared" ref="CB89:CB152" ca="1" si="165">IF(BW89&gt;BX$6,"",CG89-CF89-CE89-CD89-CC89)</f>
        <v>3726.117684058212</v>
      </c>
      <c r="CC89" s="16">
        <f t="shared" ca="1" si="156"/>
        <v>22320.77429210817</v>
      </c>
      <c r="CD89" s="16">
        <f t="shared" ca="1" si="105"/>
        <v>415.72898652375568</v>
      </c>
      <c r="CE89" s="14">
        <f t="shared" si="143"/>
        <v>450.45000000000005</v>
      </c>
      <c r="CF89" s="5">
        <f t="shared" si="106"/>
        <v>0</v>
      </c>
      <c r="CG89" s="16">
        <f t="shared" ca="1" si="107"/>
        <v>26913.070962690137</v>
      </c>
      <c r="CH89" s="16">
        <f t="shared" ca="1" si="108"/>
        <v>1559179.6551966467</v>
      </c>
      <c r="CI89" s="16">
        <f t="shared" ca="1" si="144"/>
        <v>0.3439706626229766</v>
      </c>
      <c r="CJ89" s="16">
        <f t="shared" ca="1" si="145"/>
        <v>0.3439706626229766</v>
      </c>
      <c r="CN89" s="5">
        <v>68</v>
      </c>
      <c r="CO89" s="4">
        <f t="shared" ca="1" si="146"/>
        <v>47543</v>
      </c>
      <c r="CP89" s="5">
        <f t="shared" ref="CP89:CP152" ca="1" si="166">IF(CN89&gt;CO$6,"",CO89-CO88)</f>
        <v>28</v>
      </c>
      <c r="CQ89" s="5">
        <f t="shared" ca="1" si="147"/>
        <v>2069</v>
      </c>
      <c r="CR89" s="2">
        <f t="shared" ca="1" si="148"/>
        <v>1566472.2021192256</v>
      </c>
      <c r="CS89" s="2">
        <f t="shared" ref="CS89:CS152" ca="1" si="167">IF(CN89&gt;CO$6,"",CX89-CW89-CV89-CU89-CT89)</f>
        <v>-68.748832143519394</v>
      </c>
      <c r="CT89" s="16">
        <f t="shared" ca="1" si="157"/>
        <v>22371.708560471048</v>
      </c>
      <c r="CU89" s="16">
        <f t="shared" ca="1" si="109"/>
        <v>416.67764768974916</v>
      </c>
      <c r="CV89" s="14">
        <f t="shared" si="149"/>
        <v>450.45000000000005</v>
      </c>
      <c r="CW89" s="5">
        <f t="shared" si="110"/>
        <v>0</v>
      </c>
      <c r="CX89" s="16">
        <f t="shared" ca="1" si="111"/>
        <v>23170.08737601728</v>
      </c>
      <c r="CY89" s="16">
        <f t="shared" ca="1" si="112"/>
        <v>1566540.9509513692</v>
      </c>
      <c r="CZ89" s="16">
        <f t="shared" ca="1" si="150"/>
        <v>0.3439706626229766</v>
      </c>
      <c r="DA89" s="16">
        <f t="shared" ca="1" si="151"/>
        <v>0.3439706626229766</v>
      </c>
    </row>
    <row r="90" spans="2:105">
      <c r="B90" s="5">
        <v>69</v>
      </c>
      <c r="C90" s="4">
        <f t="shared" ca="1" si="113"/>
        <v>47574</v>
      </c>
      <c r="D90" s="5">
        <f t="shared" ca="1" si="114"/>
        <v>31</v>
      </c>
      <c r="E90" s="5">
        <f t="shared" ca="1" si="115"/>
        <v>2100</v>
      </c>
      <c r="F90" s="2">
        <f t="shared" ca="1" si="116"/>
        <v>1559179.6551966467</v>
      </c>
      <c r="G90" s="2">
        <f t="shared" ca="1" si="88"/>
        <v>1331.2887277430345</v>
      </c>
      <c r="H90" s="16">
        <f t="shared" ca="1" si="152"/>
        <v>24672.151645594546</v>
      </c>
      <c r="I90" s="16">
        <f t="shared" ca="1" si="89"/>
        <v>459.18058935255783</v>
      </c>
      <c r="J90" s="14">
        <f t="shared" si="117"/>
        <v>450.45000000000005</v>
      </c>
      <c r="K90" s="5">
        <f t="shared" si="90"/>
        <v>0</v>
      </c>
      <c r="L90" s="16">
        <f t="shared" ca="1" si="91"/>
        <v>26913.070962690137</v>
      </c>
      <c r="M90" s="16">
        <f t="shared" ca="1" si="92"/>
        <v>1557848.3664689036</v>
      </c>
      <c r="N90" s="16">
        <f t="shared" ca="1" si="118"/>
        <v>0.33851433504535527</v>
      </c>
      <c r="O90" s="16">
        <f t="shared" ca="1" si="119"/>
        <v>0.33851433504535527</v>
      </c>
      <c r="P90" s="82"/>
      <c r="Q90" s="77">
        <f ca="1">IFERROR(IF('Simulación Cliente'!$H$21="Simple",G90+H90+I90+J90+K90,AC90+AD90+AE90+AF90+AG90),"")</f>
        <v>26913.070962690137</v>
      </c>
      <c r="R90" s="79">
        <f t="shared" ca="1" si="120"/>
        <v>2100</v>
      </c>
      <c r="S90" s="78">
        <f ca="1">IFERROR((1+'Simulación Cliente'!$E$21)^(R90/360),"")</f>
        <v>3.0138269006810714</v>
      </c>
      <c r="T90" s="75">
        <f t="shared" ca="1" si="121"/>
        <v>8929.8700000000008</v>
      </c>
      <c r="X90" s="5">
        <v>69</v>
      </c>
      <c r="Y90" s="4">
        <f t="shared" ca="1" si="122"/>
        <v>47574</v>
      </c>
      <c r="Z90" s="5">
        <f t="shared" ca="1" si="158"/>
        <v>31</v>
      </c>
      <c r="AA90" s="5">
        <f t="shared" ca="1" si="123"/>
        <v>2100</v>
      </c>
      <c r="AB90" s="2">
        <f t="shared" ca="1" si="124"/>
        <v>1566540.9509513692</v>
      </c>
      <c r="AC90" s="2">
        <f t="shared" ca="1" si="159"/>
        <v>-2530.3464643910993</v>
      </c>
      <c r="AD90" s="16">
        <f t="shared" ca="1" si="153"/>
        <v>24788.635339159468</v>
      </c>
      <c r="AE90" s="16">
        <f t="shared" ca="1" si="93"/>
        <v>461.34850124891057</v>
      </c>
      <c r="AF90" s="14">
        <f t="shared" si="125"/>
        <v>450.45000000000005</v>
      </c>
      <c r="AG90" s="5">
        <f t="shared" si="94"/>
        <v>0</v>
      </c>
      <c r="AH90" s="16">
        <f t="shared" ca="1" si="95"/>
        <v>23170.08737601728</v>
      </c>
      <c r="AI90" s="16">
        <f t="shared" ca="1" si="96"/>
        <v>1569071.2974157603</v>
      </c>
      <c r="AJ90" s="16">
        <f t="shared" ca="1" si="126"/>
        <v>0.33851433504535527</v>
      </c>
      <c r="AK90" s="16">
        <f t="shared" ca="1" si="127"/>
        <v>0.33851433504535527</v>
      </c>
      <c r="AO90" s="5">
        <v>69</v>
      </c>
      <c r="AP90" s="4">
        <f t="shared" ca="1" si="128"/>
        <v>47574</v>
      </c>
      <c r="AQ90" s="5">
        <f t="shared" ca="1" si="160"/>
        <v>31</v>
      </c>
      <c r="AR90" s="5">
        <f t="shared" ca="1" si="129"/>
        <v>2100</v>
      </c>
      <c r="AS90" s="2">
        <f t="shared" ca="1" si="130"/>
        <v>1436607.1309455598</v>
      </c>
      <c r="AT90" s="2">
        <f t="shared" ca="1" si="161"/>
        <v>4323.9052947126802</v>
      </c>
      <c r="AU90" s="16">
        <f t="shared" ca="1" si="154"/>
        <v>22732.588173337259</v>
      </c>
      <c r="AV90" s="16">
        <f t="shared" ca="1" si="97"/>
        <v>423.08280951271877</v>
      </c>
      <c r="AW90" s="14">
        <f t="shared" si="131"/>
        <v>450.45000000000005</v>
      </c>
      <c r="AX90" s="5">
        <f t="shared" si="98"/>
        <v>0</v>
      </c>
      <c r="AY90" s="16">
        <f t="shared" ca="1" si="99"/>
        <v>27930.026277562658</v>
      </c>
      <c r="AZ90" s="16">
        <f t="shared" ca="1" si="100"/>
        <v>1432283.2256508472</v>
      </c>
      <c r="BA90" s="16">
        <f t="shared" ca="1" si="132"/>
        <v>0.33851433504535527</v>
      </c>
      <c r="BB90" s="16">
        <f t="shared" ca="1" si="133"/>
        <v>0.33851433504535527</v>
      </c>
      <c r="BF90" s="5">
        <v>69</v>
      </c>
      <c r="BG90" s="4">
        <f t="shared" ca="1" si="134"/>
        <v>47574</v>
      </c>
      <c r="BH90" s="5">
        <f t="shared" ca="1" si="162"/>
        <v>31</v>
      </c>
      <c r="BI90" s="5">
        <f t="shared" ca="1" si="135"/>
        <v>2100</v>
      </c>
      <c r="BJ90" s="2">
        <f t="shared" ca="1" si="136"/>
        <v>1444246.7526660294</v>
      </c>
      <c r="BK90" s="2">
        <f t="shared" ca="1" si="163"/>
        <v>316.34788020122505</v>
      </c>
      <c r="BL90" s="16">
        <f t="shared" ca="1" si="155"/>
        <v>22853.476042143262</v>
      </c>
      <c r="BM90" s="16">
        <f t="shared" ca="1" si="101"/>
        <v>425.33268879529146</v>
      </c>
      <c r="BN90" s="14">
        <f t="shared" si="137"/>
        <v>450.45000000000005</v>
      </c>
      <c r="BO90" s="5">
        <f t="shared" si="102"/>
        <v>0</v>
      </c>
      <c r="BP90" s="16">
        <f t="shared" ca="1" si="103"/>
        <v>24045.606611139778</v>
      </c>
      <c r="BQ90" s="16">
        <f t="shared" ca="1" si="104"/>
        <v>1443930.4047858282</v>
      </c>
      <c r="BR90" s="16">
        <f t="shared" ca="1" si="138"/>
        <v>0.33851433504535527</v>
      </c>
      <c r="BS90" s="16">
        <f t="shared" ca="1" si="139"/>
        <v>0.33851433504535527</v>
      </c>
      <c r="BW90" s="5">
        <v>69</v>
      </c>
      <c r="BX90" s="4">
        <f t="shared" ca="1" si="140"/>
        <v>47574</v>
      </c>
      <c r="BY90" s="5">
        <f t="shared" ca="1" si="164"/>
        <v>31</v>
      </c>
      <c r="BZ90" s="5">
        <f t="shared" ca="1" si="141"/>
        <v>2100</v>
      </c>
      <c r="CA90" s="2">
        <f t="shared" ca="1" si="142"/>
        <v>1559179.6551966467</v>
      </c>
      <c r="CB90" s="2">
        <f t="shared" ca="1" si="165"/>
        <v>1331.2887277430345</v>
      </c>
      <c r="CC90" s="16">
        <f t="shared" ca="1" si="156"/>
        <v>24672.151645594546</v>
      </c>
      <c r="CD90" s="16">
        <f t="shared" ca="1" si="105"/>
        <v>459.18058935255783</v>
      </c>
      <c r="CE90" s="14">
        <f t="shared" si="143"/>
        <v>450.45000000000005</v>
      </c>
      <c r="CF90" s="5">
        <f t="shared" si="106"/>
        <v>0</v>
      </c>
      <c r="CG90" s="16">
        <f t="shared" ca="1" si="107"/>
        <v>26913.070962690137</v>
      </c>
      <c r="CH90" s="16">
        <f t="shared" ca="1" si="108"/>
        <v>1557848.3664689036</v>
      </c>
      <c r="CI90" s="16">
        <f t="shared" ca="1" si="144"/>
        <v>0.33851433504535527</v>
      </c>
      <c r="CJ90" s="16">
        <f t="shared" ca="1" si="145"/>
        <v>0.33851433504535527</v>
      </c>
      <c r="CN90" s="5">
        <v>69</v>
      </c>
      <c r="CO90" s="4">
        <f t="shared" ca="1" si="146"/>
        <v>47574</v>
      </c>
      <c r="CP90" s="5">
        <f t="shared" ca="1" si="166"/>
        <v>31</v>
      </c>
      <c r="CQ90" s="5">
        <f t="shared" ca="1" si="147"/>
        <v>2100</v>
      </c>
      <c r="CR90" s="2">
        <f t="shared" ca="1" si="148"/>
        <v>1566540.9509513692</v>
      </c>
      <c r="CS90" s="2">
        <f t="shared" ca="1" si="167"/>
        <v>-2530.3464643910993</v>
      </c>
      <c r="CT90" s="16">
        <f t="shared" ca="1" si="157"/>
        <v>24788.635339159468</v>
      </c>
      <c r="CU90" s="16">
        <f t="shared" ca="1" si="109"/>
        <v>461.34850124891057</v>
      </c>
      <c r="CV90" s="14">
        <f t="shared" si="149"/>
        <v>450.45000000000005</v>
      </c>
      <c r="CW90" s="5">
        <f t="shared" si="110"/>
        <v>0</v>
      </c>
      <c r="CX90" s="16">
        <f t="shared" ca="1" si="111"/>
        <v>23170.08737601728</v>
      </c>
      <c r="CY90" s="16">
        <f t="shared" ca="1" si="112"/>
        <v>1569071.2974157603</v>
      </c>
      <c r="CZ90" s="16">
        <f t="shared" ca="1" si="150"/>
        <v>0.33851433504535527</v>
      </c>
      <c r="DA90" s="16">
        <f t="shared" ca="1" si="151"/>
        <v>0.33851433504535527</v>
      </c>
    </row>
    <row r="91" spans="2:105">
      <c r="B91" s="5">
        <v>70</v>
      </c>
      <c r="C91" s="4">
        <f t="shared" ca="1" si="113"/>
        <v>47604</v>
      </c>
      <c r="D91" s="5">
        <f t="shared" ca="1" si="114"/>
        <v>30</v>
      </c>
      <c r="E91" s="5">
        <f t="shared" ca="1" si="115"/>
        <v>2130</v>
      </c>
      <c r="F91" s="2">
        <f t="shared" ca="1" si="116"/>
        <v>1557848.3664689036</v>
      </c>
      <c r="G91" s="2">
        <f t="shared" ca="1" si="88"/>
        <v>2168.8005687362493</v>
      </c>
      <c r="H91" s="16">
        <f t="shared" ca="1" si="152"/>
        <v>23849.833609510108</v>
      </c>
      <c r="I91" s="16">
        <f t="shared" ca="1" si="89"/>
        <v>443.9867844437789</v>
      </c>
      <c r="J91" s="14">
        <f t="shared" si="117"/>
        <v>450.45000000000005</v>
      </c>
      <c r="K91" s="5">
        <f t="shared" si="90"/>
        <v>0</v>
      </c>
      <c r="L91" s="16">
        <f t="shared" ca="1" si="91"/>
        <v>26913.070962690137</v>
      </c>
      <c r="M91" s="16">
        <f t="shared" ca="1" si="92"/>
        <v>1555679.5659001675</v>
      </c>
      <c r="N91" s="16">
        <f t="shared" ca="1" si="118"/>
        <v>0.33331644162929186</v>
      </c>
      <c r="O91" s="16">
        <f t="shared" ca="1" si="119"/>
        <v>0.33331644162929186</v>
      </c>
      <c r="P91" s="82"/>
      <c r="Q91" s="77">
        <f ca="1">IFERROR(IF('Simulación Cliente'!$H$21="Simple",G91+H91+I91+J91+K91,AC91+AD91+AE91+AF91+AG91),"")</f>
        <v>26913.070962690137</v>
      </c>
      <c r="R91" s="79">
        <f t="shared" ca="1" si="120"/>
        <v>2130</v>
      </c>
      <c r="S91" s="78">
        <f ca="1">IFERROR((1+'Simulación Cliente'!$E$21)^(R91/360),"")</f>
        <v>3.0617015367403502</v>
      </c>
      <c r="T91" s="75">
        <f t="shared" ca="1" si="121"/>
        <v>8790.23</v>
      </c>
      <c r="X91" s="5">
        <v>70</v>
      </c>
      <c r="Y91" s="4">
        <f t="shared" ca="1" si="122"/>
        <v>47604</v>
      </c>
      <c r="Z91" s="5">
        <f t="shared" ca="1" si="158"/>
        <v>30</v>
      </c>
      <c r="AA91" s="5">
        <f t="shared" ca="1" si="123"/>
        <v>2130</v>
      </c>
      <c r="AB91" s="2">
        <f t="shared" ca="1" si="124"/>
        <v>1569071.2974157603</v>
      </c>
      <c r="AC91" s="2">
        <f t="shared" ca="1" si="159"/>
        <v>-1749.198683507886</v>
      </c>
      <c r="AD91" s="16">
        <f t="shared" ca="1" si="153"/>
        <v>24021.650739761531</v>
      </c>
      <c r="AE91" s="16">
        <f t="shared" ca="1" si="93"/>
        <v>447.18531976363408</v>
      </c>
      <c r="AF91" s="14">
        <f t="shared" si="125"/>
        <v>450.45000000000005</v>
      </c>
      <c r="AG91" s="5">
        <f t="shared" si="94"/>
        <v>0</v>
      </c>
      <c r="AH91" s="16">
        <f t="shared" ca="1" si="95"/>
        <v>23170.08737601728</v>
      </c>
      <c r="AI91" s="16">
        <f t="shared" ca="1" si="96"/>
        <v>1570820.4960992683</v>
      </c>
      <c r="AJ91" s="16">
        <f t="shared" ca="1" si="126"/>
        <v>0.33331644162929186</v>
      </c>
      <c r="AK91" s="16">
        <f t="shared" ca="1" si="127"/>
        <v>0.33331644162929186</v>
      </c>
      <c r="AO91" s="5">
        <v>70</v>
      </c>
      <c r="AP91" s="4">
        <f t="shared" ca="1" si="128"/>
        <v>47604</v>
      </c>
      <c r="AQ91" s="5">
        <f t="shared" ca="1" si="160"/>
        <v>30</v>
      </c>
      <c r="AR91" s="5">
        <f t="shared" ca="1" si="129"/>
        <v>2130</v>
      </c>
      <c r="AS91" s="2">
        <f t="shared" ca="1" si="130"/>
        <v>1432283.2256508472</v>
      </c>
      <c r="AT91" s="2">
        <f t="shared" ca="1" si="161"/>
        <v>5143.8777678905535</v>
      </c>
      <c r="AU91" s="16">
        <f t="shared" ca="1" si="154"/>
        <v>21927.497790361482</v>
      </c>
      <c r="AV91" s="16">
        <f t="shared" ca="1" si="97"/>
        <v>408.20071931062142</v>
      </c>
      <c r="AW91" s="14">
        <f t="shared" si="131"/>
        <v>450.45000000000005</v>
      </c>
      <c r="AX91" s="5">
        <f t="shared" si="98"/>
        <v>0</v>
      </c>
      <c r="AY91" s="16">
        <f t="shared" ca="1" si="99"/>
        <v>27930.026277562658</v>
      </c>
      <c r="AZ91" s="16">
        <f t="shared" ca="1" si="100"/>
        <v>1427139.3478829567</v>
      </c>
      <c r="BA91" s="16">
        <f t="shared" ca="1" si="132"/>
        <v>0.33331644162929186</v>
      </c>
      <c r="BB91" s="16">
        <f t="shared" ca="1" si="133"/>
        <v>0.33331644162929186</v>
      </c>
      <c r="BF91" s="5">
        <v>70</v>
      </c>
      <c r="BG91" s="4">
        <f t="shared" ca="1" si="134"/>
        <v>47604</v>
      </c>
      <c r="BH91" s="5">
        <f t="shared" ca="1" si="162"/>
        <v>30</v>
      </c>
      <c r="BI91" s="5">
        <f t="shared" ca="1" si="135"/>
        <v>2130</v>
      </c>
      <c r="BJ91" s="2">
        <f t="shared" ca="1" si="136"/>
        <v>1443930.4047858282</v>
      </c>
      <c r="BK91" s="2">
        <f t="shared" ca="1" si="163"/>
        <v>1077.8265100421304</v>
      </c>
      <c r="BL91" s="16">
        <f t="shared" ca="1" si="155"/>
        <v>22105.809935733556</v>
      </c>
      <c r="BM91" s="16">
        <f t="shared" ca="1" si="101"/>
        <v>411.52016536409207</v>
      </c>
      <c r="BN91" s="14">
        <f t="shared" si="137"/>
        <v>450.45000000000005</v>
      </c>
      <c r="BO91" s="5">
        <f t="shared" si="102"/>
        <v>0</v>
      </c>
      <c r="BP91" s="16">
        <f t="shared" ca="1" si="103"/>
        <v>24045.606611139778</v>
      </c>
      <c r="BQ91" s="16">
        <f t="shared" ca="1" si="104"/>
        <v>1442852.578275786</v>
      </c>
      <c r="BR91" s="16">
        <f t="shared" ca="1" si="138"/>
        <v>0.33331644162929186</v>
      </c>
      <c r="BS91" s="16">
        <f t="shared" ca="1" si="139"/>
        <v>0.33331644162929186</v>
      </c>
      <c r="BW91" s="5">
        <v>70</v>
      </c>
      <c r="BX91" s="4">
        <f t="shared" ca="1" si="140"/>
        <v>47604</v>
      </c>
      <c r="BY91" s="5">
        <f t="shared" ca="1" si="164"/>
        <v>30</v>
      </c>
      <c r="BZ91" s="5">
        <f t="shared" ca="1" si="141"/>
        <v>2130</v>
      </c>
      <c r="CA91" s="2">
        <f t="shared" ca="1" si="142"/>
        <v>1557848.3664689036</v>
      </c>
      <c r="CB91" s="2">
        <f t="shared" ca="1" si="165"/>
        <v>2168.8005687362493</v>
      </c>
      <c r="CC91" s="16">
        <f t="shared" ca="1" si="156"/>
        <v>23849.833609510108</v>
      </c>
      <c r="CD91" s="16">
        <f t="shared" ca="1" si="105"/>
        <v>443.9867844437789</v>
      </c>
      <c r="CE91" s="14">
        <f t="shared" si="143"/>
        <v>450.45000000000005</v>
      </c>
      <c r="CF91" s="5">
        <f t="shared" si="106"/>
        <v>0</v>
      </c>
      <c r="CG91" s="16">
        <f t="shared" ca="1" si="107"/>
        <v>26913.070962690137</v>
      </c>
      <c r="CH91" s="16">
        <f t="shared" ca="1" si="108"/>
        <v>1555679.5659001675</v>
      </c>
      <c r="CI91" s="16">
        <f t="shared" ca="1" si="144"/>
        <v>0.33331644162929186</v>
      </c>
      <c r="CJ91" s="16">
        <f t="shared" ca="1" si="145"/>
        <v>0.33331644162929186</v>
      </c>
      <c r="CN91" s="5">
        <v>70</v>
      </c>
      <c r="CO91" s="4">
        <f t="shared" ca="1" si="146"/>
        <v>47604</v>
      </c>
      <c r="CP91" s="5">
        <f t="shared" ca="1" si="166"/>
        <v>30</v>
      </c>
      <c r="CQ91" s="5">
        <f t="shared" ca="1" si="147"/>
        <v>2130</v>
      </c>
      <c r="CR91" s="2">
        <f t="shared" ca="1" si="148"/>
        <v>1569071.2974157603</v>
      </c>
      <c r="CS91" s="2">
        <f t="shared" ca="1" si="167"/>
        <v>-1749.198683507886</v>
      </c>
      <c r="CT91" s="16">
        <f t="shared" ca="1" si="157"/>
        <v>24021.650739761531</v>
      </c>
      <c r="CU91" s="16">
        <f t="shared" ca="1" si="109"/>
        <v>447.18531976363408</v>
      </c>
      <c r="CV91" s="14">
        <f t="shared" si="149"/>
        <v>450.45000000000005</v>
      </c>
      <c r="CW91" s="5">
        <f t="shared" si="110"/>
        <v>0</v>
      </c>
      <c r="CX91" s="16">
        <f t="shared" ca="1" si="111"/>
        <v>23170.08737601728</v>
      </c>
      <c r="CY91" s="16">
        <f t="shared" ca="1" si="112"/>
        <v>1570820.4960992683</v>
      </c>
      <c r="CZ91" s="16">
        <f t="shared" ca="1" si="150"/>
        <v>0.33331644162929186</v>
      </c>
      <c r="DA91" s="16">
        <f t="shared" ca="1" si="151"/>
        <v>0.33331644162929186</v>
      </c>
    </row>
    <row r="92" spans="2:105">
      <c r="B92" s="5">
        <v>71</v>
      </c>
      <c r="C92" s="4">
        <f t="shared" ca="1" si="113"/>
        <v>47635</v>
      </c>
      <c r="D92" s="5">
        <f t="shared" ca="1" si="114"/>
        <v>31</v>
      </c>
      <c r="E92" s="5">
        <f t="shared" ca="1" si="115"/>
        <v>2161</v>
      </c>
      <c r="F92" s="2">
        <f t="shared" ca="1" si="116"/>
        <v>1555679.5659001675</v>
      </c>
      <c r="G92" s="2">
        <f t="shared" ca="1" si="88"/>
        <v>1387.7042323121386</v>
      </c>
      <c r="H92" s="16">
        <f t="shared" ca="1" si="152"/>
        <v>24616.766922218991</v>
      </c>
      <c r="I92" s="16">
        <f t="shared" ca="1" si="89"/>
        <v>458.14980815900691</v>
      </c>
      <c r="J92" s="14">
        <f t="shared" si="117"/>
        <v>450.45000000000005</v>
      </c>
      <c r="K92" s="5">
        <f t="shared" si="90"/>
        <v>0</v>
      </c>
      <c r="L92" s="16">
        <f t="shared" ca="1" si="91"/>
        <v>26913.070962690137</v>
      </c>
      <c r="M92" s="16">
        <f t="shared" ca="1" si="92"/>
        <v>1554291.8616678554</v>
      </c>
      <c r="N92" s="16">
        <f t="shared" ca="1" si="118"/>
        <v>0.32802911951098096</v>
      </c>
      <c r="O92" s="16">
        <f t="shared" ca="1" si="119"/>
        <v>0.32802911951098096</v>
      </c>
      <c r="P92" s="82"/>
      <c r="Q92" s="77">
        <f ca="1">IFERROR(IF('Simulación Cliente'!$H$21="Simple",G92+H92+I92+J92+K92,AC92+AD92+AE92+AF92+AG92),"")</f>
        <v>26913.070962690137</v>
      </c>
      <c r="R92" s="79">
        <f t="shared" ca="1" si="120"/>
        <v>2161</v>
      </c>
      <c r="S92" s="78">
        <f ca="1">IFERROR((1+'Simulación Cliente'!$E$21)^(R92/360),"")</f>
        <v>3.1119710699218226</v>
      </c>
      <c r="T92" s="75">
        <f t="shared" ca="1" si="121"/>
        <v>8648.24</v>
      </c>
      <c r="X92" s="5">
        <v>71</v>
      </c>
      <c r="Y92" s="4">
        <f t="shared" ca="1" si="122"/>
        <v>47635</v>
      </c>
      <c r="Z92" s="5">
        <f t="shared" ca="1" si="158"/>
        <v>31</v>
      </c>
      <c r="AA92" s="5">
        <f t="shared" ca="1" si="123"/>
        <v>2161</v>
      </c>
      <c r="AB92" s="2">
        <f t="shared" ca="1" si="124"/>
        <v>1570820.4960992683</v>
      </c>
      <c r="AC92" s="2">
        <f t="shared" ca="1" si="159"/>
        <v>-2599.3254756088572</v>
      </c>
      <c r="AD92" s="16">
        <f t="shared" ca="1" si="153"/>
        <v>24856.35401834517</v>
      </c>
      <c r="AE92" s="16">
        <f t="shared" ca="1" si="93"/>
        <v>462.60883328096583</v>
      </c>
      <c r="AF92" s="14">
        <f t="shared" si="125"/>
        <v>450.45000000000005</v>
      </c>
      <c r="AG92" s="5">
        <f t="shared" si="94"/>
        <v>0</v>
      </c>
      <c r="AH92" s="16">
        <f t="shared" ca="1" si="95"/>
        <v>23170.08737601728</v>
      </c>
      <c r="AI92" s="16">
        <f t="shared" ca="1" si="96"/>
        <v>1573419.8215748772</v>
      </c>
      <c r="AJ92" s="16">
        <f t="shared" ca="1" si="126"/>
        <v>0.32802911951098096</v>
      </c>
      <c r="AK92" s="16">
        <f t="shared" ca="1" si="127"/>
        <v>0.32802911951098096</v>
      </c>
      <c r="AO92" s="5">
        <v>71</v>
      </c>
      <c r="AP92" s="4">
        <f t="shared" ca="1" si="128"/>
        <v>47635</v>
      </c>
      <c r="AQ92" s="5">
        <f t="shared" ca="1" si="160"/>
        <v>31</v>
      </c>
      <c r="AR92" s="5">
        <f t="shared" ca="1" si="129"/>
        <v>2161</v>
      </c>
      <c r="AS92" s="2">
        <f t="shared" ca="1" si="130"/>
        <v>1427139.3478829567</v>
      </c>
      <c r="AT92" s="2">
        <f t="shared" ca="1" si="161"/>
        <v>4476.5099037336186</v>
      </c>
      <c r="AU92" s="16">
        <f t="shared" ca="1" si="154"/>
        <v>22582.771839671284</v>
      </c>
      <c r="AV92" s="16">
        <f t="shared" ca="1" si="97"/>
        <v>420.29453415775339</v>
      </c>
      <c r="AW92" s="14">
        <f t="shared" si="131"/>
        <v>450.45000000000005</v>
      </c>
      <c r="AX92" s="5">
        <f t="shared" si="98"/>
        <v>0</v>
      </c>
      <c r="AY92" s="16">
        <f t="shared" ca="1" si="99"/>
        <v>27930.026277562658</v>
      </c>
      <c r="AZ92" s="16">
        <f t="shared" ca="1" si="100"/>
        <v>1422662.8379792231</v>
      </c>
      <c r="BA92" s="16">
        <f t="shared" ca="1" si="132"/>
        <v>0.32802911951098096</v>
      </c>
      <c r="BB92" s="16">
        <f t="shared" ca="1" si="133"/>
        <v>0.32802911951098096</v>
      </c>
      <c r="BF92" s="5">
        <v>71</v>
      </c>
      <c r="BG92" s="4">
        <f t="shared" ca="1" si="134"/>
        <v>47635</v>
      </c>
      <c r="BH92" s="5">
        <f t="shared" ca="1" si="162"/>
        <v>31</v>
      </c>
      <c r="BI92" s="5">
        <f t="shared" ca="1" si="135"/>
        <v>2161</v>
      </c>
      <c r="BJ92" s="2">
        <f t="shared" ca="1" si="136"/>
        <v>1442852.578275786</v>
      </c>
      <c r="BK92" s="2">
        <f t="shared" ca="1" si="163"/>
        <v>338.81960735459143</v>
      </c>
      <c r="BL92" s="16">
        <f t="shared" ca="1" si="155"/>
        <v>22831.414901297918</v>
      </c>
      <c r="BM92" s="16">
        <f t="shared" ca="1" si="101"/>
        <v>424.92210248726821</v>
      </c>
      <c r="BN92" s="14">
        <f t="shared" si="137"/>
        <v>450.45000000000005</v>
      </c>
      <c r="BO92" s="5">
        <f t="shared" si="102"/>
        <v>0</v>
      </c>
      <c r="BP92" s="16">
        <f t="shared" ca="1" si="103"/>
        <v>24045.606611139778</v>
      </c>
      <c r="BQ92" s="16">
        <f t="shared" ca="1" si="104"/>
        <v>1442513.7586684313</v>
      </c>
      <c r="BR92" s="16">
        <f t="shared" ca="1" si="138"/>
        <v>0.32802911951098096</v>
      </c>
      <c r="BS92" s="16">
        <f t="shared" ca="1" si="139"/>
        <v>0.32802911951098096</v>
      </c>
      <c r="BW92" s="5">
        <v>71</v>
      </c>
      <c r="BX92" s="4">
        <f t="shared" ca="1" si="140"/>
        <v>47635</v>
      </c>
      <c r="BY92" s="5">
        <f t="shared" ca="1" si="164"/>
        <v>31</v>
      </c>
      <c r="BZ92" s="5">
        <f t="shared" ca="1" si="141"/>
        <v>2161</v>
      </c>
      <c r="CA92" s="2">
        <f t="shared" ca="1" si="142"/>
        <v>1555679.5659001675</v>
      </c>
      <c r="CB92" s="2">
        <f t="shared" ca="1" si="165"/>
        <v>1387.7042323121386</v>
      </c>
      <c r="CC92" s="16">
        <f t="shared" ca="1" si="156"/>
        <v>24616.766922218991</v>
      </c>
      <c r="CD92" s="16">
        <f t="shared" ca="1" si="105"/>
        <v>458.14980815900691</v>
      </c>
      <c r="CE92" s="14">
        <f t="shared" si="143"/>
        <v>450.45000000000005</v>
      </c>
      <c r="CF92" s="5">
        <f t="shared" si="106"/>
        <v>0</v>
      </c>
      <c r="CG92" s="16">
        <f t="shared" ca="1" si="107"/>
        <v>26913.070962690137</v>
      </c>
      <c r="CH92" s="16">
        <f t="shared" ca="1" si="108"/>
        <v>1554291.8616678554</v>
      </c>
      <c r="CI92" s="16">
        <f t="shared" ca="1" si="144"/>
        <v>0.32802911951098096</v>
      </c>
      <c r="CJ92" s="16">
        <f t="shared" ca="1" si="145"/>
        <v>0.32802911951098096</v>
      </c>
      <c r="CN92" s="5">
        <v>71</v>
      </c>
      <c r="CO92" s="4">
        <f t="shared" ca="1" si="146"/>
        <v>47635</v>
      </c>
      <c r="CP92" s="5">
        <f t="shared" ca="1" si="166"/>
        <v>31</v>
      </c>
      <c r="CQ92" s="5">
        <f t="shared" ca="1" si="147"/>
        <v>2161</v>
      </c>
      <c r="CR92" s="2">
        <f t="shared" ca="1" si="148"/>
        <v>1570820.4960992683</v>
      </c>
      <c r="CS92" s="2">
        <f t="shared" ca="1" si="167"/>
        <v>-2599.3254756088572</v>
      </c>
      <c r="CT92" s="16">
        <f t="shared" ca="1" si="157"/>
        <v>24856.35401834517</v>
      </c>
      <c r="CU92" s="16">
        <f t="shared" ca="1" si="109"/>
        <v>462.60883328096583</v>
      </c>
      <c r="CV92" s="14">
        <f t="shared" si="149"/>
        <v>450.45000000000005</v>
      </c>
      <c r="CW92" s="5">
        <f t="shared" si="110"/>
        <v>0</v>
      </c>
      <c r="CX92" s="16">
        <f t="shared" ca="1" si="111"/>
        <v>23170.08737601728</v>
      </c>
      <c r="CY92" s="16">
        <f t="shared" ca="1" si="112"/>
        <v>1573419.8215748772</v>
      </c>
      <c r="CZ92" s="16">
        <f t="shared" ca="1" si="150"/>
        <v>0.32802911951098096</v>
      </c>
      <c r="DA92" s="16">
        <f t="shared" ca="1" si="151"/>
        <v>0.32802911951098096</v>
      </c>
    </row>
    <row r="93" spans="2:105">
      <c r="B93" s="5">
        <v>72</v>
      </c>
      <c r="C93" s="4">
        <f t="shared" ca="1" si="113"/>
        <v>47665</v>
      </c>
      <c r="D93" s="5">
        <f t="shared" ca="1" si="114"/>
        <v>30</v>
      </c>
      <c r="E93" s="5">
        <f t="shared" ca="1" si="115"/>
        <v>2191</v>
      </c>
      <c r="F93" s="2">
        <f t="shared" ca="1" si="116"/>
        <v>1554291.8616678554</v>
      </c>
      <c r="G93" s="2">
        <f t="shared" ca="1" si="88"/>
        <v>2224.2623779383503</v>
      </c>
      <c r="H93" s="16">
        <f t="shared" ca="1" si="152"/>
        <v>23795.385404176308</v>
      </c>
      <c r="I93" s="16">
        <f t="shared" ca="1" si="89"/>
        <v>442.97318057547983</v>
      </c>
      <c r="J93" s="14">
        <f t="shared" si="117"/>
        <v>450.45000000000005</v>
      </c>
      <c r="K93" s="5">
        <f t="shared" si="90"/>
        <v>0</v>
      </c>
      <c r="L93" s="16">
        <f t="shared" ca="1" si="91"/>
        <v>26913.070962690137</v>
      </c>
      <c r="M93" s="16">
        <f t="shared" ca="1" si="92"/>
        <v>1552067.5992899172</v>
      </c>
      <c r="N93" s="16">
        <f t="shared" ca="1" si="118"/>
        <v>0.32299222675914302</v>
      </c>
      <c r="O93" s="16">
        <f t="shared" ca="1" si="119"/>
        <v>0.32299222675914302</v>
      </c>
      <c r="P93" s="82"/>
      <c r="Q93" s="77">
        <f ca="1">IFERROR(IF('Simulación Cliente'!$H$21="Simple",G93+H93+I93+J93+K93,AC93+AD93+AE93+AF93+AG93),"")</f>
        <v>26913.070962690137</v>
      </c>
      <c r="R93" s="79">
        <f t="shared" ca="1" si="120"/>
        <v>2191</v>
      </c>
      <c r="S93" s="78">
        <f ca="1">IFERROR((1+'Simulación Cliente'!$E$21)^(R93/360),"")</f>
        <v>3.161404725970828</v>
      </c>
      <c r="T93" s="75">
        <f t="shared" ca="1" si="121"/>
        <v>8513.01</v>
      </c>
      <c r="X93" s="5">
        <v>72</v>
      </c>
      <c r="Y93" s="4">
        <f t="shared" ca="1" si="122"/>
        <v>47665</v>
      </c>
      <c r="Z93" s="5">
        <f t="shared" ca="1" si="158"/>
        <v>30</v>
      </c>
      <c r="AA93" s="5">
        <f t="shared" ca="1" si="123"/>
        <v>2191</v>
      </c>
      <c r="AB93" s="2">
        <f t="shared" ca="1" si="124"/>
        <v>1573419.8215748772</v>
      </c>
      <c r="AC93" s="2">
        <f t="shared" ca="1" si="159"/>
        <v>21353.075760792679</v>
      </c>
      <c r="AD93" s="16">
        <f t="shared" ca="1" si="153"/>
        <v>24088.224342092901</v>
      </c>
      <c r="AE93" s="16">
        <f t="shared" ca="1" si="93"/>
        <v>448.42464914898278</v>
      </c>
      <c r="AF93" s="14">
        <f t="shared" si="125"/>
        <v>450.45000000000005</v>
      </c>
      <c r="AG93" s="5">
        <f t="shared" si="94"/>
        <v>0</v>
      </c>
      <c r="AH93" s="16">
        <f t="shared" ca="1" si="95"/>
        <v>46340.17475203456</v>
      </c>
      <c r="AI93" s="16">
        <f t="shared" ca="1" si="96"/>
        <v>1552066.7458140845</v>
      </c>
      <c r="AJ93" s="16">
        <f t="shared" ca="1" si="126"/>
        <v>0.64598445351828604</v>
      </c>
      <c r="AK93" s="16">
        <f t="shared" ca="1" si="127"/>
        <v>0.32299222675914302</v>
      </c>
      <c r="AO93" s="5">
        <v>72</v>
      </c>
      <c r="AP93" s="4">
        <f t="shared" ca="1" si="128"/>
        <v>47665</v>
      </c>
      <c r="AQ93" s="5">
        <f t="shared" ca="1" si="160"/>
        <v>30</v>
      </c>
      <c r="AR93" s="5">
        <f t="shared" ca="1" si="129"/>
        <v>2191</v>
      </c>
      <c r="AS93" s="2">
        <f t="shared" ca="1" si="130"/>
        <v>1422662.8379792231</v>
      </c>
      <c r="AT93" s="2">
        <f t="shared" ca="1" si="161"/>
        <v>5293.9026196316772</v>
      </c>
      <c r="AU93" s="16">
        <f t="shared" ca="1" si="154"/>
        <v>21780.214749106774</v>
      </c>
      <c r="AV93" s="16">
        <f t="shared" ca="1" si="97"/>
        <v>405.4589088242077</v>
      </c>
      <c r="AW93" s="14">
        <f t="shared" si="131"/>
        <v>450.45000000000005</v>
      </c>
      <c r="AX93" s="5">
        <f t="shared" si="98"/>
        <v>0</v>
      </c>
      <c r="AY93" s="16">
        <f t="shared" ca="1" si="99"/>
        <v>27930.026277562658</v>
      </c>
      <c r="AZ93" s="16">
        <f t="shared" ca="1" si="100"/>
        <v>1417368.9353595914</v>
      </c>
      <c r="BA93" s="16">
        <f t="shared" ca="1" si="132"/>
        <v>0.32299222675914302</v>
      </c>
      <c r="BB93" s="16">
        <f t="shared" ca="1" si="133"/>
        <v>0.32299222675914302</v>
      </c>
      <c r="BF93" s="5">
        <v>72</v>
      </c>
      <c r="BG93" s="4">
        <f t="shared" ca="1" si="134"/>
        <v>47665</v>
      </c>
      <c r="BH93" s="5">
        <f t="shared" ca="1" si="162"/>
        <v>30</v>
      </c>
      <c r="BI93" s="5">
        <f t="shared" ca="1" si="135"/>
        <v>2191</v>
      </c>
      <c r="BJ93" s="2">
        <f t="shared" ca="1" si="136"/>
        <v>1442513.7586684313</v>
      </c>
      <c r="BK93" s="2">
        <f t="shared" ca="1" si="163"/>
        <v>25145.524967268215</v>
      </c>
      <c r="BL93" s="16">
        <f t="shared" ca="1" si="155"/>
        <v>22084.121833790708</v>
      </c>
      <c r="BM93" s="16">
        <f t="shared" ca="1" si="101"/>
        <v>411.11642122063381</v>
      </c>
      <c r="BN93" s="14">
        <f t="shared" si="137"/>
        <v>450.45000000000005</v>
      </c>
      <c r="BO93" s="5">
        <f t="shared" si="102"/>
        <v>0</v>
      </c>
      <c r="BP93" s="16">
        <f t="shared" ca="1" si="103"/>
        <v>48091.213222279555</v>
      </c>
      <c r="BQ93" s="16">
        <f t="shared" ca="1" si="104"/>
        <v>1417368.2337011632</v>
      </c>
      <c r="BR93" s="16">
        <f t="shared" ca="1" si="138"/>
        <v>0.64598445351828604</v>
      </c>
      <c r="BS93" s="16">
        <f t="shared" ca="1" si="139"/>
        <v>0.32299222675914302</v>
      </c>
      <c r="BW93" s="5">
        <v>72</v>
      </c>
      <c r="BX93" s="4">
        <f t="shared" ca="1" si="140"/>
        <v>47665</v>
      </c>
      <c r="BY93" s="5">
        <f t="shared" ca="1" si="164"/>
        <v>30</v>
      </c>
      <c r="BZ93" s="5">
        <f t="shared" ca="1" si="141"/>
        <v>2191</v>
      </c>
      <c r="CA93" s="2">
        <f t="shared" ca="1" si="142"/>
        <v>1554291.8616678554</v>
      </c>
      <c r="CB93" s="2">
        <f t="shared" ca="1" si="165"/>
        <v>2224.2623779383503</v>
      </c>
      <c r="CC93" s="16">
        <f t="shared" ca="1" si="156"/>
        <v>23795.385404176308</v>
      </c>
      <c r="CD93" s="16">
        <f t="shared" ca="1" si="105"/>
        <v>442.97318057547983</v>
      </c>
      <c r="CE93" s="14">
        <f t="shared" si="143"/>
        <v>450.45000000000005</v>
      </c>
      <c r="CF93" s="5">
        <f t="shared" si="106"/>
        <v>0</v>
      </c>
      <c r="CG93" s="16">
        <f t="shared" ca="1" si="107"/>
        <v>26913.070962690137</v>
      </c>
      <c r="CH93" s="16">
        <f t="shared" ca="1" si="108"/>
        <v>1552067.5992899172</v>
      </c>
      <c r="CI93" s="16">
        <f t="shared" ca="1" si="144"/>
        <v>0.32299222675914302</v>
      </c>
      <c r="CJ93" s="16">
        <f t="shared" ca="1" si="145"/>
        <v>0.32299222675914302</v>
      </c>
      <c r="CN93" s="5">
        <v>72</v>
      </c>
      <c r="CO93" s="4">
        <f t="shared" ca="1" si="146"/>
        <v>47665</v>
      </c>
      <c r="CP93" s="5">
        <f t="shared" ca="1" si="166"/>
        <v>30</v>
      </c>
      <c r="CQ93" s="5">
        <f t="shared" ca="1" si="147"/>
        <v>2191</v>
      </c>
      <c r="CR93" s="2">
        <f t="shared" ca="1" si="148"/>
        <v>1573419.8215748772</v>
      </c>
      <c r="CS93" s="2">
        <f t="shared" ca="1" si="167"/>
        <v>21353.075760792679</v>
      </c>
      <c r="CT93" s="16">
        <f t="shared" ca="1" si="157"/>
        <v>24088.224342092901</v>
      </c>
      <c r="CU93" s="16">
        <f t="shared" ca="1" si="109"/>
        <v>448.42464914898278</v>
      </c>
      <c r="CV93" s="14">
        <f t="shared" si="149"/>
        <v>450.45000000000005</v>
      </c>
      <c r="CW93" s="5">
        <f t="shared" si="110"/>
        <v>0</v>
      </c>
      <c r="CX93" s="16">
        <f t="shared" ca="1" si="111"/>
        <v>46340.17475203456</v>
      </c>
      <c r="CY93" s="16">
        <f t="shared" ca="1" si="112"/>
        <v>1552066.7458140845</v>
      </c>
      <c r="CZ93" s="16">
        <f t="shared" ca="1" si="150"/>
        <v>0.64598445351828604</v>
      </c>
      <c r="DA93" s="16">
        <f t="shared" ca="1" si="151"/>
        <v>0.32299222675914302</v>
      </c>
    </row>
    <row r="94" spans="2:105">
      <c r="B94" s="5">
        <v>73</v>
      </c>
      <c r="C94" s="4">
        <f t="shared" ca="1" si="113"/>
        <v>47696</v>
      </c>
      <c r="D94" s="5">
        <f t="shared" ca="1" si="114"/>
        <v>31</v>
      </c>
      <c r="E94" s="5">
        <f t="shared" ca="1" si="115"/>
        <v>2222</v>
      </c>
      <c r="F94" s="2">
        <f t="shared" ca="1" si="116"/>
        <v>1552067.5992899172</v>
      </c>
      <c r="G94" s="2">
        <f t="shared" ca="1" si="88"/>
        <v>1445.923009475624</v>
      </c>
      <c r="H94" s="16">
        <f t="shared" ca="1" si="152"/>
        <v>24559.611874274451</v>
      </c>
      <c r="I94" s="16">
        <f t="shared" ca="1" si="89"/>
        <v>457.08607894006241</v>
      </c>
      <c r="J94" s="14">
        <f t="shared" si="117"/>
        <v>450.45000000000005</v>
      </c>
      <c r="K94" s="5">
        <f t="shared" si="90"/>
        <v>0</v>
      </c>
      <c r="L94" s="16">
        <f t="shared" ca="1" si="91"/>
        <v>26913.070962690137</v>
      </c>
      <c r="M94" s="16">
        <f t="shared" ca="1" si="92"/>
        <v>1550621.6762804415</v>
      </c>
      <c r="N94" s="16">
        <f t="shared" ca="1" si="118"/>
        <v>0.31786867528883944</v>
      </c>
      <c r="O94" s="16">
        <f t="shared" ca="1" si="119"/>
        <v>0.31786867528883944</v>
      </c>
      <c r="P94" s="82"/>
      <c r="Q94" s="77">
        <f ca="1">IFERROR(IF('Simulación Cliente'!$H$21="Simple",G94+H94+I94+J94+K94,AC94+AD94+AE94+AF94+AG94),"")</f>
        <v>26913.070962690137</v>
      </c>
      <c r="R94" s="79">
        <f t="shared" ca="1" si="120"/>
        <v>2222</v>
      </c>
      <c r="S94" s="78">
        <f ca="1">IFERROR((1+'Simulación Cliente'!$E$21)^(R94/360),"")</f>
        <v>3.2133112680897087</v>
      </c>
      <c r="T94" s="75">
        <f t="shared" ca="1" si="121"/>
        <v>8375.49</v>
      </c>
      <c r="X94" s="5">
        <v>73</v>
      </c>
      <c r="Y94" s="4">
        <f t="shared" ca="1" si="122"/>
        <v>47696</v>
      </c>
      <c r="Z94" s="5">
        <f t="shared" ca="1" si="158"/>
        <v>31</v>
      </c>
      <c r="AA94" s="5">
        <f t="shared" ca="1" si="123"/>
        <v>2222</v>
      </c>
      <c r="AB94" s="2">
        <f t="shared" ca="1" si="124"/>
        <v>1552066.7458140845</v>
      </c>
      <c r="AC94" s="2">
        <f t="shared" ca="1" si="159"/>
        <v>-2297.0468206139994</v>
      </c>
      <c r="AD94" s="16">
        <f t="shared" ca="1" si="153"/>
        <v>24559.598369041043</v>
      </c>
      <c r="AE94" s="16">
        <f t="shared" ca="1" si="93"/>
        <v>457.08582759023591</v>
      </c>
      <c r="AF94" s="14">
        <f t="shared" si="125"/>
        <v>450.45000000000005</v>
      </c>
      <c r="AG94" s="5">
        <f t="shared" si="94"/>
        <v>0</v>
      </c>
      <c r="AH94" s="16">
        <f t="shared" ca="1" si="95"/>
        <v>23170.08737601728</v>
      </c>
      <c r="AI94" s="16">
        <f t="shared" ca="1" si="96"/>
        <v>1554363.7926346986</v>
      </c>
      <c r="AJ94" s="16">
        <f t="shared" ca="1" si="126"/>
        <v>0.31786867528883944</v>
      </c>
      <c r="AK94" s="16">
        <f t="shared" ca="1" si="127"/>
        <v>0.31786867528883944</v>
      </c>
      <c r="AO94" s="5">
        <v>73</v>
      </c>
      <c r="AP94" s="4">
        <f t="shared" ca="1" si="128"/>
        <v>47696</v>
      </c>
      <c r="AQ94" s="5">
        <f t="shared" ca="1" si="160"/>
        <v>31</v>
      </c>
      <c r="AR94" s="5">
        <f t="shared" ca="1" si="129"/>
        <v>2222</v>
      </c>
      <c r="AS94" s="2">
        <f t="shared" ca="1" si="130"/>
        <v>1417368.9353595914</v>
      </c>
      <c r="AT94" s="2">
        <f t="shared" ca="1" si="161"/>
        <v>4633.9923865115343</v>
      </c>
      <c r="AU94" s="16">
        <f t="shared" ca="1" si="154"/>
        <v>22428.166757047831</v>
      </c>
      <c r="AV94" s="16">
        <f t="shared" ca="1" si="97"/>
        <v>417.41713400329155</v>
      </c>
      <c r="AW94" s="14">
        <f t="shared" si="131"/>
        <v>450.45000000000005</v>
      </c>
      <c r="AX94" s="5">
        <f t="shared" si="98"/>
        <v>0</v>
      </c>
      <c r="AY94" s="16">
        <f t="shared" ca="1" si="99"/>
        <v>27930.026277562658</v>
      </c>
      <c r="AZ94" s="16">
        <f t="shared" ca="1" si="100"/>
        <v>1412734.9429730799</v>
      </c>
      <c r="BA94" s="16">
        <f t="shared" ca="1" si="132"/>
        <v>0.31786867528883944</v>
      </c>
      <c r="BB94" s="16">
        <f t="shared" ca="1" si="133"/>
        <v>0.31786867528883944</v>
      </c>
      <c r="BF94" s="5">
        <v>73</v>
      </c>
      <c r="BG94" s="4">
        <f t="shared" ca="1" si="134"/>
        <v>47696</v>
      </c>
      <c r="BH94" s="5">
        <f t="shared" ca="1" si="162"/>
        <v>31</v>
      </c>
      <c r="BI94" s="5">
        <f t="shared" ca="1" si="135"/>
        <v>2222</v>
      </c>
      <c r="BJ94" s="2">
        <f t="shared" ca="1" si="136"/>
        <v>1417368.2337011632</v>
      </c>
      <c r="BK94" s="2">
        <f t="shared" ca="1" si="163"/>
        <v>749.58402963275876</v>
      </c>
      <c r="BL94" s="16">
        <f t="shared" ca="1" si="155"/>
        <v>22428.155654143116</v>
      </c>
      <c r="BM94" s="16">
        <f t="shared" ca="1" si="101"/>
        <v>417.41692736390303</v>
      </c>
      <c r="BN94" s="14">
        <f t="shared" si="137"/>
        <v>450.45000000000005</v>
      </c>
      <c r="BO94" s="5">
        <f t="shared" si="102"/>
        <v>0</v>
      </c>
      <c r="BP94" s="16">
        <f t="shared" ca="1" si="103"/>
        <v>24045.606611139778</v>
      </c>
      <c r="BQ94" s="16">
        <f t="shared" ca="1" si="104"/>
        <v>1416618.6496715304</v>
      </c>
      <c r="BR94" s="16">
        <f t="shared" ca="1" si="138"/>
        <v>0.31786867528883944</v>
      </c>
      <c r="BS94" s="16">
        <f t="shared" ca="1" si="139"/>
        <v>0.31786867528883944</v>
      </c>
      <c r="BW94" s="5">
        <v>73</v>
      </c>
      <c r="BX94" s="4">
        <f t="shared" ca="1" si="140"/>
        <v>47696</v>
      </c>
      <c r="BY94" s="5">
        <f t="shared" ca="1" si="164"/>
        <v>31</v>
      </c>
      <c r="BZ94" s="5">
        <f t="shared" ca="1" si="141"/>
        <v>2222</v>
      </c>
      <c r="CA94" s="2">
        <f t="shared" ca="1" si="142"/>
        <v>1552067.5992899172</v>
      </c>
      <c r="CB94" s="2">
        <f t="shared" ca="1" si="165"/>
        <v>1445.923009475624</v>
      </c>
      <c r="CC94" s="16">
        <f t="shared" ca="1" si="156"/>
        <v>24559.611874274451</v>
      </c>
      <c r="CD94" s="16">
        <f t="shared" ca="1" si="105"/>
        <v>457.08607894006241</v>
      </c>
      <c r="CE94" s="14">
        <f t="shared" si="143"/>
        <v>450.45000000000005</v>
      </c>
      <c r="CF94" s="5">
        <f t="shared" si="106"/>
        <v>0</v>
      </c>
      <c r="CG94" s="16">
        <f t="shared" ca="1" si="107"/>
        <v>26913.070962690137</v>
      </c>
      <c r="CH94" s="16">
        <f t="shared" ca="1" si="108"/>
        <v>1550621.6762804415</v>
      </c>
      <c r="CI94" s="16">
        <f t="shared" ca="1" si="144"/>
        <v>0.31786867528883944</v>
      </c>
      <c r="CJ94" s="16">
        <f t="shared" ca="1" si="145"/>
        <v>0.31786867528883944</v>
      </c>
      <c r="CN94" s="5">
        <v>73</v>
      </c>
      <c r="CO94" s="4">
        <f t="shared" ca="1" si="146"/>
        <v>47696</v>
      </c>
      <c r="CP94" s="5">
        <f t="shared" ca="1" si="166"/>
        <v>31</v>
      </c>
      <c r="CQ94" s="5">
        <f t="shared" ca="1" si="147"/>
        <v>2222</v>
      </c>
      <c r="CR94" s="2">
        <f t="shared" ca="1" si="148"/>
        <v>1552066.7458140845</v>
      </c>
      <c r="CS94" s="2">
        <f t="shared" ca="1" si="167"/>
        <v>-2297.0468206139994</v>
      </c>
      <c r="CT94" s="16">
        <f t="shared" ca="1" si="157"/>
        <v>24559.598369041043</v>
      </c>
      <c r="CU94" s="16">
        <f t="shared" ca="1" si="109"/>
        <v>457.08582759023591</v>
      </c>
      <c r="CV94" s="14">
        <f t="shared" si="149"/>
        <v>450.45000000000005</v>
      </c>
      <c r="CW94" s="5">
        <f t="shared" si="110"/>
        <v>0</v>
      </c>
      <c r="CX94" s="16">
        <f t="shared" ca="1" si="111"/>
        <v>23170.08737601728</v>
      </c>
      <c r="CY94" s="16">
        <f t="shared" ca="1" si="112"/>
        <v>1554363.7926346986</v>
      </c>
      <c r="CZ94" s="16">
        <f t="shared" ca="1" si="150"/>
        <v>0.31786867528883944</v>
      </c>
      <c r="DA94" s="16">
        <f t="shared" ca="1" si="151"/>
        <v>0.31786867528883944</v>
      </c>
    </row>
    <row r="95" spans="2:105">
      <c r="B95" s="5">
        <v>74</v>
      </c>
      <c r="C95" s="4">
        <f t="shared" ca="1" si="113"/>
        <v>47727</v>
      </c>
      <c r="D95" s="5">
        <f t="shared" ca="1" si="114"/>
        <v>31</v>
      </c>
      <c r="E95" s="5">
        <f t="shared" ca="1" si="115"/>
        <v>2253</v>
      </c>
      <c r="F95" s="2">
        <f t="shared" ca="1" si="116"/>
        <v>1550621.6762804415</v>
      </c>
      <c r="G95" s="2">
        <f t="shared" ca="1" si="88"/>
        <v>1469.2288366240064</v>
      </c>
      <c r="H95" s="16">
        <f t="shared" ca="1" si="152"/>
        <v>24536.731873474837</v>
      </c>
      <c r="I95" s="16">
        <f t="shared" ca="1" si="89"/>
        <v>456.66025259129202</v>
      </c>
      <c r="J95" s="14">
        <f t="shared" si="117"/>
        <v>450.45000000000005</v>
      </c>
      <c r="K95" s="5">
        <f t="shared" si="90"/>
        <v>0</v>
      </c>
      <c r="L95" s="16">
        <f t="shared" ca="1" si="91"/>
        <v>26913.070962690137</v>
      </c>
      <c r="M95" s="16">
        <f t="shared" ca="1" si="92"/>
        <v>1549152.4474438175</v>
      </c>
      <c r="N95" s="16">
        <f t="shared" ca="1" si="118"/>
        <v>0.31282639753813041</v>
      </c>
      <c r="O95" s="16">
        <f t="shared" ca="1" si="119"/>
        <v>0.31282639753813041</v>
      </c>
      <c r="P95" s="82"/>
      <c r="Q95" s="77">
        <f ca="1">IFERROR(IF('Simulación Cliente'!$H$21="Simple",G95+H95+I95+J95+K95,AC95+AD95+AE95+AF95+AG95),"")</f>
        <v>26913.070962690137</v>
      </c>
      <c r="R95" s="79">
        <f t="shared" ca="1" si="120"/>
        <v>2253</v>
      </c>
      <c r="S95" s="78">
        <f ca="1">IFERROR((1+'Simulación Cliente'!$E$21)^(R95/360),"")</f>
        <v>3.2660700544949992</v>
      </c>
      <c r="T95" s="75">
        <f t="shared" ca="1" si="121"/>
        <v>8240.2000000000007</v>
      </c>
      <c r="X95" s="5">
        <v>74</v>
      </c>
      <c r="Y95" s="4">
        <f t="shared" ca="1" si="122"/>
        <v>47727</v>
      </c>
      <c r="Z95" s="5">
        <f t="shared" ca="1" si="158"/>
        <v>31</v>
      </c>
      <c r="AA95" s="5">
        <f t="shared" ca="1" si="123"/>
        <v>2253</v>
      </c>
      <c r="AB95" s="2">
        <f t="shared" ca="1" si="124"/>
        <v>1554363.7926346986</v>
      </c>
      <c r="AC95" s="2">
        <f t="shared" ca="1" si="159"/>
        <v>-2334.0713203986634</v>
      </c>
      <c r="AD95" s="16">
        <f t="shared" ca="1" si="153"/>
        <v>24595.946385324049</v>
      </c>
      <c r="AE95" s="16">
        <f t="shared" ca="1" si="93"/>
        <v>457.76231109189303</v>
      </c>
      <c r="AF95" s="14">
        <f t="shared" si="125"/>
        <v>450.45000000000005</v>
      </c>
      <c r="AG95" s="5">
        <f t="shared" si="94"/>
        <v>0</v>
      </c>
      <c r="AH95" s="16">
        <f t="shared" ca="1" si="95"/>
        <v>23170.08737601728</v>
      </c>
      <c r="AI95" s="16">
        <f t="shared" ca="1" si="96"/>
        <v>1556697.8639550973</v>
      </c>
      <c r="AJ95" s="16">
        <f t="shared" ca="1" si="126"/>
        <v>0.31282639753813041</v>
      </c>
      <c r="AK95" s="16">
        <f t="shared" ca="1" si="127"/>
        <v>0.31282639753813041</v>
      </c>
      <c r="AO95" s="5">
        <v>74</v>
      </c>
      <c r="AP95" s="4">
        <f t="shared" ca="1" si="128"/>
        <v>47727</v>
      </c>
      <c r="AQ95" s="5">
        <f t="shared" ca="1" si="160"/>
        <v>31</v>
      </c>
      <c r="AR95" s="5">
        <f t="shared" ca="1" si="129"/>
        <v>2253</v>
      </c>
      <c r="AS95" s="2">
        <f t="shared" ca="1" si="130"/>
        <v>1412734.9429730799</v>
      </c>
      <c r="AT95" s="2">
        <f t="shared" ca="1" si="161"/>
        <v>4708.6844862009348</v>
      </c>
      <c r="AU95" s="16">
        <f t="shared" ca="1" si="154"/>
        <v>22354.839374598039</v>
      </c>
      <c r="AV95" s="16">
        <f t="shared" ca="1" si="97"/>
        <v>416.05241676368314</v>
      </c>
      <c r="AW95" s="14">
        <f t="shared" si="131"/>
        <v>450.45000000000005</v>
      </c>
      <c r="AX95" s="5">
        <f t="shared" si="98"/>
        <v>0</v>
      </c>
      <c r="AY95" s="16">
        <f t="shared" ca="1" si="99"/>
        <v>27930.026277562658</v>
      </c>
      <c r="AZ95" s="16">
        <f t="shared" ca="1" si="100"/>
        <v>1408026.2584868788</v>
      </c>
      <c r="BA95" s="16">
        <f t="shared" ca="1" si="132"/>
        <v>0.31282639753813041</v>
      </c>
      <c r="BB95" s="16">
        <f t="shared" ca="1" si="133"/>
        <v>0.31282639753813041</v>
      </c>
      <c r="BF95" s="5">
        <v>74</v>
      </c>
      <c r="BG95" s="4">
        <f t="shared" ca="1" si="134"/>
        <v>47727</v>
      </c>
      <c r="BH95" s="5">
        <f t="shared" ca="1" si="162"/>
        <v>31</v>
      </c>
      <c r="BI95" s="5">
        <f t="shared" ca="1" si="135"/>
        <v>2253</v>
      </c>
      <c r="BJ95" s="2">
        <f t="shared" ca="1" si="136"/>
        <v>1416618.6496715304</v>
      </c>
      <c r="BK95" s="2">
        <f t="shared" ca="1" si="163"/>
        <v>761.66605316604546</v>
      </c>
      <c r="BL95" s="16">
        <f t="shared" ca="1" si="155"/>
        <v>22416.294384155033</v>
      </c>
      <c r="BM95" s="16">
        <f t="shared" ca="1" si="101"/>
        <v>417.19617381869807</v>
      </c>
      <c r="BN95" s="14">
        <f t="shared" si="137"/>
        <v>450.45000000000005</v>
      </c>
      <c r="BO95" s="5">
        <f t="shared" si="102"/>
        <v>0</v>
      </c>
      <c r="BP95" s="16">
        <f t="shared" ca="1" si="103"/>
        <v>24045.606611139778</v>
      </c>
      <c r="BQ95" s="16">
        <f t="shared" ca="1" si="104"/>
        <v>1415856.9836183642</v>
      </c>
      <c r="BR95" s="16">
        <f t="shared" ca="1" si="138"/>
        <v>0.31282639753813041</v>
      </c>
      <c r="BS95" s="16">
        <f t="shared" ca="1" si="139"/>
        <v>0.31282639753813041</v>
      </c>
      <c r="BW95" s="5">
        <v>74</v>
      </c>
      <c r="BX95" s="4">
        <f t="shared" ca="1" si="140"/>
        <v>47727</v>
      </c>
      <c r="BY95" s="5">
        <f t="shared" ca="1" si="164"/>
        <v>31</v>
      </c>
      <c r="BZ95" s="5">
        <f t="shared" ca="1" si="141"/>
        <v>2253</v>
      </c>
      <c r="CA95" s="2">
        <f t="shared" ca="1" si="142"/>
        <v>1550621.6762804415</v>
      </c>
      <c r="CB95" s="2">
        <f t="shared" ca="1" si="165"/>
        <v>1469.2288366240064</v>
      </c>
      <c r="CC95" s="16">
        <f t="shared" ca="1" si="156"/>
        <v>24536.731873474837</v>
      </c>
      <c r="CD95" s="16">
        <f t="shared" ca="1" si="105"/>
        <v>456.66025259129202</v>
      </c>
      <c r="CE95" s="14">
        <f t="shared" si="143"/>
        <v>450.45000000000005</v>
      </c>
      <c r="CF95" s="5">
        <f t="shared" si="106"/>
        <v>0</v>
      </c>
      <c r="CG95" s="16">
        <f t="shared" ca="1" si="107"/>
        <v>26913.070962690137</v>
      </c>
      <c r="CH95" s="16">
        <f t="shared" ca="1" si="108"/>
        <v>1549152.4474438175</v>
      </c>
      <c r="CI95" s="16">
        <f t="shared" ca="1" si="144"/>
        <v>0.31282639753813041</v>
      </c>
      <c r="CJ95" s="16">
        <f t="shared" ca="1" si="145"/>
        <v>0.31282639753813041</v>
      </c>
      <c r="CN95" s="5">
        <v>74</v>
      </c>
      <c r="CO95" s="4">
        <f t="shared" ca="1" si="146"/>
        <v>47727</v>
      </c>
      <c r="CP95" s="5">
        <f t="shared" ca="1" si="166"/>
        <v>31</v>
      </c>
      <c r="CQ95" s="5">
        <f t="shared" ca="1" si="147"/>
        <v>2253</v>
      </c>
      <c r="CR95" s="2">
        <f t="shared" ca="1" si="148"/>
        <v>1554363.7926346986</v>
      </c>
      <c r="CS95" s="2">
        <f t="shared" ca="1" si="167"/>
        <v>-2334.0713203986634</v>
      </c>
      <c r="CT95" s="16">
        <f t="shared" ca="1" si="157"/>
        <v>24595.946385324049</v>
      </c>
      <c r="CU95" s="16">
        <f t="shared" ca="1" si="109"/>
        <v>457.76231109189303</v>
      </c>
      <c r="CV95" s="14">
        <f t="shared" si="149"/>
        <v>450.45000000000005</v>
      </c>
      <c r="CW95" s="5">
        <f t="shared" si="110"/>
        <v>0</v>
      </c>
      <c r="CX95" s="16">
        <f t="shared" ca="1" si="111"/>
        <v>23170.08737601728</v>
      </c>
      <c r="CY95" s="16">
        <f t="shared" ca="1" si="112"/>
        <v>1556697.8639550973</v>
      </c>
      <c r="CZ95" s="16">
        <f t="shared" ca="1" si="150"/>
        <v>0.31282639753813041</v>
      </c>
      <c r="DA95" s="16">
        <f t="shared" ca="1" si="151"/>
        <v>0.31282639753813041</v>
      </c>
    </row>
    <row r="96" spans="2:105">
      <c r="B96" s="5">
        <v>75</v>
      </c>
      <c r="C96" s="4">
        <f t="shared" ca="1" si="113"/>
        <v>47757</v>
      </c>
      <c r="D96" s="5">
        <f t="shared" ca="1" si="114"/>
        <v>30</v>
      </c>
      <c r="E96" s="5">
        <f t="shared" ca="1" si="115"/>
        <v>2283</v>
      </c>
      <c r="F96" s="2">
        <f t="shared" ca="1" si="116"/>
        <v>1549152.4474438175</v>
      </c>
      <c r="G96" s="2">
        <f t="shared" ca="1" si="88"/>
        <v>2304.4088214410076</v>
      </c>
      <c r="H96" s="16">
        <f t="shared" ca="1" si="152"/>
        <v>23716.703693727501</v>
      </c>
      <c r="I96" s="16">
        <f t="shared" ca="1" si="89"/>
        <v>441.50844752162857</v>
      </c>
      <c r="J96" s="14">
        <f t="shared" si="117"/>
        <v>450.45000000000005</v>
      </c>
      <c r="K96" s="5">
        <f t="shared" si="90"/>
        <v>0</v>
      </c>
      <c r="L96" s="16">
        <f t="shared" ca="1" si="91"/>
        <v>26913.070962690137</v>
      </c>
      <c r="M96" s="16">
        <f t="shared" ca="1" si="92"/>
        <v>1546848.0386223765</v>
      </c>
      <c r="N96" s="16">
        <f t="shared" ca="1" si="118"/>
        <v>0.30802294284272913</v>
      </c>
      <c r="O96" s="16">
        <f t="shared" ca="1" si="119"/>
        <v>0.30802294284272913</v>
      </c>
      <c r="P96" s="82"/>
      <c r="Q96" s="77">
        <f ca="1">IFERROR(IF('Simulación Cliente'!$H$21="Simple",G96+H96+I96+J96+K96,AC96+AD96+AE96+AF96+AG96),"")</f>
        <v>26913.070962690137</v>
      </c>
      <c r="R96" s="79">
        <f t="shared" ca="1" si="120"/>
        <v>2283</v>
      </c>
      <c r="S96" s="78">
        <f ca="1">IFERROR((1+'Simulación Cliente'!$E$21)^(R96/360),"")</f>
        <v>3.317951572696233</v>
      </c>
      <c r="T96" s="75">
        <f t="shared" ca="1" si="121"/>
        <v>8111.35</v>
      </c>
      <c r="X96" s="5">
        <v>75</v>
      </c>
      <c r="Y96" s="4">
        <f t="shared" ca="1" si="122"/>
        <v>47757</v>
      </c>
      <c r="Z96" s="5">
        <f t="shared" ca="1" si="158"/>
        <v>30</v>
      </c>
      <c r="AA96" s="5">
        <f t="shared" ca="1" si="123"/>
        <v>2283</v>
      </c>
      <c r="AB96" s="2">
        <f t="shared" ca="1" si="124"/>
        <v>1556697.8639550973</v>
      </c>
      <c r="AC96" s="2">
        <f t="shared" ca="1" si="159"/>
        <v>-1556.2415404251878</v>
      </c>
      <c r="AD96" s="16">
        <f t="shared" ca="1" si="153"/>
        <v>23832.220025215123</v>
      </c>
      <c r="AE96" s="16">
        <f t="shared" ca="1" si="93"/>
        <v>443.65889122734399</v>
      </c>
      <c r="AF96" s="14">
        <f t="shared" si="125"/>
        <v>450.45000000000005</v>
      </c>
      <c r="AG96" s="5">
        <f t="shared" si="94"/>
        <v>0</v>
      </c>
      <c r="AH96" s="16">
        <f t="shared" ca="1" si="95"/>
        <v>23170.08737601728</v>
      </c>
      <c r="AI96" s="16">
        <f t="shared" ca="1" si="96"/>
        <v>1558254.1054955225</v>
      </c>
      <c r="AJ96" s="16">
        <f t="shared" ca="1" si="126"/>
        <v>0.30802294284272913</v>
      </c>
      <c r="AK96" s="16">
        <f t="shared" ca="1" si="127"/>
        <v>0.30802294284272913</v>
      </c>
      <c r="AO96" s="5">
        <v>75</v>
      </c>
      <c r="AP96" s="4">
        <f t="shared" ca="1" si="128"/>
        <v>47757</v>
      </c>
      <c r="AQ96" s="5">
        <f t="shared" ca="1" si="160"/>
        <v>30</v>
      </c>
      <c r="AR96" s="5">
        <f t="shared" ca="1" si="129"/>
        <v>2283</v>
      </c>
      <c r="AS96" s="2">
        <f t="shared" ca="1" si="130"/>
        <v>1408026.2584868788</v>
      </c>
      <c r="AT96" s="2">
        <f t="shared" ca="1" si="161"/>
        <v>5522.1523267420089</v>
      </c>
      <c r="AU96" s="16">
        <f t="shared" ca="1" si="154"/>
        <v>21556.136467151759</v>
      </c>
      <c r="AV96" s="16">
        <f t="shared" ca="1" si="97"/>
        <v>401.28748366888823</v>
      </c>
      <c r="AW96" s="14">
        <f t="shared" si="131"/>
        <v>450.45000000000005</v>
      </c>
      <c r="AX96" s="5">
        <f t="shared" si="98"/>
        <v>0</v>
      </c>
      <c r="AY96" s="16">
        <f t="shared" ca="1" si="99"/>
        <v>27930.026277562658</v>
      </c>
      <c r="AZ96" s="16">
        <f t="shared" ca="1" si="100"/>
        <v>1402504.1061601369</v>
      </c>
      <c r="BA96" s="16">
        <f t="shared" ca="1" si="132"/>
        <v>0.30802294284272913</v>
      </c>
      <c r="BB96" s="16">
        <f t="shared" ca="1" si="133"/>
        <v>0.30802294284272913</v>
      </c>
      <c r="BF96" s="5">
        <v>75</v>
      </c>
      <c r="BG96" s="4">
        <f t="shared" ca="1" si="134"/>
        <v>47757</v>
      </c>
      <c r="BH96" s="5">
        <f t="shared" ca="1" si="162"/>
        <v>30</v>
      </c>
      <c r="BI96" s="5">
        <f t="shared" ca="1" si="135"/>
        <v>2283</v>
      </c>
      <c r="BJ96" s="2">
        <f t="shared" ca="1" si="136"/>
        <v>1415856.9836183642</v>
      </c>
      <c r="BK96" s="2">
        <f t="shared" ca="1" si="163"/>
        <v>1515.6166482646768</v>
      </c>
      <c r="BL96" s="16">
        <f t="shared" ca="1" si="155"/>
        <v>21676.020722543737</v>
      </c>
      <c r="BM96" s="16">
        <f t="shared" ca="1" si="101"/>
        <v>403.51924033136225</v>
      </c>
      <c r="BN96" s="14">
        <f t="shared" si="137"/>
        <v>450.45000000000005</v>
      </c>
      <c r="BO96" s="5">
        <f t="shared" si="102"/>
        <v>0</v>
      </c>
      <c r="BP96" s="16">
        <f t="shared" ca="1" si="103"/>
        <v>24045.606611139778</v>
      </c>
      <c r="BQ96" s="16">
        <f t="shared" ca="1" si="104"/>
        <v>1414341.3669700995</v>
      </c>
      <c r="BR96" s="16">
        <f t="shared" ca="1" si="138"/>
        <v>0.30802294284272913</v>
      </c>
      <c r="BS96" s="16">
        <f t="shared" ca="1" si="139"/>
        <v>0.30802294284272913</v>
      </c>
      <c r="BW96" s="5">
        <v>75</v>
      </c>
      <c r="BX96" s="4">
        <f t="shared" ca="1" si="140"/>
        <v>47757</v>
      </c>
      <c r="BY96" s="5">
        <f t="shared" ca="1" si="164"/>
        <v>30</v>
      </c>
      <c r="BZ96" s="5">
        <f t="shared" ca="1" si="141"/>
        <v>2283</v>
      </c>
      <c r="CA96" s="2">
        <f t="shared" ca="1" si="142"/>
        <v>1549152.4474438175</v>
      </c>
      <c r="CB96" s="2">
        <f t="shared" ca="1" si="165"/>
        <v>2304.4088214410076</v>
      </c>
      <c r="CC96" s="16">
        <f t="shared" ca="1" si="156"/>
        <v>23716.703693727501</v>
      </c>
      <c r="CD96" s="16">
        <f t="shared" ca="1" si="105"/>
        <v>441.50844752162857</v>
      </c>
      <c r="CE96" s="14">
        <f t="shared" si="143"/>
        <v>450.45000000000005</v>
      </c>
      <c r="CF96" s="5">
        <f t="shared" si="106"/>
        <v>0</v>
      </c>
      <c r="CG96" s="16">
        <f t="shared" ca="1" si="107"/>
        <v>26913.070962690137</v>
      </c>
      <c r="CH96" s="16">
        <f t="shared" ca="1" si="108"/>
        <v>1546848.0386223765</v>
      </c>
      <c r="CI96" s="16">
        <f t="shared" ca="1" si="144"/>
        <v>0.30802294284272913</v>
      </c>
      <c r="CJ96" s="16">
        <f t="shared" ca="1" si="145"/>
        <v>0.30802294284272913</v>
      </c>
      <c r="CN96" s="5">
        <v>75</v>
      </c>
      <c r="CO96" s="4">
        <f t="shared" ca="1" si="146"/>
        <v>47757</v>
      </c>
      <c r="CP96" s="5">
        <f t="shared" ca="1" si="166"/>
        <v>30</v>
      </c>
      <c r="CQ96" s="5">
        <f t="shared" ca="1" si="147"/>
        <v>2283</v>
      </c>
      <c r="CR96" s="2">
        <f t="shared" ca="1" si="148"/>
        <v>1556697.8639550973</v>
      </c>
      <c r="CS96" s="2">
        <f t="shared" ca="1" si="167"/>
        <v>-1556.2415404251878</v>
      </c>
      <c r="CT96" s="16">
        <f t="shared" ca="1" si="157"/>
        <v>23832.220025215123</v>
      </c>
      <c r="CU96" s="16">
        <f t="shared" ca="1" si="109"/>
        <v>443.65889122734399</v>
      </c>
      <c r="CV96" s="14">
        <f t="shared" si="149"/>
        <v>450.45000000000005</v>
      </c>
      <c r="CW96" s="5">
        <f t="shared" si="110"/>
        <v>0</v>
      </c>
      <c r="CX96" s="16">
        <f t="shared" ca="1" si="111"/>
        <v>23170.08737601728</v>
      </c>
      <c r="CY96" s="16">
        <f t="shared" ca="1" si="112"/>
        <v>1558254.1054955225</v>
      </c>
      <c r="CZ96" s="16">
        <f t="shared" ca="1" si="150"/>
        <v>0.30802294284272913</v>
      </c>
      <c r="DA96" s="16">
        <f t="shared" ca="1" si="151"/>
        <v>0.30802294284272913</v>
      </c>
    </row>
    <row r="97" spans="2:105">
      <c r="B97" s="5">
        <v>76</v>
      </c>
      <c r="C97" s="4">
        <f t="shared" ca="1" si="113"/>
        <v>47788</v>
      </c>
      <c r="D97" s="5">
        <f t="shared" ca="1" si="114"/>
        <v>31</v>
      </c>
      <c r="E97" s="5">
        <f t="shared" ca="1" si="115"/>
        <v>2314</v>
      </c>
      <c r="F97" s="2">
        <f t="shared" ca="1" si="116"/>
        <v>1546848.0386223765</v>
      </c>
      <c r="G97" s="2">
        <f t="shared" ca="1" si="88"/>
        <v>1530.0534769424303</v>
      </c>
      <c r="H97" s="16">
        <f t="shared" ca="1" si="152"/>
        <v>24477.018574725076</v>
      </c>
      <c r="I97" s="16">
        <f t="shared" ca="1" si="89"/>
        <v>455.54891102262928</v>
      </c>
      <c r="J97" s="14">
        <f t="shared" si="117"/>
        <v>450.45000000000005</v>
      </c>
      <c r="K97" s="5">
        <f t="shared" si="90"/>
        <v>0</v>
      </c>
      <c r="L97" s="16">
        <f t="shared" ca="1" si="91"/>
        <v>26913.070962690137</v>
      </c>
      <c r="M97" s="16">
        <f t="shared" ca="1" si="92"/>
        <v>1545317.985145434</v>
      </c>
      <c r="N97" s="16">
        <f t="shared" ca="1" si="118"/>
        <v>0.30313684568328902</v>
      </c>
      <c r="O97" s="16">
        <f t="shared" ca="1" si="119"/>
        <v>0.30313684568328902</v>
      </c>
      <c r="P97" s="82"/>
      <c r="Q97" s="77">
        <f ca="1">IFERROR(IF('Simulación Cliente'!$H$21="Simple",G97+H97+I97+J97+K97,AC97+AD97+AE97+AF97+AG97),"")</f>
        <v>26913.070962690137</v>
      </c>
      <c r="R97" s="79">
        <f t="shared" ca="1" si="120"/>
        <v>2314</v>
      </c>
      <c r="S97" s="78">
        <f ca="1">IFERROR((1+'Simulación Cliente'!$E$21)^(R97/360),"")</f>
        <v>3.372428429658505</v>
      </c>
      <c r="T97" s="75">
        <f t="shared" ca="1" si="121"/>
        <v>7980.32</v>
      </c>
      <c r="X97" s="5">
        <v>76</v>
      </c>
      <c r="Y97" s="4">
        <f t="shared" ca="1" si="122"/>
        <v>47788</v>
      </c>
      <c r="Z97" s="5">
        <f t="shared" ca="1" si="158"/>
        <v>31</v>
      </c>
      <c r="AA97" s="5">
        <f t="shared" ca="1" si="123"/>
        <v>2314</v>
      </c>
      <c r="AB97" s="2">
        <f t="shared" ca="1" si="124"/>
        <v>1558254.1054955225</v>
      </c>
      <c r="AC97" s="2">
        <f t="shared" ca="1" si="159"/>
        <v>-2396.7765671464622</v>
      </c>
      <c r="AD97" s="16">
        <f t="shared" ca="1" si="153"/>
        <v>24657.505929492774</v>
      </c>
      <c r="AE97" s="16">
        <f t="shared" ca="1" si="93"/>
        <v>458.90801367096731</v>
      </c>
      <c r="AF97" s="14">
        <f t="shared" si="125"/>
        <v>450.45000000000005</v>
      </c>
      <c r="AG97" s="5">
        <f t="shared" si="94"/>
        <v>0</v>
      </c>
      <c r="AH97" s="16">
        <f t="shared" ca="1" si="95"/>
        <v>23170.08737601728</v>
      </c>
      <c r="AI97" s="16">
        <f t="shared" ca="1" si="96"/>
        <v>1560650.8820626689</v>
      </c>
      <c r="AJ97" s="16">
        <f t="shared" ca="1" si="126"/>
        <v>0.30313684568328902</v>
      </c>
      <c r="AK97" s="16">
        <f t="shared" ca="1" si="127"/>
        <v>0.30313684568328902</v>
      </c>
      <c r="AO97" s="5">
        <v>76</v>
      </c>
      <c r="AP97" s="4">
        <f t="shared" ca="1" si="128"/>
        <v>47788</v>
      </c>
      <c r="AQ97" s="5">
        <f t="shared" ca="1" si="160"/>
        <v>31</v>
      </c>
      <c r="AR97" s="5">
        <f t="shared" ca="1" si="129"/>
        <v>2314</v>
      </c>
      <c r="AS97" s="2">
        <f t="shared" ca="1" si="130"/>
        <v>1402504.1061601369</v>
      </c>
      <c r="AT97" s="2">
        <f t="shared" ca="1" si="161"/>
        <v>4873.5882278131685</v>
      </c>
      <c r="AU97" s="16">
        <f t="shared" ca="1" si="154"/>
        <v>22192.948628737566</v>
      </c>
      <c r="AV97" s="16">
        <f t="shared" ca="1" si="97"/>
        <v>413.03942101192382</v>
      </c>
      <c r="AW97" s="14">
        <f t="shared" si="131"/>
        <v>450.45000000000005</v>
      </c>
      <c r="AX97" s="5">
        <f t="shared" si="98"/>
        <v>0</v>
      </c>
      <c r="AY97" s="16">
        <f t="shared" ca="1" si="99"/>
        <v>27930.026277562658</v>
      </c>
      <c r="AZ97" s="16">
        <f t="shared" ca="1" si="100"/>
        <v>1397630.5179323237</v>
      </c>
      <c r="BA97" s="16">
        <f t="shared" ca="1" si="132"/>
        <v>0.30313684568328902</v>
      </c>
      <c r="BB97" s="16">
        <f t="shared" ca="1" si="133"/>
        <v>0.30313684568328902</v>
      </c>
      <c r="BF97" s="5">
        <v>76</v>
      </c>
      <c r="BG97" s="4">
        <f t="shared" ca="1" si="134"/>
        <v>47788</v>
      </c>
      <c r="BH97" s="5">
        <f t="shared" ca="1" si="162"/>
        <v>31</v>
      </c>
      <c r="BI97" s="5">
        <f t="shared" ca="1" si="135"/>
        <v>2314</v>
      </c>
      <c r="BJ97" s="2">
        <f t="shared" ca="1" si="136"/>
        <v>1414341.3669700995</v>
      </c>
      <c r="BK97" s="2">
        <f t="shared" ca="1" si="163"/>
        <v>798.37198886230181</v>
      </c>
      <c r="BL97" s="16">
        <f t="shared" ca="1" si="155"/>
        <v>22380.25911139969</v>
      </c>
      <c r="BM97" s="16">
        <f t="shared" ca="1" si="101"/>
        <v>416.52551087778539</v>
      </c>
      <c r="BN97" s="14">
        <f t="shared" si="137"/>
        <v>450.45000000000005</v>
      </c>
      <c r="BO97" s="5">
        <f t="shared" si="102"/>
        <v>0</v>
      </c>
      <c r="BP97" s="16">
        <f t="shared" ca="1" si="103"/>
        <v>24045.606611139778</v>
      </c>
      <c r="BQ97" s="16">
        <f t="shared" ca="1" si="104"/>
        <v>1413542.9949812372</v>
      </c>
      <c r="BR97" s="16">
        <f t="shared" ca="1" si="138"/>
        <v>0.30313684568328902</v>
      </c>
      <c r="BS97" s="16">
        <f t="shared" ca="1" si="139"/>
        <v>0.30313684568328902</v>
      </c>
      <c r="BW97" s="5">
        <v>76</v>
      </c>
      <c r="BX97" s="4">
        <f t="shared" ca="1" si="140"/>
        <v>47788</v>
      </c>
      <c r="BY97" s="5">
        <f t="shared" ca="1" si="164"/>
        <v>31</v>
      </c>
      <c r="BZ97" s="5">
        <f t="shared" ca="1" si="141"/>
        <v>2314</v>
      </c>
      <c r="CA97" s="2">
        <f t="shared" ca="1" si="142"/>
        <v>1546848.0386223765</v>
      </c>
      <c r="CB97" s="2">
        <f t="shared" ca="1" si="165"/>
        <v>1530.0534769424303</v>
      </c>
      <c r="CC97" s="16">
        <f t="shared" ca="1" si="156"/>
        <v>24477.018574725076</v>
      </c>
      <c r="CD97" s="16">
        <f t="shared" ca="1" si="105"/>
        <v>455.54891102262928</v>
      </c>
      <c r="CE97" s="14">
        <f t="shared" si="143"/>
        <v>450.45000000000005</v>
      </c>
      <c r="CF97" s="5">
        <f t="shared" si="106"/>
        <v>0</v>
      </c>
      <c r="CG97" s="16">
        <f t="shared" ca="1" si="107"/>
        <v>26913.070962690137</v>
      </c>
      <c r="CH97" s="16">
        <f t="shared" ca="1" si="108"/>
        <v>1545317.985145434</v>
      </c>
      <c r="CI97" s="16">
        <f t="shared" ca="1" si="144"/>
        <v>0.30313684568328902</v>
      </c>
      <c r="CJ97" s="16">
        <f t="shared" ca="1" si="145"/>
        <v>0.30313684568328902</v>
      </c>
      <c r="CN97" s="5">
        <v>76</v>
      </c>
      <c r="CO97" s="4">
        <f t="shared" ca="1" si="146"/>
        <v>47788</v>
      </c>
      <c r="CP97" s="5">
        <f t="shared" ca="1" si="166"/>
        <v>31</v>
      </c>
      <c r="CQ97" s="5">
        <f t="shared" ca="1" si="147"/>
        <v>2314</v>
      </c>
      <c r="CR97" s="2">
        <f t="shared" ca="1" si="148"/>
        <v>1558254.1054955225</v>
      </c>
      <c r="CS97" s="2">
        <f t="shared" ca="1" si="167"/>
        <v>-2396.7765671464622</v>
      </c>
      <c r="CT97" s="16">
        <f t="shared" ca="1" si="157"/>
        <v>24657.505929492774</v>
      </c>
      <c r="CU97" s="16">
        <f t="shared" ca="1" si="109"/>
        <v>458.90801367096731</v>
      </c>
      <c r="CV97" s="14">
        <f t="shared" si="149"/>
        <v>450.45000000000005</v>
      </c>
      <c r="CW97" s="5">
        <f t="shared" si="110"/>
        <v>0</v>
      </c>
      <c r="CX97" s="16">
        <f t="shared" ca="1" si="111"/>
        <v>23170.08737601728</v>
      </c>
      <c r="CY97" s="16">
        <f t="shared" ca="1" si="112"/>
        <v>1560650.8820626689</v>
      </c>
      <c r="CZ97" s="16">
        <f t="shared" ca="1" si="150"/>
        <v>0.30313684568328902</v>
      </c>
      <c r="DA97" s="16">
        <f t="shared" ca="1" si="151"/>
        <v>0.30313684568328902</v>
      </c>
    </row>
    <row r="98" spans="2:105">
      <c r="B98" s="5">
        <v>77</v>
      </c>
      <c r="C98" s="4">
        <f t="shared" ca="1" si="113"/>
        <v>47818</v>
      </c>
      <c r="D98" s="5">
        <f t="shared" ca="1" si="114"/>
        <v>30</v>
      </c>
      <c r="E98" s="5">
        <f t="shared" ca="1" si="115"/>
        <v>2344</v>
      </c>
      <c r="F98" s="2">
        <f t="shared" ca="1" si="116"/>
        <v>1545317.985145434</v>
      </c>
      <c r="G98" s="2">
        <f t="shared" ca="1" si="88"/>
        <v>2364.2052306354781</v>
      </c>
      <c r="H98" s="16">
        <f t="shared" ca="1" si="152"/>
        <v>23658.000106288069</v>
      </c>
      <c r="I98" s="16">
        <f t="shared" ca="1" si="89"/>
        <v>440.4156257665889</v>
      </c>
      <c r="J98" s="14">
        <f t="shared" si="117"/>
        <v>450.45000000000005</v>
      </c>
      <c r="K98" s="5">
        <f t="shared" si="90"/>
        <v>0</v>
      </c>
      <c r="L98" s="16">
        <f t="shared" ca="1" si="91"/>
        <v>26913.070962690137</v>
      </c>
      <c r="M98" s="16">
        <f t="shared" ca="1" si="92"/>
        <v>1542953.7799147984</v>
      </c>
      <c r="N98" s="16">
        <f t="shared" ca="1" si="118"/>
        <v>0.29848217422267781</v>
      </c>
      <c r="O98" s="16">
        <f t="shared" ca="1" si="119"/>
        <v>0.29848217422267781</v>
      </c>
      <c r="P98" s="82"/>
      <c r="Q98" s="77">
        <f ca="1">IFERROR(IF('Simulación Cliente'!$H$21="Simple",G98+H98+I98+J98+K98,AC98+AD98+AE98+AF98+AG98),"")</f>
        <v>26913.070962690137</v>
      </c>
      <c r="R98" s="79">
        <f t="shared" ca="1" si="120"/>
        <v>2344</v>
      </c>
      <c r="S98" s="78">
        <f ca="1">IFERROR((1+'Simulación Cliente'!$E$21)^(R98/360),"")</f>
        <v>3.4259994504989444</v>
      </c>
      <c r="T98" s="75">
        <f t="shared" ca="1" si="121"/>
        <v>7855.54</v>
      </c>
      <c r="X98" s="5">
        <v>77</v>
      </c>
      <c r="Y98" s="4">
        <f t="shared" ca="1" si="122"/>
        <v>47818</v>
      </c>
      <c r="Z98" s="5">
        <f t="shared" ca="1" si="158"/>
        <v>30</v>
      </c>
      <c r="AA98" s="5">
        <f t="shared" ca="1" si="123"/>
        <v>2344</v>
      </c>
      <c r="AB98" s="2">
        <f t="shared" ca="1" si="124"/>
        <v>1560650.8820626689</v>
      </c>
      <c r="AC98" s="2">
        <f t="shared" ca="1" si="159"/>
        <v>21552.200611328666</v>
      </c>
      <c r="AD98" s="16">
        <f t="shared" ca="1" si="153"/>
        <v>23892.738639317893</v>
      </c>
      <c r="AE98" s="16">
        <f t="shared" ca="1" si="93"/>
        <v>444.78550138800227</v>
      </c>
      <c r="AF98" s="14">
        <f t="shared" si="125"/>
        <v>450.45000000000005</v>
      </c>
      <c r="AG98" s="5">
        <f t="shared" si="94"/>
        <v>0</v>
      </c>
      <c r="AH98" s="16">
        <f t="shared" ca="1" si="95"/>
        <v>46340.17475203456</v>
      </c>
      <c r="AI98" s="16">
        <f t="shared" ca="1" si="96"/>
        <v>1539098.6814513402</v>
      </c>
      <c r="AJ98" s="16">
        <f t="shared" ca="1" si="126"/>
        <v>0.59696434844535562</v>
      </c>
      <c r="AK98" s="16">
        <f t="shared" ca="1" si="127"/>
        <v>0.29848217422267781</v>
      </c>
      <c r="AO98" s="5">
        <v>77</v>
      </c>
      <c r="AP98" s="4">
        <f t="shared" ca="1" si="128"/>
        <v>47818</v>
      </c>
      <c r="AQ98" s="5">
        <f t="shared" ca="1" si="160"/>
        <v>30</v>
      </c>
      <c r="AR98" s="5">
        <f t="shared" ca="1" si="129"/>
        <v>2344</v>
      </c>
      <c r="AS98" s="2">
        <f t="shared" ca="1" si="130"/>
        <v>1397630.5179323237</v>
      </c>
      <c r="AT98" s="2">
        <f t="shared" ca="1" si="161"/>
        <v>5684.2683961428811</v>
      </c>
      <c r="AU98" s="16">
        <f t="shared" ca="1" si="154"/>
        <v>21396.983183808938</v>
      </c>
      <c r="AV98" s="16">
        <f t="shared" ca="1" si="97"/>
        <v>398.32469761083911</v>
      </c>
      <c r="AW98" s="14">
        <f t="shared" si="131"/>
        <v>450.45000000000005</v>
      </c>
      <c r="AX98" s="5">
        <f t="shared" si="98"/>
        <v>0</v>
      </c>
      <c r="AY98" s="16">
        <f t="shared" ca="1" si="99"/>
        <v>27930.026277562658</v>
      </c>
      <c r="AZ98" s="16">
        <f t="shared" ca="1" si="100"/>
        <v>1391946.2495361809</v>
      </c>
      <c r="BA98" s="16">
        <f t="shared" ca="1" si="132"/>
        <v>0.29848217422267781</v>
      </c>
      <c r="BB98" s="16">
        <f t="shared" ca="1" si="133"/>
        <v>0.29848217422267781</v>
      </c>
      <c r="BF98" s="5">
        <v>77</v>
      </c>
      <c r="BG98" s="4">
        <f t="shared" ca="1" si="134"/>
        <v>47818</v>
      </c>
      <c r="BH98" s="5">
        <f t="shared" ca="1" si="162"/>
        <v>30</v>
      </c>
      <c r="BI98" s="5">
        <f t="shared" ca="1" si="135"/>
        <v>2344</v>
      </c>
      <c r="BJ98" s="2">
        <f t="shared" ca="1" si="136"/>
        <v>1413542.9949812372</v>
      </c>
      <c r="BK98" s="2">
        <f t="shared" ca="1" si="163"/>
        <v>25597.308686942844</v>
      </c>
      <c r="BL98" s="16">
        <f t="shared" ca="1" si="155"/>
        <v>21640.594781766929</v>
      </c>
      <c r="BM98" s="16">
        <f t="shared" ca="1" si="101"/>
        <v>402.85975356978088</v>
      </c>
      <c r="BN98" s="14">
        <f t="shared" si="137"/>
        <v>450.45000000000005</v>
      </c>
      <c r="BO98" s="5">
        <f t="shared" si="102"/>
        <v>0</v>
      </c>
      <c r="BP98" s="16">
        <f t="shared" ca="1" si="103"/>
        <v>48091.213222279555</v>
      </c>
      <c r="BQ98" s="16">
        <f t="shared" ca="1" si="104"/>
        <v>1387945.6862942944</v>
      </c>
      <c r="BR98" s="16">
        <f t="shared" ca="1" si="138"/>
        <v>0.59696434844535562</v>
      </c>
      <c r="BS98" s="16">
        <f t="shared" ca="1" si="139"/>
        <v>0.29848217422267781</v>
      </c>
      <c r="BW98" s="5">
        <v>77</v>
      </c>
      <c r="BX98" s="4">
        <f t="shared" ca="1" si="140"/>
        <v>47818</v>
      </c>
      <c r="BY98" s="5">
        <f t="shared" ca="1" si="164"/>
        <v>30</v>
      </c>
      <c r="BZ98" s="5">
        <f t="shared" ca="1" si="141"/>
        <v>2344</v>
      </c>
      <c r="CA98" s="2">
        <f t="shared" ca="1" si="142"/>
        <v>1545317.985145434</v>
      </c>
      <c r="CB98" s="2">
        <f t="shared" ca="1" si="165"/>
        <v>2364.2052306354781</v>
      </c>
      <c r="CC98" s="16">
        <f t="shared" ca="1" si="156"/>
        <v>23658.000106288069</v>
      </c>
      <c r="CD98" s="16">
        <f t="shared" ca="1" si="105"/>
        <v>440.4156257665889</v>
      </c>
      <c r="CE98" s="14">
        <f t="shared" si="143"/>
        <v>450.45000000000005</v>
      </c>
      <c r="CF98" s="5">
        <f t="shared" si="106"/>
        <v>0</v>
      </c>
      <c r="CG98" s="16">
        <f t="shared" ca="1" si="107"/>
        <v>26913.070962690137</v>
      </c>
      <c r="CH98" s="16">
        <f t="shared" ca="1" si="108"/>
        <v>1542953.7799147984</v>
      </c>
      <c r="CI98" s="16">
        <f t="shared" ca="1" si="144"/>
        <v>0.29848217422267781</v>
      </c>
      <c r="CJ98" s="16">
        <f t="shared" ca="1" si="145"/>
        <v>0.29848217422267781</v>
      </c>
      <c r="CN98" s="5">
        <v>77</v>
      </c>
      <c r="CO98" s="4">
        <f t="shared" ca="1" si="146"/>
        <v>47818</v>
      </c>
      <c r="CP98" s="5">
        <f t="shared" ca="1" si="166"/>
        <v>30</v>
      </c>
      <c r="CQ98" s="5">
        <f t="shared" ca="1" si="147"/>
        <v>2344</v>
      </c>
      <c r="CR98" s="2">
        <f t="shared" ca="1" si="148"/>
        <v>1560650.8820626689</v>
      </c>
      <c r="CS98" s="2">
        <f t="shared" ca="1" si="167"/>
        <v>21552.200611328666</v>
      </c>
      <c r="CT98" s="16">
        <f t="shared" ca="1" si="157"/>
        <v>23892.738639317893</v>
      </c>
      <c r="CU98" s="16">
        <f t="shared" ca="1" si="109"/>
        <v>444.78550138800227</v>
      </c>
      <c r="CV98" s="14">
        <f t="shared" si="149"/>
        <v>450.45000000000005</v>
      </c>
      <c r="CW98" s="5">
        <f t="shared" si="110"/>
        <v>0</v>
      </c>
      <c r="CX98" s="16">
        <f t="shared" ca="1" si="111"/>
        <v>46340.17475203456</v>
      </c>
      <c r="CY98" s="16">
        <f t="shared" ca="1" si="112"/>
        <v>1539098.6814513402</v>
      </c>
      <c r="CZ98" s="16">
        <f t="shared" ca="1" si="150"/>
        <v>0.59696434844535562</v>
      </c>
      <c r="DA98" s="16">
        <f t="shared" ca="1" si="151"/>
        <v>0.29848217422267781</v>
      </c>
    </row>
    <row r="99" spans="2:105">
      <c r="B99" s="5">
        <v>78</v>
      </c>
      <c r="C99" s="4">
        <f t="shared" ca="1" si="113"/>
        <v>47849</v>
      </c>
      <c r="D99" s="5">
        <f t="shared" ca="1" si="114"/>
        <v>31</v>
      </c>
      <c r="E99" s="5">
        <f t="shared" ca="1" si="115"/>
        <v>2375</v>
      </c>
      <c r="F99" s="2">
        <f t="shared" ca="1" si="116"/>
        <v>1542953.7799147984</v>
      </c>
      <c r="G99" s="2">
        <f t="shared" ca="1" si="88"/>
        <v>1592.8223240491716</v>
      </c>
      <c r="H99" s="16">
        <f t="shared" ca="1" si="152"/>
        <v>24415.396592254798</v>
      </c>
      <c r="I99" s="16">
        <f t="shared" ca="1" si="89"/>
        <v>454.40204638616666</v>
      </c>
      <c r="J99" s="14">
        <f t="shared" si="117"/>
        <v>450.45000000000005</v>
      </c>
      <c r="K99" s="5">
        <f t="shared" si="90"/>
        <v>0</v>
      </c>
      <c r="L99" s="16">
        <f t="shared" ca="1" si="91"/>
        <v>26913.070962690137</v>
      </c>
      <c r="M99" s="16">
        <f t="shared" ca="1" si="92"/>
        <v>1541360.9575907493</v>
      </c>
      <c r="N99" s="16">
        <f t="shared" ca="1" si="118"/>
        <v>0.29374742008341359</v>
      </c>
      <c r="O99" s="16">
        <f t="shared" ca="1" si="119"/>
        <v>0.29374742008341359</v>
      </c>
      <c r="P99" s="82"/>
      <c r="Q99" s="77">
        <f ca="1">IFERROR(IF('Simulación Cliente'!$H$21="Simple",G99+H99+I99+J99+K99,AC99+AD99+AE99+AF99+AG99),"")</f>
        <v>26913.070962690137</v>
      </c>
      <c r="R99" s="79">
        <f t="shared" ca="1" si="120"/>
        <v>2375</v>
      </c>
      <c r="S99" s="78">
        <f ca="1">IFERROR((1+'Simulación Cliente'!$E$21)^(R99/360),"")</f>
        <v>3.4822503263566618</v>
      </c>
      <c r="T99" s="75">
        <f t="shared" ca="1" si="121"/>
        <v>7728.64</v>
      </c>
      <c r="X99" s="5">
        <v>78</v>
      </c>
      <c r="Y99" s="4">
        <f t="shared" ca="1" si="122"/>
        <v>47849</v>
      </c>
      <c r="Z99" s="5">
        <f t="shared" ca="1" si="158"/>
        <v>31</v>
      </c>
      <c r="AA99" s="5">
        <f t="shared" ca="1" si="123"/>
        <v>2375</v>
      </c>
      <c r="AB99" s="2">
        <f t="shared" ca="1" si="124"/>
        <v>1539098.6814513402</v>
      </c>
      <c r="AC99" s="2">
        <f t="shared" ca="1" si="159"/>
        <v>-2088.0236122504975</v>
      </c>
      <c r="AD99" s="16">
        <f t="shared" ca="1" si="153"/>
        <v>24354.394273771402</v>
      </c>
      <c r="AE99" s="16">
        <f t="shared" ca="1" si="93"/>
        <v>453.26671449637257</v>
      </c>
      <c r="AF99" s="14">
        <f t="shared" si="125"/>
        <v>450.45000000000005</v>
      </c>
      <c r="AG99" s="5">
        <f t="shared" si="94"/>
        <v>0</v>
      </c>
      <c r="AH99" s="16">
        <f t="shared" ca="1" si="95"/>
        <v>23170.08737601728</v>
      </c>
      <c r="AI99" s="16">
        <f t="shared" ca="1" si="96"/>
        <v>1541186.7050635908</v>
      </c>
      <c r="AJ99" s="16">
        <f t="shared" ca="1" si="126"/>
        <v>0.29374742008341359</v>
      </c>
      <c r="AK99" s="16">
        <f t="shared" ca="1" si="127"/>
        <v>0.29374742008341359</v>
      </c>
      <c r="AO99" s="5">
        <v>78</v>
      </c>
      <c r="AP99" s="4">
        <f t="shared" ca="1" si="128"/>
        <v>47849</v>
      </c>
      <c r="AQ99" s="5">
        <f t="shared" ca="1" si="160"/>
        <v>31</v>
      </c>
      <c r="AR99" s="5">
        <f t="shared" ca="1" si="129"/>
        <v>2375</v>
      </c>
      <c r="AS99" s="2">
        <f t="shared" ca="1" si="130"/>
        <v>1391946.2495361809</v>
      </c>
      <c r="AT99" s="2">
        <f t="shared" ca="1" si="161"/>
        <v>5043.7629742711761</v>
      </c>
      <c r="AU99" s="16">
        <f t="shared" ca="1" si="154"/>
        <v>22025.883185823077</v>
      </c>
      <c r="AV99" s="16">
        <f t="shared" ca="1" si="97"/>
        <v>409.93011746840341</v>
      </c>
      <c r="AW99" s="14">
        <f t="shared" si="131"/>
        <v>450.45000000000005</v>
      </c>
      <c r="AX99" s="5">
        <f t="shared" si="98"/>
        <v>0</v>
      </c>
      <c r="AY99" s="16">
        <f t="shared" ca="1" si="99"/>
        <v>27930.026277562658</v>
      </c>
      <c r="AZ99" s="16">
        <f t="shared" ca="1" si="100"/>
        <v>1386902.4865619098</v>
      </c>
      <c r="BA99" s="16">
        <f t="shared" ca="1" si="132"/>
        <v>0.29374742008341359</v>
      </c>
      <c r="BB99" s="16">
        <f t="shared" ca="1" si="133"/>
        <v>0.29374742008341359</v>
      </c>
      <c r="BF99" s="5">
        <v>78</v>
      </c>
      <c r="BG99" s="4">
        <f t="shared" ca="1" si="134"/>
        <v>47849</v>
      </c>
      <c r="BH99" s="5">
        <f t="shared" ca="1" si="162"/>
        <v>31</v>
      </c>
      <c r="BI99" s="5">
        <f t="shared" ca="1" si="135"/>
        <v>2375</v>
      </c>
      <c r="BJ99" s="2">
        <f t="shared" ca="1" si="136"/>
        <v>1387945.6862942944</v>
      </c>
      <c r="BK99" s="2">
        <f t="shared" ca="1" si="163"/>
        <v>1223.82560379391</v>
      </c>
      <c r="BL99" s="16">
        <f t="shared" ca="1" si="155"/>
        <v>21962.579061347973</v>
      </c>
      <c r="BM99" s="16">
        <f t="shared" ca="1" si="101"/>
        <v>408.75194599789381</v>
      </c>
      <c r="BN99" s="14">
        <f t="shared" si="137"/>
        <v>450.45000000000005</v>
      </c>
      <c r="BO99" s="5">
        <f t="shared" si="102"/>
        <v>0</v>
      </c>
      <c r="BP99" s="16">
        <f t="shared" ca="1" si="103"/>
        <v>24045.606611139778</v>
      </c>
      <c r="BQ99" s="16">
        <f t="shared" ca="1" si="104"/>
        <v>1386721.8606905006</v>
      </c>
      <c r="BR99" s="16">
        <f t="shared" ca="1" si="138"/>
        <v>0.29374742008341359</v>
      </c>
      <c r="BS99" s="16">
        <f t="shared" ca="1" si="139"/>
        <v>0.29374742008341359</v>
      </c>
      <c r="BW99" s="5">
        <v>78</v>
      </c>
      <c r="BX99" s="4">
        <f t="shared" ca="1" si="140"/>
        <v>47849</v>
      </c>
      <c r="BY99" s="5">
        <f t="shared" ca="1" si="164"/>
        <v>31</v>
      </c>
      <c r="BZ99" s="5">
        <f t="shared" ca="1" si="141"/>
        <v>2375</v>
      </c>
      <c r="CA99" s="2">
        <f t="shared" ca="1" si="142"/>
        <v>1542953.7799147984</v>
      </c>
      <c r="CB99" s="2">
        <f t="shared" ca="1" si="165"/>
        <v>1592.8223240491716</v>
      </c>
      <c r="CC99" s="16">
        <f t="shared" ca="1" si="156"/>
        <v>24415.396592254798</v>
      </c>
      <c r="CD99" s="16">
        <f t="shared" ca="1" si="105"/>
        <v>454.40204638616666</v>
      </c>
      <c r="CE99" s="14">
        <f t="shared" si="143"/>
        <v>450.45000000000005</v>
      </c>
      <c r="CF99" s="5">
        <f t="shared" si="106"/>
        <v>0</v>
      </c>
      <c r="CG99" s="16">
        <f t="shared" ca="1" si="107"/>
        <v>26913.070962690137</v>
      </c>
      <c r="CH99" s="16">
        <f t="shared" ca="1" si="108"/>
        <v>1541360.9575907493</v>
      </c>
      <c r="CI99" s="16">
        <f t="shared" ca="1" si="144"/>
        <v>0.29374742008341359</v>
      </c>
      <c r="CJ99" s="16">
        <f t="shared" ca="1" si="145"/>
        <v>0.29374742008341359</v>
      </c>
      <c r="CN99" s="5">
        <v>78</v>
      </c>
      <c r="CO99" s="4">
        <f t="shared" ca="1" si="146"/>
        <v>47849</v>
      </c>
      <c r="CP99" s="5">
        <f t="shared" ca="1" si="166"/>
        <v>31</v>
      </c>
      <c r="CQ99" s="5">
        <f t="shared" ca="1" si="147"/>
        <v>2375</v>
      </c>
      <c r="CR99" s="2">
        <f t="shared" ca="1" si="148"/>
        <v>1539098.6814513402</v>
      </c>
      <c r="CS99" s="2">
        <f t="shared" ca="1" si="167"/>
        <v>-2088.0236122504975</v>
      </c>
      <c r="CT99" s="16">
        <f t="shared" ca="1" si="157"/>
        <v>24354.394273771402</v>
      </c>
      <c r="CU99" s="16">
        <f t="shared" ca="1" si="109"/>
        <v>453.26671449637257</v>
      </c>
      <c r="CV99" s="14">
        <f t="shared" si="149"/>
        <v>450.45000000000005</v>
      </c>
      <c r="CW99" s="5">
        <f t="shared" si="110"/>
        <v>0</v>
      </c>
      <c r="CX99" s="16">
        <f t="shared" ca="1" si="111"/>
        <v>23170.08737601728</v>
      </c>
      <c r="CY99" s="16">
        <f t="shared" ca="1" si="112"/>
        <v>1541186.7050635908</v>
      </c>
      <c r="CZ99" s="16">
        <f t="shared" ca="1" si="150"/>
        <v>0.29374742008341359</v>
      </c>
      <c r="DA99" s="16">
        <f t="shared" ca="1" si="151"/>
        <v>0.29374742008341359</v>
      </c>
    </row>
    <row r="100" spans="2:105">
      <c r="B100" s="5">
        <v>79</v>
      </c>
      <c r="C100" s="4">
        <f t="shared" ca="1" si="113"/>
        <v>47880</v>
      </c>
      <c r="D100" s="5">
        <f t="shared" ca="1" si="114"/>
        <v>31</v>
      </c>
      <c r="E100" s="5">
        <f t="shared" ca="1" si="115"/>
        <v>2406</v>
      </c>
      <c r="F100" s="2">
        <f t="shared" ca="1" si="116"/>
        <v>1541360.9575907493</v>
      </c>
      <c r="G100" s="2">
        <f t="shared" ca="1" si="88"/>
        <v>1618.4959190601803</v>
      </c>
      <c r="H100" s="16">
        <f t="shared" ca="1" si="152"/>
        <v>24390.192085646177</v>
      </c>
      <c r="I100" s="16">
        <f t="shared" ca="1" si="89"/>
        <v>453.93295798377943</v>
      </c>
      <c r="J100" s="14">
        <f t="shared" si="117"/>
        <v>450.45000000000005</v>
      </c>
      <c r="K100" s="5">
        <f t="shared" si="90"/>
        <v>0</v>
      </c>
      <c r="L100" s="16">
        <f t="shared" ca="1" si="91"/>
        <v>26913.070962690137</v>
      </c>
      <c r="M100" s="16">
        <f t="shared" ca="1" si="92"/>
        <v>1539742.4616716891</v>
      </c>
      <c r="N100" s="16">
        <f t="shared" ca="1" si="118"/>
        <v>0.28908777226102633</v>
      </c>
      <c r="O100" s="16">
        <f t="shared" ca="1" si="119"/>
        <v>0.28908777226102633</v>
      </c>
      <c r="P100" s="82"/>
      <c r="Q100" s="77">
        <f ca="1">IFERROR(IF('Simulación Cliente'!$H$21="Simple",G100+H100+I100+J100+K100,AC100+AD100+AE100+AF100+AG100),"")</f>
        <v>26913.070962690137</v>
      </c>
      <c r="R100" s="79">
        <f t="shared" ca="1" si="120"/>
        <v>2406</v>
      </c>
      <c r="S100" s="78">
        <f ca="1">IFERROR((1+'Simulación Cliente'!$E$21)^(R100/360),"")</f>
        <v>3.5394247753440533</v>
      </c>
      <c r="T100" s="75">
        <f t="shared" ca="1" si="121"/>
        <v>7603.8</v>
      </c>
      <c r="X100" s="5">
        <v>79</v>
      </c>
      <c r="Y100" s="4">
        <f t="shared" ca="1" si="122"/>
        <v>47880</v>
      </c>
      <c r="Z100" s="5">
        <f t="shared" ca="1" si="158"/>
        <v>31</v>
      </c>
      <c r="AA100" s="5">
        <f t="shared" ca="1" si="123"/>
        <v>2406</v>
      </c>
      <c r="AB100" s="2">
        <f t="shared" ca="1" si="124"/>
        <v>1541186.7050635908</v>
      </c>
      <c r="AC100" s="2">
        <f t="shared" ca="1" si="159"/>
        <v>-2121.6790123443752</v>
      </c>
      <c r="AD100" s="16">
        <f t="shared" ca="1" si="153"/>
        <v>24387.434747990857</v>
      </c>
      <c r="AE100" s="16">
        <f t="shared" ca="1" si="93"/>
        <v>453.88164037079616</v>
      </c>
      <c r="AF100" s="14">
        <f t="shared" si="125"/>
        <v>450.45000000000005</v>
      </c>
      <c r="AG100" s="5">
        <f t="shared" si="94"/>
        <v>0</v>
      </c>
      <c r="AH100" s="16">
        <f t="shared" ca="1" si="95"/>
        <v>23170.08737601728</v>
      </c>
      <c r="AI100" s="16">
        <f t="shared" ca="1" si="96"/>
        <v>1543308.3840759352</v>
      </c>
      <c r="AJ100" s="16">
        <f t="shared" ca="1" si="126"/>
        <v>0.28908777226102633</v>
      </c>
      <c r="AK100" s="16">
        <f t="shared" ca="1" si="127"/>
        <v>0.28908777226102633</v>
      </c>
      <c r="AO100" s="5">
        <v>79</v>
      </c>
      <c r="AP100" s="4">
        <f t="shared" ca="1" si="128"/>
        <v>47880</v>
      </c>
      <c r="AQ100" s="5">
        <f t="shared" ca="1" si="160"/>
        <v>31</v>
      </c>
      <c r="AR100" s="5">
        <f t="shared" ca="1" si="129"/>
        <v>2406</v>
      </c>
      <c r="AS100" s="2">
        <f t="shared" ca="1" si="130"/>
        <v>1386902.4865619098</v>
      </c>
      <c r="AT100" s="2">
        <f t="shared" ca="1" si="161"/>
        <v>5125.0598810120173</v>
      </c>
      <c r="AU100" s="16">
        <f t="shared" ca="1" si="154"/>
        <v>21946.071674333107</v>
      </c>
      <c r="AV100" s="16">
        <f t="shared" ca="1" si="97"/>
        <v>408.44472221753455</v>
      </c>
      <c r="AW100" s="14">
        <f t="shared" si="131"/>
        <v>450.45000000000005</v>
      </c>
      <c r="AX100" s="5">
        <f t="shared" si="98"/>
        <v>0</v>
      </c>
      <c r="AY100" s="16">
        <f t="shared" ca="1" si="99"/>
        <v>27930.026277562658</v>
      </c>
      <c r="AZ100" s="16">
        <f t="shared" ca="1" si="100"/>
        <v>1381777.4266808978</v>
      </c>
      <c r="BA100" s="16">
        <f t="shared" ca="1" si="132"/>
        <v>0.28908777226102633</v>
      </c>
      <c r="BB100" s="16">
        <f t="shared" ca="1" si="133"/>
        <v>0.28908777226102633</v>
      </c>
      <c r="BF100" s="5">
        <v>79</v>
      </c>
      <c r="BG100" s="4">
        <f t="shared" ca="1" si="134"/>
        <v>47880</v>
      </c>
      <c r="BH100" s="5">
        <f t="shared" ca="1" si="162"/>
        <v>31</v>
      </c>
      <c r="BI100" s="5">
        <f t="shared" ca="1" si="135"/>
        <v>2406</v>
      </c>
      <c r="BJ100" s="2">
        <f t="shared" ca="1" si="136"/>
        <v>1386721.8606905006</v>
      </c>
      <c r="BK100" s="2">
        <f t="shared" ca="1" si="163"/>
        <v>1243.5515973598631</v>
      </c>
      <c r="BL100" s="16">
        <f t="shared" ca="1" si="155"/>
        <v>21943.213486134158</v>
      </c>
      <c r="BM100" s="16">
        <f t="shared" ca="1" si="101"/>
        <v>408.39152764575471</v>
      </c>
      <c r="BN100" s="14">
        <f t="shared" si="137"/>
        <v>450.45000000000005</v>
      </c>
      <c r="BO100" s="5">
        <f t="shared" si="102"/>
        <v>0</v>
      </c>
      <c r="BP100" s="16">
        <f t="shared" ca="1" si="103"/>
        <v>24045.606611139778</v>
      </c>
      <c r="BQ100" s="16">
        <f t="shared" ca="1" si="104"/>
        <v>1385478.3090931408</v>
      </c>
      <c r="BR100" s="16">
        <f t="shared" ca="1" si="138"/>
        <v>0.28908777226102633</v>
      </c>
      <c r="BS100" s="16">
        <f t="shared" ca="1" si="139"/>
        <v>0.28908777226102633</v>
      </c>
      <c r="BW100" s="5">
        <v>79</v>
      </c>
      <c r="BX100" s="4">
        <f t="shared" ca="1" si="140"/>
        <v>47880</v>
      </c>
      <c r="BY100" s="5">
        <f t="shared" ca="1" si="164"/>
        <v>31</v>
      </c>
      <c r="BZ100" s="5">
        <f t="shared" ca="1" si="141"/>
        <v>2406</v>
      </c>
      <c r="CA100" s="2">
        <f t="shared" ca="1" si="142"/>
        <v>1541360.9575907493</v>
      </c>
      <c r="CB100" s="2">
        <f t="shared" ca="1" si="165"/>
        <v>1618.4959190601803</v>
      </c>
      <c r="CC100" s="16">
        <f t="shared" ca="1" si="156"/>
        <v>24390.192085646177</v>
      </c>
      <c r="CD100" s="16">
        <f t="shared" ca="1" si="105"/>
        <v>453.93295798377943</v>
      </c>
      <c r="CE100" s="14">
        <f t="shared" si="143"/>
        <v>450.45000000000005</v>
      </c>
      <c r="CF100" s="5">
        <f t="shared" si="106"/>
        <v>0</v>
      </c>
      <c r="CG100" s="16">
        <f t="shared" ca="1" si="107"/>
        <v>26913.070962690137</v>
      </c>
      <c r="CH100" s="16">
        <f t="shared" ca="1" si="108"/>
        <v>1539742.4616716891</v>
      </c>
      <c r="CI100" s="16">
        <f t="shared" ca="1" si="144"/>
        <v>0.28908777226102633</v>
      </c>
      <c r="CJ100" s="16">
        <f t="shared" ca="1" si="145"/>
        <v>0.28908777226102633</v>
      </c>
      <c r="CN100" s="5">
        <v>79</v>
      </c>
      <c r="CO100" s="4">
        <f t="shared" ca="1" si="146"/>
        <v>47880</v>
      </c>
      <c r="CP100" s="5">
        <f t="shared" ca="1" si="166"/>
        <v>31</v>
      </c>
      <c r="CQ100" s="5">
        <f t="shared" ca="1" si="147"/>
        <v>2406</v>
      </c>
      <c r="CR100" s="2">
        <f t="shared" ca="1" si="148"/>
        <v>1541186.7050635908</v>
      </c>
      <c r="CS100" s="2">
        <f t="shared" ca="1" si="167"/>
        <v>-2121.6790123443752</v>
      </c>
      <c r="CT100" s="16">
        <f t="shared" ca="1" si="157"/>
        <v>24387.434747990857</v>
      </c>
      <c r="CU100" s="16">
        <f t="shared" ca="1" si="109"/>
        <v>453.88164037079616</v>
      </c>
      <c r="CV100" s="14">
        <f t="shared" si="149"/>
        <v>450.45000000000005</v>
      </c>
      <c r="CW100" s="5">
        <f t="shared" si="110"/>
        <v>0</v>
      </c>
      <c r="CX100" s="16">
        <f t="shared" ca="1" si="111"/>
        <v>23170.08737601728</v>
      </c>
      <c r="CY100" s="16">
        <f t="shared" ca="1" si="112"/>
        <v>1543308.3840759352</v>
      </c>
      <c r="CZ100" s="16">
        <f t="shared" ca="1" si="150"/>
        <v>0.28908777226102633</v>
      </c>
      <c r="DA100" s="16">
        <f t="shared" ca="1" si="151"/>
        <v>0.28908777226102633</v>
      </c>
    </row>
    <row r="101" spans="2:105">
      <c r="B101" s="5">
        <v>80</v>
      </c>
      <c r="C101" s="4">
        <f t="shared" ca="1" si="113"/>
        <v>47908</v>
      </c>
      <c r="D101" s="5">
        <f t="shared" ca="1" si="114"/>
        <v>28</v>
      </c>
      <c r="E101" s="5">
        <f t="shared" ca="1" si="115"/>
        <v>2434</v>
      </c>
      <c r="F101" s="2">
        <f t="shared" ca="1" si="116"/>
        <v>1539742.4616716891</v>
      </c>
      <c r="G101" s="2">
        <f t="shared" ca="1" si="88"/>
        <v>4063.0879034957179</v>
      </c>
      <c r="H101" s="16">
        <f t="shared" ca="1" si="152"/>
        <v>21989.965454924506</v>
      </c>
      <c r="I101" s="16">
        <f t="shared" ca="1" si="89"/>
        <v>409.5676042699111</v>
      </c>
      <c r="J101" s="14">
        <f t="shared" si="117"/>
        <v>450.45000000000005</v>
      </c>
      <c r="K101" s="5">
        <f t="shared" si="90"/>
        <v>0</v>
      </c>
      <c r="L101" s="16">
        <f t="shared" ca="1" si="91"/>
        <v>26913.070962690137</v>
      </c>
      <c r="M101" s="16">
        <f t="shared" ca="1" si="92"/>
        <v>1535679.3737681934</v>
      </c>
      <c r="N101" s="16">
        <f t="shared" ca="1" si="118"/>
        <v>0.28494262220315542</v>
      </c>
      <c r="O101" s="16">
        <f t="shared" ca="1" si="119"/>
        <v>0.28494262220315542</v>
      </c>
      <c r="P101" s="82"/>
      <c r="Q101" s="77">
        <f ca="1">IFERROR(IF('Simulación Cliente'!$H$21="Simple",G101+H101+I101+J101+K101,AC101+AD101+AE101+AF101+AG101),"")</f>
        <v>26913.070962690137</v>
      </c>
      <c r="R101" s="79">
        <f t="shared" ca="1" si="120"/>
        <v>2434</v>
      </c>
      <c r="S101" s="78">
        <f ca="1">IFERROR((1+'Simulación Cliente'!$E$21)^(R101/360),"")</f>
        <v>3.5918726522760234</v>
      </c>
      <c r="T101" s="75">
        <f t="shared" ca="1" si="121"/>
        <v>7492.77</v>
      </c>
      <c r="X101" s="5">
        <v>80</v>
      </c>
      <c r="Y101" s="4">
        <f t="shared" ca="1" si="122"/>
        <v>47908</v>
      </c>
      <c r="Z101" s="5">
        <f t="shared" ca="1" si="158"/>
        <v>28</v>
      </c>
      <c r="AA101" s="5">
        <f t="shared" ca="1" si="123"/>
        <v>2434</v>
      </c>
      <c r="AB101" s="2">
        <f t="shared" ca="1" si="124"/>
        <v>1543308.3840759352</v>
      </c>
      <c r="AC101" s="2">
        <f t="shared" ca="1" si="159"/>
        <v>268.22876050826017</v>
      </c>
      <c r="AD101" s="16">
        <f t="shared" ca="1" si="153"/>
        <v>22040.892484889751</v>
      </c>
      <c r="AE101" s="16">
        <f t="shared" ca="1" si="93"/>
        <v>410.51613061926815</v>
      </c>
      <c r="AF101" s="14">
        <f t="shared" si="125"/>
        <v>450.45000000000005</v>
      </c>
      <c r="AG101" s="5">
        <f t="shared" si="94"/>
        <v>0</v>
      </c>
      <c r="AH101" s="16">
        <f t="shared" ca="1" si="95"/>
        <v>23170.08737601728</v>
      </c>
      <c r="AI101" s="16">
        <f t="shared" ca="1" si="96"/>
        <v>1543040.1553154269</v>
      </c>
      <c r="AJ101" s="16">
        <f t="shared" ca="1" si="126"/>
        <v>0.28494262220315542</v>
      </c>
      <c r="AK101" s="16">
        <f t="shared" ca="1" si="127"/>
        <v>0.28494262220315542</v>
      </c>
      <c r="AO101" s="5">
        <v>80</v>
      </c>
      <c r="AP101" s="4">
        <f t="shared" ca="1" si="128"/>
        <v>47908</v>
      </c>
      <c r="AQ101" s="5">
        <f t="shared" ca="1" si="160"/>
        <v>28</v>
      </c>
      <c r="AR101" s="5">
        <f t="shared" ca="1" si="129"/>
        <v>2434</v>
      </c>
      <c r="AS101" s="2">
        <f t="shared" ca="1" si="130"/>
        <v>1381777.4266808978</v>
      </c>
      <c r="AT101" s="2">
        <f t="shared" ca="1" si="161"/>
        <v>7378.0528605985855</v>
      </c>
      <c r="AU101" s="16">
        <f t="shared" ca="1" si="154"/>
        <v>19733.974112864533</v>
      </c>
      <c r="AV101" s="16">
        <f t="shared" ca="1" si="97"/>
        <v>367.54930409953744</v>
      </c>
      <c r="AW101" s="14">
        <f t="shared" si="131"/>
        <v>450.45000000000005</v>
      </c>
      <c r="AX101" s="5">
        <f t="shared" si="98"/>
        <v>0</v>
      </c>
      <c r="AY101" s="16">
        <f t="shared" ca="1" si="99"/>
        <v>27930.026277562658</v>
      </c>
      <c r="AZ101" s="16">
        <f t="shared" ca="1" si="100"/>
        <v>1374399.3738202993</v>
      </c>
      <c r="BA101" s="16">
        <f t="shared" ca="1" si="132"/>
        <v>0.28494262220315542</v>
      </c>
      <c r="BB101" s="16">
        <f t="shared" ca="1" si="133"/>
        <v>0.28494262220315542</v>
      </c>
      <c r="BF101" s="5">
        <v>80</v>
      </c>
      <c r="BG101" s="4">
        <f t="shared" ca="1" si="134"/>
        <v>47908</v>
      </c>
      <c r="BH101" s="5">
        <f t="shared" ca="1" si="162"/>
        <v>28</v>
      </c>
      <c r="BI101" s="5">
        <f t="shared" ca="1" si="135"/>
        <v>2434</v>
      </c>
      <c r="BJ101" s="2">
        <f t="shared" ca="1" si="136"/>
        <v>1385478.3090931408</v>
      </c>
      <c r="BK101" s="2">
        <f t="shared" ca="1" si="163"/>
        <v>3439.7942957853738</v>
      </c>
      <c r="BL101" s="16">
        <f t="shared" ca="1" si="155"/>
        <v>19786.828585884392</v>
      </c>
      <c r="BM101" s="16">
        <f t="shared" ca="1" si="101"/>
        <v>368.5337294700123</v>
      </c>
      <c r="BN101" s="14">
        <f t="shared" si="137"/>
        <v>450.45000000000005</v>
      </c>
      <c r="BO101" s="5">
        <f t="shared" si="102"/>
        <v>0</v>
      </c>
      <c r="BP101" s="16">
        <f t="shared" ca="1" si="103"/>
        <v>24045.606611139778</v>
      </c>
      <c r="BQ101" s="16">
        <f t="shared" ca="1" si="104"/>
        <v>1382038.5147973553</v>
      </c>
      <c r="BR101" s="16">
        <f t="shared" ca="1" si="138"/>
        <v>0.28494262220315542</v>
      </c>
      <c r="BS101" s="16">
        <f t="shared" ca="1" si="139"/>
        <v>0.28494262220315542</v>
      </c>
      <c r="BW101" s="5">
        <v>80</v>
      </c>
      <c r="BX101" s="4">
        <f t="shared" ca="1" si="140"/>
        <v>47908</v>
      </c>
      <c r="BY101" s="5">
        <f t="shared" ca="1" si="164"/>
        <v>28</v>
      </c>
      <c r="BZ101" s="5">
        <f t="shared" ca="1" si="141"/>
        <v>2434</v>
      </c>
      <c r="CA101" s="2">
        <f t="shared" ca="1" si="142"/>
        <v>1539742.4616716891</v>
      </c>
      <c r="CB101" s="2">
        <f t="shared" ca="1" si="165"/>
        <v>4063.0879034957179</v>
      </c>
      <c r="CC101" s="16">
        <f t="shared" ca="1" si="156"/>
        <v>21989.965454924506</v>
      </c>
      <c r="CD101" s="16">
        <f t="shared" ca="1" si="105"/>
        <v>409.5676042699111</v>
      </c>
      <c r="CE101" s="14">
        <f t="shared" si="143"/>
        <v>450.45000000000005</v>
      </c>
      <c r="CF101" s="5">
        <f t="shared" si="106"/>
        <v>0</v>
      </c>
      <c r="CG101" s="16">
        <f t="shared" ca="1" si="107"/>
        <v>26913.070962690137</v>
      </c>
      <c r="CH101" s="16">
        <f t="shared" ca="1" si="108"/>
        <v>1535679.3737681934</v>
      </c>
      <c r="CI101" s="16">
        <f t="shared" ca="1" si="144"/>
        <v>0.28494262220315542</v>
      </c>
      <c r="CJ101" s="16">
        <f t="shared" ca="1" si="145"/>
        <v>0.28494262220315542</v>
      </c>
      <c r="CN101" s="5">
        <v>80</v>
      </c>
      <c r="CO101" s="4">
        <f t="shared" ca="1" si="146"/>
        <v>47908</v>
      </c>
      <c r="CP101" s="5">
        <f t="shared" ca="1" si="166"/>
        <v>28</v>
      </c>
      <c r="CQ101" s="5">
        <f t="shared" ca="1" si="147"/>
        <v>2434</v>
      </c>
      <c r="CR101" s="2">
        <f t="shared" ca="1" si="148"/>
        <v>1543308.3840759352</v>
      </c>
      <c r="CS101" s="2">
        <f t="shared" ca="1" si="167"/>
        <v>268.22876050826017</v>
      </c>
      <c r="CT101" s="16">
        <f t="shared" ca="1" si="157"/>
        <v>22040.892484889751</v>
      </c>
      <c r="CU101" s="16">
        <f t="shared" ca="1" si="109"/>
        <v>410.51613061926815</v>
      </c>
      <c r="CV101" s="14">
        <f t="shared" si="149"/>
        <v>450.45000000000005</v>
      </c>
      <c r="CW101" s="5">
        <f t="shared" si="110"/>
        <v>0</v>
      </c>
      <c r="CX101" s="16">
        <f t="shared" ca="1" si="111"/>
        <v>23170.08737601728</v>
      </c>
      <c r="CY101" s="16">
        <f t="shared" ca="1" si="112"/>
        <v>1543040.1553154269</v>
      </c>
      <c r="CZ101" s="16">
        <f t="shared" ca="1" si="150"/>
        <v>0.28494262220315542</v>
      </c>
      <c r="DA101" s="16">
        <f t="shared" ca="1" si="151"/>
        <v>0.28494262220315542</v>
      </c>
    </row>
    <row r="102" spans="2:105">
      <c r="B102" s="5">
        <v>81</v>
      </c>
      <c r="C102" s="4">
        <f t="shared" ca="1" si="113"/>
        <v>47939</v>
      </c>
      <c r="D102" s="5">
        <f t="shared" ca="1" si="114"/>
        <v>31</v>
      </c>
      <c r="E102" s="5">
        <f t="shared" ca="1" si="115"/>
        <v>2465</v>
      </c>
      <c r="F102" s="2">
        <f t="shared" ca="1" si="116"/>
        <v>1535679.3737681934</v>
      </c>
      <c r="G102" s="2">
        <f t="shared" ca="1" si="88"/>
        <v>1710.0734163610541</v>
      </c>
      <c r="H102" s="16">
        <f t="shared" ca="1" si="152"/>
        <v>24300.28782272814</v>
      </c>
      <c r="I102" s="16">
        <f t="shared" ca="1" si="89"/>
        <v>452.25972360094107</v>
      </c>
      <c r="J102" s="14">
        <f t="shared" si="117"/>
        <v>450.45000000000005</v>
      </c>
      <c r="K102" s="5">
        <f t="shared" si="90"/>
        <v>0</v>
      </c>
      <c r="L102" s="16">
        <f t="shared" ca="1" si="91"/>
        <v>26913.070962690137</v>
      </c>
      <c r="M102" s="16">
        <f t="shared" ca="1" si="92"/>
        <v>1533969.3003518323</v>
      </c>
      <c r="N102" s="16">
        <f t="shared" ca="1" si="118"/>
        <v>0.28042264286622293</v>
      </c>
      <c r="O102" s="16">
        <f t="shared" ca="1" si="119"/>
        <v>0.28042264286622293</v>
      </c>
      <c r="P102" s="82"/>
      <c r="Q102" s="77">
        <f ca="1">IFERROR(IF('Simulación Cliente'!$H$21="Simple",G102+H102+I102+J102+K102,AC102+AD102+AE102+AF102+AG102),"")</f>
        <v>26913.070962690137</v>
      </c>
      <c r="R102" s="79">
        <f t="shared" ca="1" si="120"/>
        <v>2465</v>
      </c>
      <c r="S102" s="78">
        <f ca="1">IFERROR((1+'Simulación Cliente'!$E$21)^(R102/360),"")</f>
        <v>3.650846970742561</v>
      </c>
      <c r="T102" s="75">
        <f t="shared" ca="1" si="121"/>
        <v>7371.73</v>
      </c>
      <c r="X102" s="5">
        <v>81</v>
      </c>
      <c r="Y102" s="4">
        <f t="shared" ca="1" si="122"/>
        <v>47939</v>
      </c>
      <c r="Z102" s="5">
        <f t="shared" ca="1" si="158"/>
        <v>31</v>
      </c>
      <c r="AA102" s="5">
        <f t="shared" ca="1" si="123"/>
        <v>2465</v>
      </c>
      <c r="AB102" s="2">
        <f t="shared" ca="1" si="124"/>
        <v>1543040.1553154269</v>
      </c>
      <c r="AC102" s="2">
        <f t="shared" ca="1" si="159"/>
        <v>-2151.5534876202619</v>
      </c>
      <c r="AD102" s="16">
        <f t="shared" ca="1" si="153"/>
        <v>24416.763379575073</v>
      </c>
      <c r="AE102" s="16">
        <f t="shared" ca="1" si="93"/>
        <v>454.42748406246903</v>
      </c>
      <c r="AF102" s="14">
        <f t="shared" si="125"/>
        <v>450.45000000000005</v>
      </c>
      <c r="AG102" s="5">
        <f t="shared" si="94"/>
        <v>0</v>
      </c>
      <c r="AH102" s="16">
        <f t="shared" ca="1" si="95"/>
        <v>23170.08737601728</v>
      </c>
      <c r="AI102" s="16">
        <f t="shared" ca="1" si="96"/>
        <v>1545191.7088030472</v>
      </c>
      <c r="AJ102" s="16">
        <f t="shared" ca="1" si="126"/>
        <v>0.28042264286622293</v>
      </c>
      <c r="AK102" s="16">
        <f t="shared" ca="1" si="127"/>
        <v>0.28042264286622293</v>
      </c>
      <c r="AO102" s="5">
        <v>81</v>
      </c>
      <c r="AP102" s="4">
        <f t="shared" ca="1" si="128"/>
        <v>47939</v>
      </c>
      <c r="AQ102" s="5">
        <f t="shared" ca="1" si="160"/>
        <v>31</v>
      </c>
      <c r="AR102" s="5">
        <f t="shared" ca="1" si="129"/>
        <v>2465</v>
      </c>
      <c r="AS102" s="2">
        <f t="shared" ca="1" si="130"/>
        <v>1374399.3738202993</v>
      </c>
      <c r="AT102" s="2">
        <f t="shared" ca="1" si="161"/>
        <v>5326.58885763324</v>
      </c>
      <c r="AU102" s="16">
        <f t="shared" ca="1" si="154"/>
        <v>21748.224881902974</v>
      </c>
      <c r="AV102" s="16">
        <f t="shared" ca="1" si="97"/>
        <v>404.76253802644459</v>
      </c>
      <c r="AW102" s="14">
        <f t="shared" si="131"/>
        <v>450.45000000000005</v>
      </c>
      <c r="AX102" s="5">
        <f t="shared" si="98"/>
        <v>0</v>
      </c>
      <c r="AY102" s="16">
        <f t="shared" ca="1" si="99"/>
        <v>27930.026277562658</v>
      </c>
      <c r="AZ102" s="16">
        <f t="shared" ca="1" si="100"/>
        <v>1369072.784962666</v>
      </c>
      <c r="BA102" s="16">
        <f t="shared" ca="1" si="132"/>
        <v>0.28042264286622293</v>
      </c>
      <c r="BB102" s="16">
        <f t="shared" ca="1" si="133"/>
        <v>0.28042264286622293</v>
      </c>
      <c r="BF102" s="5">
        <v>81</v>
      </c>
      <c r="BG102" s="4">
        <f t="shared" ca="1" si="134"/>
        <v>47939</v>
      </c>
      <c r="BH102" s="5">
        <f t="shared" ca="1" si="162"/>
        <v>31</v>
      </c>
      <c r="BI102" s="5">
        <f t="shared" ca="1" si="135"/>
        <v>2465</v>
      </c>
      <c r="BJ102" s="2">
        <f t="shared" ca="1" si="136"/>
        <v>1382038.5147973553</v>
      </c>
      <c r="BK102" s="2">
        <f t="shared" ca="1" si="163"/>
        <v>1319.0391918904425</v>
      </c>
      <c r="BL102" s="16">
        <f t="shared" ca="1" si="155"/>
        <v>21869.105143519926</v>
      </c>
      <c r="BM102" s="16">
        <f t="shared" ca="1" si="101"/>
        <v>407.01227572940957</v>
      </c>
      <c r="BN102" s="14">
        <f t="shared" si="137"/>
        <v>450.45000000000005</v>
      </c>
      <c r="BO102" s="5">
        <f t="shared" si="102"/>
        <v>0</v>
      </c>
      <c r="BP102" s="16">
        <f t="shared" ca="1" si="103"/>
        <v>24045.606611139778</v>
      </c>
      <c r="BQ102" s="16">
        <f t="shared" ca="1" si="104"/>
        <v>1380719.4756054648</v>
      </c>
      <c r="BR102" s="16">
        <f t="shared" ca="1" si="138"/>
        <v>0.28042264286622293</v>
      </c>
      <c r="BS102" s="16">
        <f t="shared" ca="1" si="139"/>
        <v>0.28042264286622293</v>
      </c>
      <c r="BW102" s="5">
        <v>81</v>
      </c>
      <c r="BX102" s="4">
        <f t="shared" ca="1" si="140"/>
        <v>47939</v>
      </c>
      <c r="BY102" s="5">
        <f t="shared" ca="1" si="164"/>
        <v>31</v>
      </c>
      <c r="BZ102" s="5">
        <f t="shared" ca="1" si="141"/>
        <v>2465</v>
      </c>
      <c r="CA102" s="2">
        <f t="shared" ca="1" si="142"/>
        <v>1535679.3737681934</v>
      </c>
      <c r="CB102" s="2">
        <f t="shared" ca="1" si="165"/>
        <v>1710.0734163610541</v>
      </c>
      <c r="CC102" s="16">
        <f t="shared" ca="1" si="156"/>
        <v>24300.28782272814</v>
      </c>
      <c r="CD102" s="16">
        <f t="shared" ca="1" si="105"/>
        <v>452.25972360094107</v>
      </c>
      <c r="CE102" s="14">
        <f t="shared" si="143"/>
        <v>450.45000000000005</v>
      </c>
      <c r="CF102" s="5">
        <f t="shared" si="106"/>
        <v>0</v>
      </c>
      <c r="CG102" s="16">
        <f t="shared" ca="1" si="107"/>
        <v>26913.070962690137</v>
      </c>
      <c r="CH102" s="16">
        <f t="shared" ca="1" si="108"/>
        <v>1533969.3003518323</v>
      </c>
      <c r="CI102" s="16">
        <f t="shared" ca="1" si="144"/>
        <v>0.28042264286622293</v>
      </c>
      <c r="CJ102" s="16">
        <f t="shared" ca="1" si="145"/>
        <v>0.28042264286622293</v>
      </c>
      <c r="CN102" s="5">
        <v>81</v>
      </c>
      <c r="CO102" s="4">
        <f t="shared" ca="1" si="146"/>
        <v>47939</v>
      </c>
      <c r="CP102" s="5">
        <f t="shared" ca="1" si="166"/>
        <v>31</v>
      </c>
      <c r="CQ102" s="5">
        <f t="shared" ca="1" si="147"/>
        <v>2465</v>
      </c>
      <c r="CR102" s="2">
        <f t="shared" ca="1" si="148"/>
        <v>1543040.1553154269</v>
      </c>
      <c r="CS102" s="2">
        <f t="shared" ca="1" si="167"/>
        <v>-2151.5534876202619</v>
      </c>
      <c r="CT102" s="16">
        <f t="shared" ca="1" si="157"/>
        <v>24416.763379575073</v>
      </c>
      <c r="CU102" s="16">
        <f t="shared" ca="1" si="109"/>
        <v>454.42748406246903</v>
      </c>
      <c r="CV102" s="14">
        <f t="shared" si="149"/>
        <v>450.45000000000005</v>
      </c>
      <c r="CW102" s="5">
        <f t="shared" si="110"/>
        <v>0</v>
      </c>
      <c r="CX102" s="16">
        <f t="shared" ca="1" si="111"/>
        <v>23170.08737601728</v>
      </c>
      <c r="CY102" s="16">
        <f t="shared" ca="1" si="112"/>
        <v>1545191.7088030472</v>
      </c>
      <c r="CZ102" s="16">
        <f t="shared" ca="1" si="150"/>
        <v>0.28042264286622293</v>
      </c>
      <c r="DA102" s="16">
        <f t="shared" ca="1" si="151"/>
        <v>0.28042264286622293</v>
      </c>
    </row>
    <row r="103" spans="2:105">
      <c r="B103" s="5">
        <v>82</v>
      </c>
      <c r="C103" s="4">
        <f t="shared" ca="1" si="113"/>
        <v>47969</v>
      </c>
      <c r="D103" s="5">
        <f t="shared" ca="1" si="114"/>
        <v>30</v>
      </c>
      <c r="E103" s="5">
        <f t="shared" ca="1" si="115"/>
        <v>2495</v>
      </c>
      <c r="F103" s="2">
        <f t="shared" ca="1" si="116"/>
        <v>1533969.3003518323</v>
      </c>
      <c r="G103" s="2">
        <f t="shared" ca="1" si="88"/>
        <v>2541.1819608600526</v>
      </c>
      <c r="H103" s="16">
        <f t="shared" ca="1" si="152"/>
        <v>23484.257751229674</v>
      </c>
      <c r="I103" s="16">
        <f t="shared" ca="1" si="89"/>
        <v>437.18125060041137</v>
      </c>
      <c r="J103" s="14">
        <f t="shared" si="117"/>
        <v>450.45000000000005</v>
      </c>
      <c r="K103" s="5">
        <f t="shared" si="90"/>
        <v>0</v>
      </c>
      <c r="L103" s="16">
        <f t="shared" ca="1" si="91"/>
        <v>26913.070962690137</v>
      </c>
      <c r="M103" s="16">
        <f t="shared" ca="1" si="92"/>
        <v>1531428.1183909723</v>
      </c>
      <c r="N103" s="16">
        <f t="shared" ca="1" si="118"/>
        <v>0.27611674837914274</v>
      </c>
      <c r="O103" s="16">
        <f t="shared" ca="1" si="119"/>
        <v>0.27611674837914274</v>
      </c>
      <c r="P103" s="82"/>
      <c r="Q103" s="77">
        <f ca="1">IFERROR(IF('Simulación Cliente'!$H$21="Simple",G103+H103+I103+J103+K103,AC103+AD103+AE103+AF103+AG103),"")</f>
        <v>26913.070962690137</v>
      </c>
      <c r="R103" s="79">
        <f t="shared" ca="1" si="120"/>
        <v>2495</v>
      </c>
      <c r="S103" s="78">
        <f ca="1">IFERROR((1+'Simulación Cliente'!$E$21)^(R103/360),"")</f>
        <v>3.7088406697147609</v>
      </c>
      <c r="T103" s="75">
        <f t="shared" ca="1" si="121"/>
        <v>7256.46</v>
      </c>
      <c r="X103" s="5">
        <v>82</v>
      </c>
      <c r="Y103" s="4">
        <f t="shared" ca="1" si="122"/>
        <v>47969</v>
      </c>
      <c r="Z103" s="5">
        <f t="shared" ca="1" si="158"/>
        <v>30</v>
      </c>
      <c r="AA103" s="5">
        <f t="shared" ca="1" si="123"/>
        <v>2495</v>
      </c>
      <c r="AB103" s="2">
        <f t="shared" ca="1" si="124"/>
        <v>1545191.7088030472</v>
      </c>
      <c r="AC103" s="2">
        <f t="shared" ca="1" si="159"/>
        <v>-1376.8091433412119</v>
      </c>
      <c r="AD103" s="16">
        <f t="shared" ca="1" si="153"/>
        <v>23656.066882349482</v>
      </c>
      <c r="AE103" s="16">
        <f t="shared" ca="1" si="93"/>
        <v>440.37963700900866</v>
      </c>
      <c r="AF103" s="14">
        <f t="shared" si="125"/>
        <v>450.45000000000005</v>
      </c>
      <c r="AG103" s="5">
        <f t="shared" si="94"/>
        <v>0</v>
      </c>
      <c r="AH103" s="16">
        <f t="shared" ca="1" si="95"/>
        <v>23170.08737601728</v>
      </c>
      <c r="AI103" s="16">
        <f t="shared" ca="1" si="96"/>
        <v>1546568.5179463883</v>
      </c>
      <c r="AJ103" s="16">
        <f t="shared" ca="1" si="126"/>
        <v>0.27611674837914274</v>
      </c>
      <c r="AK103" s="16">
        <f t="shared" ca="1" si="127"/>
        <v>0.27611674837914274</v>
      </c>
      <c r="AO103" s="5">
        <v>82</v>
      </c>
      <c r="AP103" s="4">
        <f t="shared" ca="1" si="128"/>
        <v>47969</v>
      </c>
      <c r="AQ103" s="5">
        <f t="shared" ca="1" si="160"/>
        <v>30</v>
      </c>
      <c r="AR103" s="5">
        <f t="shared" ca="1" si="129"/>
        <v>2495</v>
      </c>
      <c r="AS103" s="2">
        <f t="shared" ca="1" si="130"/>
        <v>1369072.784962666</v>
      </c>
      <c r="AT103" s="2">
        <f t="shared" ca="1" si="161"/>
        <v>6129.6111204774134</v>
      </c>
      <c r="AU103" s="16">
        <f t="shared" ca="1" si="154"/>
        <v>20959.779413370761</v>
      </c>
      <c r="AV103" s="16">
        <f t="shared" ca="1" si="97"/>
        <v>390.18574371448403</v>
      </c>
      <c r="AW103" s="14">
        <f t="shared" si="131"/>
        <v>450.45000000000005</v>
      </c>
      <c r="AX103" s="5">
        <f t="shared" si="98"/>
        <v>0</v>
      </c>
      <c r="AY103" s="16">
        <f t="shared" ca="1" si="99"/>
        <v>27930.026277562658</v>
      </c>
      <c r="AZ103" s="16">
        <f t="shared" ca="1" si="100"/>
        <v>1362943.1738421887</v>
      </c>
      <c r="BA103" s="16">
        <f t="shared" ca="1" si="132"/>
        <v>0.27611674837914274</v>
      </c>
      <c r="BB103" s="16">
        <f t="shared" ca="1" si="133"/>
        <v>0.27611674837914274</v>
      </c>
      <c r="BF103" s="5">
        <v>82</v>
      </c>
      <c r="BG103" s="4">
        <f t="shared" ca="1" si="134"/>
        <v>47969</v>
      </c>
      <c r="BH103" s="5">
        <f t="shared" ca="1" si="162"/>
        <v>30</v>
      </c>
      <c r="BI103" s="5">
        <f t="shared" ca="1" si="135"/>
        <v>2495</v>
      </c>
      <c r="BJ103" s="2">
        <f t="shared" ca="1" si="136"/>
        <v>1380719.4756054648</v>
      </c>
      <c r="BK103" s="2">
        <f t="shared" ca="1" si="163"/>
        <v>2063.567480405909</v>
      </c>
      <c r="BL103" s="16">
        <f t="shared" ca="1" si="155"/>
        <v>21138.084080186185</v>
      </c>
      <c r="BM103" s="16">
        <f t="shared" ca="1" si="101"/>
        <v>393.50505054768274</v>
      </c>
      <c r="BN103" s="14">
        <f t="shared" si="137"/>
        <v>450.45000000000005</v>
      </c>
      <c r="BO103" s="5">
        <f t="shared" si="102"/>
        <v>0</v>
      </c>
      <c r="BP103" s="16">
        <f t="shared" ca="1" si="103"/>
        <v>24045.606611139778</v>
      </c>
      <c r="BQ103" s="16">
        <f t="shared" ca="1" si="104"/>
        <v>1378655.9081250587</v>
      </c>
      <c r="BR103" s="16">
        <f t="shared" ca="1" si="138"/>
        <v>0.27611674837914274</v>
      </c>
      <c r="BS103" s="16">
        <f t="shared" ca="1" si="139"/>
        <v>0.27611674837914274</v>
      </c>
      <c r="BW103" s="5">
        <v>82</v>
      </c>
      <c r="BX103" s="4">
        <f t="shared" ca="1" si="140"/>
        <v>47969</v>
      </c>
      <c r="BY103" s="5">
        <f t="shared" ca="1" si="164"/>
        <v>30</v>
      </c>
      <c r="BZ103" s="5">
        <f t="shared" ca="1" si="141"/>
        <v>2495</v>
      </c>
      <c r="CA103" s="2">
        <f t="shared" ca="1" si="142"/>
        <v>1533969.3003518323</v>
      </c>
      <c r="CB103" s="2">
        <f t="shared" ca="1" si="165"/>
        <v>2541.1819608600526</v>
      </c>
      <c r="CC103" s="16">
        <f t="shared" ca="1" si="156"/>
        <v>23484.257751229674</v>
      </c>
      <c r="CD103" s="16">
        <f t="shared" ca="1" si="105"/>
        <v>437.18125060041137</v>
      </c>
      <c r="CE103" s="14">
        <f t="shared" si="143"/>
        <v>450.45000000000005</v>
      </c>
      <c r="CF103" s="5">
        <f t="shared" si="106"/>
        <v>0</v>
      </c>
      <c r="CG103" s="16">
        <f t="shared" ca="1" si="107"/>
        <v>26913.070962690137</v>
      </c>
      <c r="CH103" s="16">
        <f t="shared" ca="1" si="108"/>
        <v>1531428.1183909723</v>
      </c>
      <c r="CI103" s="16">
        <f t="shared" ca="1" si="144"/>
        <v>0.27611674837914274</v>
      </c>
      <c r="CJ103" s="16">
        <f t="shared" ca="1" si="145"/>
        <v>0.27611674837914274</v>
      </c>
      <c r="CN103" s="5">
        <v>82</v>
      </c>
      <c r="CO103" s="4">
        <f t="shared" ca="1" si="146"/>
        <v>47969</v>
      </c>
      <c r="CP103" s="5">
        <f t="shared" ca="1" si="166"/>
        <v>30</v>
      </c>
      <c r="CQ103" s="5">
        <f t="shared" ca="1" si="147"/>
        <v>2495</v>
      </c>
      <c r="CR103" s="2">
        <f t="shared" ca="1" si="148"/>
        <v>1545191.7088030472</v>
      </c>
      <c r="CS103" s="2">
        <f t="shared" ca="1" si="167"/>
        <v>-1376.8091433412119</v>
      </c>
      <c r="CT103" s="16">
        <f t="shared" ca="1" si="157"/>
        <v>23656.066882349482</v>
      </c>
      <c r="CU103" s="16">
        <f t="shared" ca="1" si="109"/>
        <v>440.37963700900866</v>
      </c>
      <c r="CV103" s="14">
        <f t="shared" si="149"/>
        <v>450.45000000000005</v>
      </c>
      <c r="CW103" s="5">
        <f t="shared" si="110"/>
        <v>0</v>
      </c>
      <c r="CX103" s="16">
        <f t="shared" ca="1" si="111"/>
        <v>23170.08737601728</v>
      </c>
      <c r="CY103" s="16">
        <f t="shared" ca="1" si="112"/>
        <v>1546568.5179463883</v>
      </c>
      <c r="CZ103" s="16">
        <f t="shared" ca="1" si="150"/>
        <v>0.27611674837914274</v>
      </c>
      <c r="DA103" s="16">
        <f t="shared" ca="1" si="151"/>
        <v>0.27611674837914274</v>
      </c>
    </row>
    <row r="104" spans="2:105">
      <c r="B104" s="5">
        <v>83</v>
      </c>
      <c r="C104" s="4">
        <f t="shared" ca="1" si="113"/>
        <v>48000</v>
      </c>
      <c r="D104" s="5">
        <f t="shared" ca="1" si="114"/>
        <v>31</v>
      </c>
      <c r="E104" s="5">
        <f t="shared" ca="1" si="115"/>
        <v>2526</v>
      </c>
      <c r="F104" s="2">
        <f t="shared" ca="1" si="116"/>
        <v>1531428.1183909723</v>
      </c>
      <c r="G104" s="2">
        <f t="shared" ca="1" si="88"/>
        <v>1778.5964444447418</v>
      </c>
      <c r="H104" s="16">
        <f t="shared" ca="1" si="152"/>
        <v>24233.016795299474</v>
      </c>
      <c r="I104" s="16">
        <f t="shared" ca="1" si="89"/>
        <v>451.00772294592065</v>
      </c>
      <c r="J104" s="14">
        <f t="shared" si="117"/>
        <v>450.45000000000005</v>
      </c>
      <c r="K104" s="5">
        <f t="shared" si="90"/>
        <v>0</v>
      </c>
      <c r="L104" s="16">
        <f t="shared" ca="1" si="91"/>
        <v>26913.070962690137</v>
      </c>
      <c r="M104" s="16">
        <f t="shared" ca="1" si="92"/>
        <v>1529649.5219465275</v>
      </c>
      <c r="N104" s="16">
        <f t="shared" ca="1" si="118"/>
        <v>0.27173677185051764</v>
      </c>
      <c r="O104" s="16">
        <f t="shared" ca="1" si="119"/>
        <v>0.27173677185051764</v>
      </c>
      <c r="P104" s="82"/>
      <c r="Q104" s="77">
        <f ca="1">IFERROR(IF('Simulación Cliente'!$H$21="Simple",G104+H104+I104+J104+K104,AC104+AD104+AE104+AF104+AG104),"")</f>
        <v>26913.070962690137</v>
      </c>
      <c r="R104" s="79">
        <f t="shared" ca="1" si="120"/>
        <v>2526</v>
      </c>
      <c r="S104" s="78">
        <f ca="1">IFERROR((1+'Simulación Cliente'!$E$21)^(R104/360),"")</f>
        <v>3.7697354652634862</v>
      </c>
      <c r="T104" s="75">
        <f t="shared" ca="1" si="121"/>
        <v>7139.25</v>
      </c>
      <c r="X104" s="5">
        <v>83</v>
      </c>
      <c r="Y104" s="4">
        <f t="shared" ca="1" si="122"/>
        <v>48000</v>
      </c>
      <c r="Z104" s="5">
        <f t="shared" ca="1" si="158"/>
        <v>31</v>
      </c>
      <c r="AA104" s="5">
        <f t="shared" ca="1" si="123"/>
        <v>2526</v>
      </c>
      <c r="AB104" s="2">
        <f t="shared" ca="1" si="124"/>
        <v>1546568.5179463883</v>
      </c>
      <c r="AC104" s="2">
        <f t="shared" ca="1" si="159"/>
        <v>-2208.424710399835</v>
      </c>
      <c r="AD104" s="16">
        <f t="shared" ca="1" si="153"/>
        <v>24472.595494624544</v>
      </c>
      <c r="AE104" s="16">
        <f t="shared" ca="1" si="93"/>
        <v>455.46659179257216</v>
      </c>
      <c r="AF104" s="14">
        <f t="shared" si="125"/>
        <v>450.45000000000005</v>
      </c>
      <c r="AG104" s="5">
        <f t="shared" si="94"/>
        <v>0</v>
      </c>
      <c r="AH104" s="16">
        <f t="shared" ca="1" si="95"/>
        <v>23170.08737601728</v>
      </c>
      <c r="AI104" s="16">
        <f t="shared" ca="1" si="96"/>
        <v>1548776.9426567883</v>
      </c>
      <c r="AJ104" s="16">
        <f t="shared" ca="1" si="126"/>
        <v>0.27173677185051764</v>
      </c>
      <c r="AK104" s="16">
        <f t="shared" ca="1" si="127"/>
        <v>0.27173677185051764</v>
      </c>
      <c r="AO104" s="5">
        <v>83</v>
      </c>
      <c r="AP104" s="4">
        <f t="shared" ca="1" si="128"/>
        <v>48000</v>
      </c>
      <c r="AQ104" s="5">
        <f t="shared" ca="1" si="160"/>
        <v>31</v>
      </c>
      <c r="AR104" s="5">
        <f t="shared" ca="1" si="129"/>
        <v>2526</v>
      </c>
      <c r="AS104" s="2">
        <f t="shared" ca="1" si="130"/>
        <v>1362943.1738421887</v>
      </c>
      <c r="AT104" s="2">
        <f t="shared" ca="1" si="161"/>
        <v>5511.2433756936225</v>
      </c>
      <c r="AU104" s="16">
        <f t="shared" ca="1" si="154"/>
        <v>21566.944230760462</v>
      </c>
      <c r="AV104" s="16">
        <f t="shared" ca="1" si="97"/>
        <v>401.38867110857097</v>
      </c>
      <c r="AW104" s="14">
        <f t="shared" si="131"/>
        <v>450.45000000000005</v>
      </c>
      <c r="AX104" s="5">
        <f t="shared" si="98"/>
        <v>0</v>
      </c>
      <c r="AY104" s="16">
        <f t="shared" ca="1" si="99"/>
        <v>27930.026277562658</v>
      </c>
      <c r="AZ104" s="16">
        <f t="shared" ca="1" si="100"/>
        <v>1357431.930466495</v>
      </c>
      <c r="BA104" s="16">
        <f t="shared" ca="1" si="132"/>
        <v>0.27173677185051764</v>
      </c>
      <c r="BB104" s="16">
        <f t="shared" ca="1" si="133"/>
        <v>0.27173677185051764</v>
      </c>
      <c r="BF104" s="5">
        <v>83</v>
      </c>
      <c r="BG104" s="4">
        <f t="shared" ca="1" si="134"/>
        <v>48000</v>
      </c>
      <c r="BH104" s="5">
        <f t="shared" ca="1" si="162"/>
        <v>31</v>
      </c>
      <c r="BI104" s="5">
        <f t="shared" ca="1" si="135"/>
        <v>2526</v>
      </c>
      <c r="BJ104" s="2">
        <f t="shared" ca="1" si="136"/>
        <v>1378655.9081250587</v>
      </c>
      <c r="BK104" s="2">
        <f t="shared" ca="1" si="163"/>
        <v>1373.561075765916</v>
      </c>
      <c r="BL104" s="16">
        <f t="shared" ca="1" si="155"/>
        <v>21815.579442040853</v>
      </c>
      <c r="BM104" s="16">
        <f t="shared" ca="1" si="101"/>
        <v>406.01609333300888</v>
      </c>
      <c r="BN104" s="14">
        <f t="shared" si="137"/>
        <v>450.45000000000005</v>
      </c>
      <c r="BO104" s="5">
        <f t="shared" si="102"/>
        <v>0</v>
      </c>
      <c r="BP104" s="16">
        <f t="shared" ca="1" si="103"/>
        <v>24045.606611139778</v>
      </c>
      <c r="BQ104" s="16">
        <f t="shared" ca="1" si="104"/>
        <v>1377282.3470492929</v>
      </c>
      <c r="BR104" s="16">
        <f t="shared" ca="1" si="138"/>
        <v>0.27173677185051764</v>
      </c>
      <c r="BS104" s="16">
        <f t="shared" ca="1" si="139"/>
        <v>0.27173677185051764</v>
      </c>
      <c r="BW104" s="5">
        <v>83</v>
      </c>
      <c r="BX104" s="4">
        <f t="shared" ca="1" si="140"/>
        <v>48000</v>
      </c>
      <c r="BY104" s="5">
        <f t="shared" ca="1" si="164"/>
        <v>31</v>
      </c>
      <c r="BZ104" s="5">
        <f t="shared" ca="1" si="141"/>
        <v>2526</v>
      </c>
      <c r="CA104" s="2">
        <f t="shared" ca="1" si="142"/>
        <v>1531428.1183909723</v>
      </c>
      <c r="CB104" s="2">
        <f t="shared" ca="1" si="165"/>
        <v>1778.5964444447418</v>
      </c>
      <c r="CC104" s="16">
        <f t="shared" ca="1" si="156"/>
        <v>24233.016795299474</v>
      </c>
      <c r="CD104" s="16">
        <f t="shared" ca="1" si="105"/>
        <v>451.00772294592065</v>
      </c>
      <c r="CE104" s="14">
        <f t="shared" si="143"/>
        <v>450.45000000000005</v>
      </c>
      <c r="CF104" s="5">
        <f t="shared" si="106"/>
        <v>0</v>
      </c>
      <c r="CG104" s="16">
        <f t="shared" ca="1" si="107"/>
        <v>26913.070962690137</v>
      </c>
      <c r="CH104" s="16">
        <f t="shared" ca="1" si="108"/>
        <v>1529649.5219465275</v>
      </c>
      <c r="CI104" s="16">
        <f t="shared" ca="1" si="144"/>
        <v>0.27173677185051764</v>
      </c>
      <c r="CJ104" s="16">
        <f t="shared" ca="1" si="145"/>
        <v>0.27173677185051764</v>
      </c>
      <c r="CN104" s="5">
        <v>83</v>
      </c>
      <c r="CO104" s="4">
        <f t="shared" ca="1" si="146"/>
        <v>48000</v>
      </c>
      <c r="CP104" s="5">
        <f t="shared" ca="1" si="166"/>
        <v>31</v>
      </c>
      <c r="CQ104" s="5">
        <f t="shared" ca="1" si="147"/>
        <v>2526</v>
      </c>
      <c r="CR104" s="2">
        <f t="shared" ca="1" si="148"/>
        <v>1546568.5179463883</v>
      </c>
      <c r="CS104" s="2">
        <f t="shared" ca="1" si="167"/>
        <v>-2208.424710399835</v>
      </c>
      <c r="CT104" s="16">
        <f t="shared" ca="1" si="157"/>
        <v>24472.595494624544</v>
      </c>
      <c r="CU104" s="16">
        <f t="shared" ca="1" si="109"/>
        <v>455.46659179257216</v>
      </c>
      <c r="CV104" s="14">
        <f t="shared" si="149"/>
        <v>450.45000000000005</v>
      </c>
      <c r="CW104" s="5">
        <f t="shared" si="110"/>
        <v>0</v>
      </c>
      <c r="CX104" s="16">
        <f t="shared" ca="1" si="111"/>
        <v>23170.08737601728</v>
      </c>
      <c r="CY104" s="16">
        <f t="shared" ca="1" si="112"/>
        <v>1548776.9426567883</v>
      </c>
      <c r="CZ104" s="16">
        <f t="shared" ca="1" si="150"/>
        <v>0.27173677185051764</v>
      </c>
      <c r="DA104" s="16">
        <f t="shared" ca="1" si="151"/>
        <v>0.27173677185051764</v>
      </c>
    </row>
    <row r="105" spans="2:105">
      <c r="B105" s="5">
        <v>84</v>
      </c>
      <c r="C105" s="4">
        <f t="shared" ca="1" si="113"/>
        <v>48030</v>
      </c>
      <c r="D105" s="5">
        <f t="shared" ca="1" si="114"/>
        <v>30</v>
      </c>
      <c r="E105" s="5">
        <f t="shared" ca="1" si="115"/>
        <v>2556</v>
      </c>
      <c r="F105" s="2">
        <f t="shared" ca="1" si="116"/>
        <v>1529649.5219465275</v>
      </c>
      <c r="G105" s="2">
        <f t="shared" ca="1" si="88"/>
        <v>2608.546617766955</v>
      </c>
      <c r="H105" s="16">
        <f t="shared" ca="1" si="152"/>
        <v>23418.124231168284</v>
      </c>
      <c r="I105" s="16">
        <f t="shared" ca="1" si="89"/>
        <v>435.95011375489912</v>
      </c>
      <c r="J105" s="14">
        <f t="shared" si="117"/>
        <v>450.45000000000005</v>
      </c>
      <c r="K105" s="5">
        <f t="shared" si="90"/>
        <v>0</v>
      </c>
      <c r="L105" s="16">
        <f t="shared" ca="1" si="91"/>
        <v>26913.070962690137</v>
      </c>
      <c r="M105" s="16">
        <f t="shared" ca="1" si="92"/>
        <v>1527040.9753287607</v>
      </c>
      <c r="N105" s="16">
        <f t="shared" ca="1" si="118"/>
        <v>0.26756424906174159</v>
      </c>
      <c r="O105" s="16">
        <f t="shared" ca="1" si="119"/>
        <v>0.26756424906174159</v>
      </c>
      <c r="P105" s="82"/>
      <c r="Q105" s="77">
        <f ca="1">IFERROR(IF('Simulación Cliente'!$H$21="Simple",G105+H105+I105+J105+K105,AC105+AD105+AE105+AF105+AG105),"")</f>
        <v>26913.070962690137</v>
      </c>
      <c r="R105" s="79">
        <f t="shared" ca="1" si="120"/>
        <v>2556</v>
      </c>
      <c r="S105" s="78">
        <f ca="1">IFERROR((1+'Simulación Cliente'!$E$21)^(R105/360),"")</f>
        <v>3.8296177078031812</v>
      </c>
      <c r="T105" s="75">
        <f t="shared" ca="1" si="121"/>
        <v>7027.61</v>
      </c>
      <c r="X105" s="5">
        <v>84</v>
      </c>
      <c r="Y105" s="4">
        <f t="shared" ca="1" si="122"/>
        <v>48030</v>
      </c>
      <c r="Z105" s="5">
        <f t="shared" ca="1" si="158"/>
        <v>30</v>
      </c>
      <c r="AA105" s="5">
        <f t="shared" ca="1" si="123"/>
        <v>2556</v>
      </c>
      <c r="AB105" s="2">
        <f t="shared" ca="1" si="124"/>
        <v>1548776.9426567883</v>
      </c>
      <c r="AC105" s="2">
        <f t="shared" ca="1" si="159"/>
        <v>21737.368409109273</v>
      </c>
      <c r="AD105" s="16">
        <f t="shared" ca="1" si="153"/>
        <v>23710.954914267968</v>
      </c>
      <c r="AE105" s="16">
        <f t="shared" ca="1" si="93"/>
        <v>441.4014286573252</v>
      </c>
      <c r="AF105" s="14">
        <f t="shared" si="125"/>
        <v>450.45000000000005</v>
      </c>
      <c r="AG105" s="5">
        <f t="shared" si="94"/>
        <v>0</v>
      </c>
      <c r="AH105" s="16">
        <f t="shared" ca="1" si="95"/>
        <v>46340.17475203456</v>
      </c>
      <c r="AI105" s="16">
        <f t="shared" ca="1" si="96"/>
        <v>1527039.574247679</v>
      </c>
      <c r="AJ105" s="16">
        <f t="shared" ca="1" si="126"/>
        <v>0.53512849812348318</v>
      </c>
      <c r="AK105" s="16">
        <f t="shared" ca="1" si="127"/>
        <v>0.26756424906174159</v>
      </c>
      <c r="AO105" s="5">
        <v>84</v>
      </c>
      <c r="AP105" s="4">
        <f t="shared" ca="1" si="128"/>
        <v>48030</v>
      </c>
      <c r="AQ105" s="5">
        <f t="shared" ca="1" si="160"/>
        <v>30</v>
      </c>
      <c r="AR105" s="5">
        <f t="shared" ca="1" si="129"/>
        <v>2556</v>
      </c>
      <c r="AS105" s="2">
        <f t="shared" ca="1" si="130"/>
        <v>1357431.930466495</v>
      </c>
      <c r="AT105" s="2">
        <f t="shared" ca="1" si="161"/>
        <v>6311.1440825096142</v>
      </c>
      <c r="AU105" s="16">
        <f t="shared" ca="1" si="154"/>
        <v>20781.564094869969</v>
      </c>
      <c r="AV105" s="16">
        <f t="shared" ca="1" si="97"/>
        <v>386.86810018307426</v>
      </c>
      <c r="AW105" s="14">
        <f t="shared" si="131"/>
        <v>450.45000000000005</v>
      </c>
      <c r="AX105" s="5">
        <f t="shared" si="98"/>
        <v>0</v>
      </c>
      <c r="AY105" s="16">
        <f t="shared" ca="1" si="99"/>
        <v>27930.026277562658</v>
      </c>
      <c r="AZ105" s="16">
        <f t="shared" ca="1" si="100"/>
        <v>1351120.7863839853</v>
      </c>
      <c r="BA105" s="16">
        <f t="shared" ca="1" si="132"/>
        <v>0.26756424906174159</v>
      </c>
      <c r="BB105" s="16">
        <f t="shared" ca="1" si="133"/>
        <v>0.26756424906174159</v>
      </c>
      <c r="BF105" s="5">
        <v>84</v>
      </c>
      <c r="BG105" s="4">
        <f t="shared" ca="1" si="134"/>
        <v>48030</v>
      </c>
      <c r="BH105" s="5">
        <f t="shared" ca="1" si="162"/>
        <v>30</v>
      </c>
      <c r="BI105" s="5">
        <f t="shared" ca="1" si="135"/>
        <v>2556</v>
      </c>
      <c r="BJ105" s="2">
        <f t="shared" ca="1" si="136"/>
        <v>1377282.3470492929</v>
      </c>
      <c r="BK105" s="2">
        <f t="shared" ca="1" si="163"/>
        <v>26162.774291418697</v>
      </c>
      <c r="BL105" s="16">
        <f t="shared" ca="1" si="155"/>
        <v>21085.463461951687</v>
      </c>
      <c r="BM105" s="16">
        <f t="shared" ca="1" si="101"/>
        <v>392.52546890917341</v>
      </c>
      <c r="BN105" s="14">
        <f t="shared" si="137"/>
        <v>450.45000000000005</v>
      </c>
      <c r="BO105" s="5">
        <f t="shared" si="102"/>
        <v>0</v>
      </c>
      <c r="BP105" s="16">
        <f t="shared" ca="1" si="103"/>
        <v>48091.213222279555</v>
      </c>
      <c r="BQ105" s="16">
        <f t="shared" ca="1" si="104"/>
        <v>1351119.5727578741</v>
      </c>
      <c r="BR105" s="16">
        <f t="shared" ca="1" si="138"/>
        <v>0.53512849812348318</v>
      </c>
      <c r="BS105" s="16">
        <f t="shared" ca="1" si="139"/>
        <v>0.26756424906174159</v>
      </c>
      <c r="BW105" s="5">
        <v>84</v>
      </c>
      <c r="BX105" s="4">
        <f t="shared" ca="1" si="140"/>
        <v>48030</v>
      </c>
      <c r="BY105" s="5">
        <f t="shared" ca="1" si="164"/>
        <v>30</v>
      </c>
      <c r="BZ105" s="5">
        <f t="shared" ca="1" si="141"/>
        <v>2556</v>
      </c>
      <c r="CA105" s="2">
        <f t="shared" ca="1" si="142"/>
        <v>1529649.5219465275</v>
      </c>
      <c r="CB105" s="2">
        <f t="shared" ca="1" si="165"/>
        <v>2608.546617766955</v>
      </c>
      <c r="CC105" s="16">
        <f t="shared" ca="1" si="156"/>
        <v>23418.124231168284</v>
      </c>
      <c r="CD105" s="16">
        <f t="shared" ca="1" si="105"/>
        <v>435.95011375489912</v>
      </c>
      <c r="CE105" s="14">
        <f t="shared" si="143"/>
        <v>450.45000000000005</v>
      </c>
      <c r="CF105" s="5">
        <f t="shared" si="106"/>
        <v>0</v>
      </c>
      <c r="CG105" s="16">
        <f t="shared" ca="1" si="107"/>
        <v>26913.070962690137</v>
      </c>
      <c r="CH105" s="16">
        <f t="shared" ca="1" si="108"/>
        <v>1527040.9753287607</v>
      </c>
      <c r="CI105" s="16">
        <f t="shared" ca="1" si="144"/>
        <v>0.26756424906174159</v>
      </c>
      <c r="CJ105" s="16">
        <f t="shared" ca="1" si="145"/>
        <v>0.26756424906174159</v>
      </c>
      <c r="CN105" s="5">
        <v>84</v>
      </c>
      <c r="CO105" s="4">
        <f t="shared" ca="1" si="146"/>
        <v>48030</v>
      </c>
      <c r="CP105" s="5">
        <f t="shared" ca="1" si="166"/>
        <v>30</v>
      </c>
      <c r="CQ105" s="5">
        <f t="shared" ca="1" si="147"/>
        <v>2556</v>
      </c>
      <c r="CR105" s="2">
        <f t="shared" ca="1" si="148"/>
        <v>1548776.9426567883</v>
      </c>
      <c r="CS105" s="2">
        <f t="shared" ca="1" si="167"/>
        <v>21737.368409109273</v>
      </c>
      <c r="CT105" s="16">
        <f t="shared" ca="1" si="157"/>
        <v>23710.954914267968</v>
      </c>
      <c r="CU105" s="16">
        <f t="shared" ca="1" si="109"/>
        <v>441.4014286573252</v>
      </c>
      <c r="CV105" s="14">
        <f t="shared" si="149"/>
        <v>450.45000000000005</v>
      </c>
      <c r="CW105" s="5">
        <f t="shared" si="110"/>
        <v>0</v>
      </c>
      <c r="CX105" s="16">
        <f t="shared" ca="1" si="111"/>
        <v>46340.17475203456</v>
      </c>
      <c r="CY105" s="16">
        <f t="shared" ca="1" si="112"/>
        <v>1527039.574247679</v>
      </c>
      <c r="CZ105" s="16">
        <f t="shared" ca="1" si="150"/>
        <v>0.53512849812348318</v>
      </c>
      <c r="DA105" s="16">
        <f t="shared" ca="1" si="151"/>
        <v>0.26756424906174159</v>
      </c>
    </row>
    <row r="106" spans="2:105">
      <c r="B106" s="5">
        <v>85</v>
      </c>
      <c r="C106" s="4">
        <f t="shared" ca="1" si="113"/>
        <v>48061</v>
      </c>
      <c r="D106" s="5">
        <f t="shared" ca="1" si="114"/>
        <v>31</v>
      </c>
      <c r="E106" s="5">
        <f t="shared" ca="1" si="115"/>
        <v>2587</v>
      </c>
      <c r="F106" s="2">
        <f t="shared" ca="1" si="116"/>
        <v>1527040.9753287607</v>
      </c>
      <c r="G106" s="2">
        <f t="shared" ca="1" si="88"/>
        <v>1849.3097515939262</v>
      </c>
      <c r="H106" s="16">
        <f t="shared" ca="1" si="152"/>
        <v>24163.595507918613</v>
      </c>
      <c r="I106" s="16">
        <f t="shared" ca="1" si="89"/>
        <v>449.71570317759819</v>
      </c>
      <c r="J106" s="14">
        <f t="shared" si="117"/>
        <v>450.45000000000005</v>
      </c>
      <c r="K106" s="5">
        <f t="shared" si="90"/>
        <v>0</v>
      </c>
      <c r="L106" s="16">
        <f t="shared" ca="1" si="91"/>
        <v>26913.070962690137</v>
      </c>
      <c r="M106" s="16">
        <f t="shared" ca="1" si="92"/>
        <v>1525191.6655771667</v>
      </c>
      <c r="N106" s="16">
        <f t="shared" ca="1" si="118"/>
        <v>0.26331993886444627</v>
      </c>
      <c r="O106" s="16">
        <f t="shared" ca="1" si="119"/>
        <v>0.26331993886444627</v>
      </c>
      <c r="P106" s="82"/>
      <c r="Q106" s="77">
        <f ca="1">IFERROR(IF('Simulación Cliente'!$H$21="Simple",G106+H106+I106+J106+K106,AC106+AD106+AE106+AF106+AG106),"")</f>
        <v>26913.070962690137</v>
      </c>
      <c r="R106" s="79">
        <f t="shared" ca="1" si="120"/>
        <v>2587</v>
      </c>
      <c r="S106" s="78">
        <f ca="1">IFERROR((1+'Simulación Cliente'!$E$21)^(R106/360),"")</f>
        <v>3.8924955200669213</v>
      </c>
      <c r="T106" s="75">
        <f t="shared" ca="1" si="121"/>
        <v>6914.09</v>
      </c>
      <c r="X106" s="5">
        <v>85</v>
      </c>
      <c r="Y106" s="4">
        <f t="shared" ca="1" si="122"/>
        <v>48061</v>
      </c>
      <c r="Z106" s="5">
        <f t="shared" ca="1" si="158"/>
        <v>31</v>
      </c>
      <c r="AA106" s="5">
        <f t="shared" ca="1" si="123"/>
        <v>2587</v>
      </c>
      <c r="AB106" s="2">
        <f t="shared" ca="1" si="124"/>
        <v>1527039.574247679</v>
      </c>
      <c r="AC106" s="2">
        <f t="shared" ca="1" si="159"/>
        <v>-1893.6512520276228</v>
      </c>
      <c r="AD106" s="16">
        <f t="shared" ca="1" si="153"/>
        <v>24163.573337487644</v>
      </c>
      <c r="AE106" s="16">
        <f t="shared" ca="1" si="93"/>
        <v>449.71529055725989</v>
      </c>
      <c r="AF106" s="14">
        <f t="shared" si="125"/>
        <v>450.45000000000005</v>
      </c>
      <c r="AG106" s="5">
        <f t="shared" si="94"/>
        <v>0</v>
      </c>
      <c r="AH106" s="16">
        <f t="shared" ca="1" si="95"/>
        <v>23170.08737601728</v>
      </c>
      <c r="AI106" s="16">
        <f t="shared" ca="1" si="96"/>
        <v>1528933.2254997066</v>
      </c>
      <c r="AJ106" s="16">
        <f t="shared" ca="1" si="126"/>
        <v>0.26331993886444627</v>
      </c>
      <c r="AK106" s="16">
        <f t="shared" ca="1" si="127"/>
        <v>0.26331993886444627</v>
      </c>
      <c r="AO106" s="5">
        <v>85</v>
      </c>
      <c r="AP106" s="4">
        <f t="shared" ca="1" si="128"/>
        <v>48061</v>
      </c>
      <c r="AQ106" s="5">
        <f t="shared" ca="1" si="160"/>
        <v>31</v>
      </c>
      <c r="AR106" s="5">
        <f t="shared" ca="1" si="129"/>
        <v>2587</v>
      </c>
      <c r="AS106" s="2">
        <f t="shared" ca="1" si="130"/>
        <v>1351120.7863839853</v>
      </c>
      <c r="AT106" s="2">
        <f t="shared" ca="1" si="161"/>
        <v>5701.8002150110951</v>
      </c>
      <c r="AU106" s="16">
        <f t="shared" ca="1" si="154"/>
        <v>21379.869101085955</v>
      </c>
      <c r="AV106" s="16">
        <f t="shared" ca="1" si="97"/>
        <v>397.90696146560651</v>
      </c>
      <c r="AW106" s="14">
        <f t="shared" si="131"/>
        <v>450.45000000000005</v>
      </c>
      <c r="AX106" s="5">
        <f t="shared" si="98"/>
        <v>0</v>
      </c>
      <c r="AY106" s="16">
        <f t="shared" ca="1" si="99"/>
        <v>27930.026277562658</v>
      </c>
      <c r="AZ106" s="16">
        <f t="shared" ca="1" si="100"/>
        <v>1345418.9861689743</v>
      </c>
      <c r="BA106" s="16">
        <f t="shared" ca="1" si="132"/>
        <v>0.26331993886444627</v>
      </c>
      <c r="BB106" s="16">
        <f t="shared" ca="1" si="133"/>
        <v>0.26331993886444627</v>
      </c>
      <c r="BF106" s="5">
        <v>85</v>
      </c>
      <c r="BG106" s="4">
        <f t="shared" ca="1" si="134"/>
        <v>48061</v>
      </c>
      <c r="BH106" s="5">
        <f t="shared" ca="1" si="162"/>
        <v>31</v>
      </c>
      <c r="BI106" s="5">
        <f t="shared" ca="1" si="135"/>
        <v>2587</v>
      </c>
      <c r="BJ106" s="2">
        <f t="shared" ca="1" si="136"/>
        <v>1351119.5727578741</v>
      </c>
      <c r="BK106" s="2">
        <f t="shared" ca="1" si="163"/>
        <v>1817.4001101832546</v>
      </c>
      <c r="BL106" s="16">
        <f t="shared" ca="1" si="155"/>
        <v>21379.849896905504</v>
      </c>
      <c r="BM106" s="16">
        <f t="shared" ca="1" si="101"/>
        <v>397.90660405101926</v>
      </c>
      <c r="BN106" s="14">
        <f t="shared" si="137"/>
        <v>450.45000000000005</v>
      </c>
      <c r="BO106" s="5">
        <f t="shared" si="102"/>
        <v>0</v>
      </c>
      <c r="BP106" s="16">
        <f t="shared" ca="1" si="103"/>
        <v>24045.606611139778</v>
      </c>
      <c r="BQ106" s="16">
        <f t="shared" ca="1" si="104"/>
        <v>1349302.1726476909</v>
      </c>
      <c r="BR106" s="16">
        <f t="shared" ca="1" si="138"/>
        <v>0.26331993886444627</v>
      </c>
      <c r="BS106" s="16">
        <f t="shared" ca="1" si="139"/>
        <v>0.26331993886444627</v>
      </c>
      <c r="BW106" s="5">
        <v>85</v>
      </c>
      <c r="BX106" s="4">
        <f t="shared" ca="1" si="140"/>
        <v>48061</v>
      </c>
      <c r="BY106" s="5">
        <f t="shared" ca="1" si="164"/>
        <v>31</v>
      </c>
      <c r="BZ106" s="5">
        <f t="shared" ca="1" si="141"/>
        <v>2587</v>
      </c>
      <c r="CA106" s="2">
        <f t="shared" ca="1" si="142"/>
        <v>1527040.9753287607</v>
      </c>
      <c r="CB106" s="2">
        <f t="shared" ca="1" si="165"/>
        <v>1849.3097515939262</v>
      </c>
      <c r="CC106" s="16">
        <f t="shared" ca="1" si="156"/>
        <v>24163.595507918613</v>
      </c>
      <c r="CD106" s="16">
        <f t="shared" ca="1" si="105"/>
        <v>449.71570317759819</v>
      </c>
      <c r="CE106" s="14">
        <f t="shared" si="143"/>
        <v>450.45000000000005</v>
      </c>
      <c r="CF106" s="5">
        <f t="shared" si="106"/>
        <v>0</v>
      </c>
      <c r="CG106" s="16">
        <f t="shared" ca="1" si="107"/>
        <v>26913.070962690137</v>
      </c>
      <c r="CH106" s="16">
        <f t="shared" ca="1" si="108"/>
        <v>1525191.6655771667</v>
      </c>
      <c r="CI106" s="16">
        <f t="shared" ca="1" si="144"/>
        <v>0.26331993886444627</v>
      </c>
      <c r="CJ106" s="16">
        <f t="shared" ca="1" si="145"/>
        <v>0.26331993886444627</v>
      </c>
      <c r="CN106" s="5">
        <v>85</v>
      </c>
      <c r="CO106" s="4">
        <f t="shared" ca="1" si="146"/>
        <v>48061</v>
      </c>
      <c r="CP106" s="5">
        <f t="shared" ca="1" si="166"/>
        <v>31</v>
      </c>
      <c r="CQ106" s="5">
        <f t="shared" ca="1" si="147"/>
        <v>2587</v>
      </c>
      <c r="CR106" s="2">
        <f t="shared" ca="1" si="148"/>
        <v>1527039.574247679</v>
      </c>
      <c r="CS106" s="2">
        <f t="shared" ca="1" si="167"/>
        <v>-1893.6512520276228</v>
      </c>
      <c r="CT106" s="16">
        <f t="shared" ca="1" si="157"/>
        <v>24163.573337487644</v>
      </c>
      <c r="CU106" s="16">
        <f t="shared" ca="1" si="109"/>
        <v>449.71529055725989</v>
      </c>
      <c r="CV106" s="14">
        <f t="shared" si="149"/>
        <v>450.45000000000005</v>
      </c>
      <c r="CW106" s="5">
        <f t="shared" si="110"/>
        <v>0</v>
      </c>
      <c r="CX106" s="16">
        <f t="shared" ca="1" si="111"/>
        <v>23170.08737601728</v>
      </c>
      <c r="CY106" s="16">
        <f t="shared" ca="1" si="112"/>
        <v>1528933.2254997066</v>
      </c>
      <c r="CZ106" s="16">
        <f t="shared" ca="1" si="150"/>
        <v>0.26331993886444627</v>
      </c>
      <c r="DA106" s="16">
        <f t="shared" ca="1" si="151"/>
        <v>0.26331993886444627</v>
      </c>
    </row>
    <row r="107" spans="2:105">
      <c r="B107" s="5">
        <v>86</v>
      </c>
      <c r="C107" s="4">
        <f t="shared" ca="1" si="113"/>
        <v>48092</v>
      </c>
      <c r="D107" s="5">
        <f t="shared" ca="1" si="114"/>
        <v>31</v>
      </c>
      <c r="E107" s="5">
        <f t="shared" ca="1" si="115"/>
        <v>2618</v>
      </c>
      <c r="F107" s="2">
        <f t="shared" ca="1" si="116"/>
        <v>1525191.6655771667</v>
      </c>
      <c r="G107" s="2">
        <f t="shared" ca="1" si="88"/>
        <v>1879.1174890267066</v>
      </c>
      <c r="H107" s="16">
        <f t="shared" ca="1" si="152"/>
        <v>24134.33239479439</v>
      </c>
      <c r="I107" s="16">
        <f t="shared" ca="1" si="89"/>
        <v>449.17107886903813</v>
      </c>
      <c r="J107" s="14">
        <f t="shared" si="117"/>
        <v>450.45000000000005</v>
      </c>
      <c r="K107" s="5">
        <f t="shared" si="90"/>
        <v>0</v>
      </c>
      <c r="L107" s="16">
        <f t="shared" ca="1" si="91"/>
        <v>26913.070962690137</v>
      </c>
      <c r="M107" s="16">
        <f t="shared" ca="1" si="92"/>
        <v>1523312.5480881401</v>
      </c>
      <c r="N107" s="16">
        <f t="shared" ca="1" si="118"/>
        <v>0.25914295518447916</v>
      </c>
      <c r="O107" s="16">
        <f t="shared" ca="1" si="119"/>
        <v>0.25914295518447916</v>
      </c>
      <c r="P107" s="82"/>
      <c r="Q107" s="77">
        <f ca="1">IFERROR(IF('Simulación Cliente'!$H$21="Simple",G107+H107+I107+J107+K107,AC107+AD107+AE107+AF107+AG107),"")</f>
        <v>26913.070962690137</v>
      </c>
      <c r="R107" s="79">
        <f t="shared" ca="1" si="120"/>
        <v>2618</v>
      </c>
      <c r="S107" s="78">
        <f ca="1">IFERROR((1+'Simulación Cliente'!$E$21)^(R107/360),"")</f>
        <v>3.9564057119509619</v>
      </c>
      <c r="T107" s="75">
        <f t="shared" ca="1" si="121"/>
        <v>6802.4</v>
      </c>
      <c r="X107" s="5">
        <v>86</v>
      </c>
      <c r="Y107" s="4">
        <f t="shared" ca="1" si="122"/>
        <v>48092</v>
      </c>
      <c r="Z107" s="5">
        <f t="shared" ca="1" si="158"/>
        <v>31</v>
      </c>
      <c r="AA107" s="5">
        <f t="shared" ca="1" si="123"/>
        <v>2618</v>
      </c>
      <c r="AB107" s="2">
        <f t="shared" ca="1" si="124"/>
        <v>1528933.2254997066</v>
      </c>
      <c r="AC107" s="2">
        <f t="shared" ca="1" si="159"/>
        <v>-1924.1736992601873</v>
      </c>
      <c r="AD107" s="16">
        <f t="shared" ca="1" si="153"/>
        <v>24193.538101777747</v>
      </c>
      <c r="AE107" s="16">
        <f t="shared" ca="1" si="93"/>
        <v>450.27297349972014</v>
      </c>
      <c r="AF107" s="14">
        <f t="shared" si="125"/>
        <v>450.45000000000005</v>
      </c>
      <c r="AG107" s="5">
        <f t="shared" si="94"/>
        <v>0</v>
      </c>
      <c r="AH107" s="16">
        <f t="shared" ca="1" si="95"/>
        <v>23170.08737601728</v>
      </c>
      <c r="AI107" s="16">
        <f t="shared" ca="1" si="96"/>
        <v>1530857.3991989668</v>
      </c>
      <c r="AJ107" s="16">
        <f t="shared" ca="1" si="126"/>
        <v>0.25914295518447916</v>
      </c>
      <c r="AK107" s="16">
        <f t="shared" ca="1" si="127"/>
        <v>0.25914295518447916</v>
      </c>
      <c r="AO107" s="5">
        <v>86</v>
      </c>
      <c r="AP107" s="4">
        <f t="shared" ca="1" si="128"/>
        <v>48092</v>
      </c>
      <c r="AQ107" s="5">
        <f t="shared" ca="1" si="160"/>
        <v>31</v>
      </c>
      <c r="AR107" s="5">
        <f t="shared" ca="1" si="129"/>
        <v>2618</v>
      </c>
      <c r="AS107" s="2">
        <f t="shared" ca="1" si="130"/>
        <v>1345418.9861689743</v>
      </c>
      <c r="AT107" s="2">
        <f t="shared" ca="1" si="161"/>
        <v>5793.7035662786329</v>
      </c>
      <c r="AU107" s="16">
        <f t="shared" ca="1" si="154"/>
        <v>21289.644937957113</v>
      </c>
      <c r="AV107" s="16">
        <f t="shared" ca="1" si="97"/>
        <v>396.22777332691248</v>
      </c>
      <c r="AW107" s="14">
        <f t="shared" si="131"/>
        <v>450.45000000000005</v>
      </c>
      <c r="AX107" s="5">
        <f t="shared" si="98"/>
        <v>0</v>
      </c>
      <c r="AY107" s="16">
        <f t="shared" ca="1" si="99"/>
        <v>27930.026277562658</v>
      </c>
      <c r="AZ107" s="16">
        <f t="shared" ca="1" si="100"/>
        <v>1339625.2826026957</v>
      </c>
      <c r="BA107" s="16">
        <f t="shared" ca="1" si="132"/>
        <v>0.25914295518447916</v>
      </c>
      <c r="BB107" s="16">
        <f t="shared" ca="1" si="133"/>
        <v>0.25914295518447916</v>
      </c>
      <c r="BF107" s="5">
        <v>86</v>
      </c>
      <c r="BG107" s="4">
        <f t="shared" ca="1" si="134"/>
        <v>48092</v>
      </c>
      <c r="BH107" s="5">
        <f t="shared" ca="1" si="162"/>
        <v>31</v>
      </c>
      <c r="BI107" s="5">
        <f t="shared" ca="1" si="135"/>
        <v>2618</v>
      </c>
      <c r="BJ107" s="2">
        <f t="shared" ca="1" si="136"/>
        <v>1349302.1726476909</v>
      </c>
      <c r="BK107" s="2">
        <f t="shared" ca="1" si="163"/>
        <v>1846.6935183037458</v>
      </c>
      <c r="BL107" s="16">
        <f t="shared" ca="1" si="155"/>
        <v>21351.091715659542</v>
      </c>
      <c r="BM107" s="16">
        <f t="shared" ca="1" si="101"/>
        <v>397.37137717648812</v>
      </c>
      <c r="BN107" s="14">
        <f t="shared" si="137"/>
        <v>450.45000000000005</v>
      </c>
      <c r="BO107" s="5">
        <f t="shared" si="102"/>
        <v>0</v>
      </c>
      <c r="BP107" s="16">
        <f t="shared" ca="1" si="103"/>
        <v>24045.606611139778</v>
      </c>
      <c r="BQ107" s="16">
        <f t="shared" ca="1" si="104"/>
        <v>1347455.4791293871</v>
      </c>
      <c r="BR107" s="16">
        <f t="shared" ca="1" si="138"/>
        <v>0.25914295518447916</v>
      </c>
      <c r="BS107" s="16">
        <f t="shared" ca="1" si="139"/>
        <v>0.25914295518447916</v>
      </c>
      <c r="BW107" s="5">
        <v>86</v>
      </c>
      <c r="BX107" s="4">
        <f t="shared" ca="1" si="140"/>
        <v>48092</v>
      </c>
      <c r="BY107" s="5">
        <f t="shared" ca="1" si="164"/>
        <v>31</v>
      </c>
      <c r="BZ107" s="5">
        <f t="shared" ca="1" si="141"/>
        <v>2618</v>
      </c>
      <c r="CA107" s="2">
        <f t="shared" ca="1" si="142"/>
        <v>1525191.6655771667</v>
      </c>
      <c r="CB107" s="2">
        <f t="shared" ca="1" si="165"/>
        <v>1879.1174890267066</v>
      </c>
      <c r="CC107" s="16">
        <f t="shared" ca="1" si="156"/>
        <v>24134.33239479439</v>
      </c>
      <c r="CD107" s="16">
        <f t="shared" ca="1" si="105"/>
        <v>449.17107886903813</v>
      </c>
      <c r="CE107" s="14">
        <f t="shared" si="143"/>
        <v>450.45000000000005</v>
      </c>
      <c r="CF107" s="5">
        <f t="shared" si="106"/>
        <v>0</v>
      </c>
      <c r="CG107" s="16">
        <f t="shared" ca="1" si="107"/>
        <v>26913.070962690137</v>
      </c>
      <c r="CH107" s="16">
        <f t="shared" ca="1" si="108"/>
        <v>1523312.5480881401</v>
      </c>
      <c r="CI107" s="16">
        <f t="shared" ca="1" si="144"/>
        <v>0.25914295518447916</v>
      </c>
      <c r="CJ107" s="16">
        <f t="shared" ca="1" si="145"/>
        <v>0.25914295518447916</v>
      </c>
      <c r="CN107" s="5">
        <v>86</v>
      </c>
      <c r="CO107" s="4">
        <f t="shared" ca="1" si="146"/>
        <v>48092</v>
      </c>
      <c r="CP107" s="5">
        <f t="shared" ca="1" si="166"/>
        <v>31</v>
      </c>
      <c r="CQ107" s="5">
        <f t="shared" ca="1" si="147"/>
        <v>2618</v>
      </c>
      <c r="CR107" s="2">
        <f t="shared" ca="1" si="148"/>
        <v>1528933.2254997066</v>
      </c>
      <c r="CS107" s="2">
        <f t="shared" ca="1" si="167"/>
        <v>-1924.1736992601873</v>
      </c>
      <c r="CT107" s="16">
        <f t="shared" ca="1" si="157"/>
        <v>24193.538101777747</v>
      </c>
      <c r="CU107" s="16">
        <f t="shared" ca="1" si="109"/>
        <v>450.27297349972014</v>
      </c>
      <c r="CV107" s="14">
        <f t="shared" si="149"/>
        <v>450.45000000000005</v>
      </c>
      <c r="CW107" s="5">
        <f t="shared" si="110"/>
        <v>0</v>
      </c>
      <c r="CX107" s="16">
        <f t="shared" ca="1" si="111"/>
        <v>23170.08737601728</v>
      </c>
      <c r="CY107" s="16">
        <f t="shared" ca="1" si="112"/>
        <v>1530857.3991989668</v>
      </c>
      <c r="CZ107" s="16">
        <f t="shared" ca="1" si="150"/>
        <v>0.25914295518447916</v>
      </c>
      <c r="DA107" s="16">
        <f t="shared" ca="1" si="151"/>
        <v>0.25914295518447916</v>
      </c>
    </row>
    <row r="108" spans="2:105">
      <c r="B108" s="5">
        <v>87</v>
      </c>
      <c r="C108" s="4">
        <f t="shared" ca="1" si="113"/>
        <v>48122</v>
      </c>
      <c r="D108" s="5">
        <f t="shared" ca="1" si="114"/>
        <v>30</v>
      </c>
      <c r="E108" s="5">
        <f t="shared" ca="1" si="115"/>
        <v>2648</v>
      </c>
      <c r="F108" s="2">
        <f t="shared" ca="1" si="116"/>
        <v>1523312.5480881401</v>
      </c>
      <c r="G108" s="2">
        <f t="shared" ca="1" si="88"/>
        <v>2707.3683696591434</v>
      </c>
      <c r="H108" s="16">
        <f t="shared" ca="1" si="152"/>
        <v>23321.108516825734</v>
      </c>
      <c r="I108" s="16">
        <f t="shared" ca="1" si="89"/>
        <v>434.14407620525816</v>
      </c>
      <c r="J108" s="14">
        <f t="shared" si="117"/>
        <v>450.45000000000005</v>
      </c>
      <c r="K108" s="5">
        <f t="shared" si="90"/>
        <v>0</v>
      </c>
      <c r="L108" s="16">
        <f t="shared" ca="1" si="91"/>
        <v>26913.070962690137</v>
      </c>
      <c r="M108" s="16">
        <f t="shared" ca="1" si="92"/>
        <v>1520605.1797184809</v>
      </c>
      <c r="N108" s="16">
        <f t="shared" ca="1" si="118"/>
        <v>0.25516381066644234</v>
      </c>
      <c r="O108" s="16">
        <f t="shared" ca="1" si="119"/>
        <v>0.25516381066644234</v>
      </c>
      <c r="P108" s="82"/>
      <c r="Q108" s="77">
        <f ca="1">IFERROR(IF('Simulación Cliente'!$H$21="Simple",G108+H108+I108+J108+K108,AC108+AD108+AE108+AF108+AG108),"")</f>
        <v>26913.070962690137</v>
      </c>
      <c r="R108" s="79">
        <f t="shared" ca="1" si="120"/>
        <v>2648</v>
      </c>
      <c r="S108" s="78">
        <f ca="1">IFERROR((1+'Simulación Cliente'!$E$21)^(R108/360),"")</f>
        <v>4.0192532110955534</v>
      </c>
      <c r="T108" s="75">
        <f t="shared" ca="1" si="121"/>
        <v>6696.04</v>
      </c>
      <c r="X108" s="5">
        <v>87</v>
      </c>
      <c r="Y108" s="4">
        <f t="shared" ca="1" si="122"/>
        <v>48122</v>
      </c>
      <c r="Z108" s="5">
        <f t="shared" ca="1" si="158"/>
        <v>30</v>
      </c>
      <c r="AA108" s="5">
        <f t="shared" ca="1" si="123"/>
        <v>2648</v>
      </c>
      <c r="AB108" s="2">
        <f t="shared" ca="1" si="124"/>
        <v>1530857.3991989668</v>
      </c>
      <c r="AC108" s="2">
        <f t="shared" ca="1" si="159"/>
        <v>-1153.2731750863641</v>
      </c>
      <c r="AD108" s="16">
        <f t="shared" ca="1" si="153"/>
        <v>23436.6161923318</v>
      </c>
      <c r="AE108" s="16">
        <f t="shared" ca="1" si="93"/>
        <v>436.29435877184443</v>
      </c>
      <c r="AF108" s="14">
        <f t="shared" si="125"/>
        <v>450.45000000000005</v>
      </c>
      <c r="AG108" s="5">
        <f t="shared" si="94"/>
        <v>0</v>
      </c>
      <c r="AH108" s="16">
        <f t="shared" ca="1" si="95"/>
        <v>23170.08737601728</v>
      </c>
      <c r="AI108" s="16">
        <f t="shared" ca="1" si="96"/>
        <v>1532010.6723740532</v>
      </c>
      <c r="AJ108" s="16">
        <f t="shared" ca="1" si="126"/>
        <v>0.25516381066644234</v>
      </c>
      <c r="AK108" s="16">
        <f t="shared" ca="1" si="127"/>
        <v>0.25516381066644234</v>
      </c>
      <c r="AO108" s="5">
        <v>87</v>
      </c>
      <c r="AP108" s="4">
        <f t="shared" ca="1" si="128"/>
        <v>48122</v>
      </c>
      <c r="AQ108" s="5">
        <f t="shared" ca="1" si="160"/>
        <v>30</v>
      </c>
      <c r="AR108" s="5">
        <f t="shared" ca="1" si="129"/>
        <v>2648</v>
      </c>
      <c r="AS108" s="2">
        <f t="shared" ca="1" si="130"/>
        <v>1339625.2826026957</v>
      </c>
      <c r="AT108" s="2">
        <f t="shared" ca="1" si="161"/>
        <v>6588.8293273207346</v>
      </c>
      <c r="AU108" s="16">
        <f t="shared" ca="1" si="154"/>
        <v>20508.953744700033</v>
      </c>
      <c r="AV108" s="16">
        <f t="shared" ca="1" si="97"/>
        <v>381.79320554188985</v>
      </c>
      <c r="AW108" s="14">
        <f t="shared" si="131"/>
        <v>450.45000000000005</v>
      </c>
      <c r="AX108" s="5">
        <f t="shared" si="98"/>
        <v>0</v>
      </c>
      <c r="AY108" s="16">
        <f t="shared" ca="1" si="99"/>
        <v>27930.026277562658</v>
      </c>
      <c r="AZ108" s="16">
        <f t="shared" ca="1" si="100"/>
        <v>1333036.4532753751</v>
      </c>
      <c r="BA108" s="16">
        <f t="shared" ca="1" si="132"/>
        <v>0.25516381066644234</v>
      </c>
      <c r="BB108" s="16">
        <f t="shared" ca="1" si="133"/>
        <v>0.25516381066644234</v>
      </c>
      <c r="BF108" s="5">
        <v>87</v>
      </c>
      <c r="BG108" s="4">
        <f t="shared" ca="1" si="134"/>
        <v>48122</v>
      </c>
      <c r="BH108" s="5">
        <f t="shared" ca="1" si="162"/>
        <v>30</v>
      </c>
      <c r="BI108" s="5">
        <f t="shared" ca="1" si="135"/>
        <v>2648</v>
      </c>
      <c r="BJ108" s="2">
        <f t="shared" ca="1" si="136"/>
        <v>1347455.4791293871</v>
      </c>
      <c r="BK108" s="2">
        <f t="shared" ca="1" si="163"/>
        <v>2582.3018921552684</v>
      </c>
      <c r="BL108" s="16">
        <f t="shared" ca="1" si="155"/>
        <v>20628.829907432511</v>
      </c>
      <c r="BM108" s="16">
        <f t="shared" ca="1" si="101"/>
        <v>384.02481155199757</v>
      </c>
      <c r="BN108" s="14">
        <f t="shared" si="137"/>
        <v>450.45000000000005</v>
      </c>
      <c r="BO108" s="5">
        <f t="shared" si="102"/>
        <v>0</v>
      </c>
      <c r="BP108" s="16">
        <f t="shared" ca="1" si="103"/>
        <v>24045.606611139778</v>
      </c>
      <c r="BQ108" s="16">
        <f t="shared" ca="1" si="104"/>
        <v>1344873.1772372318</v>
      </c>
      <c r="BR108" s="16">
        <f t="shared" ca="1" si="138"/>
        <v>0.25516381066644234</v>
      </c>
      <c r="BS108" s="16">
        <f t="shared" ca="1" si="139"/>
        <v>0.25516381066644234</v>
      </c>
      <c r="BW108" s="5">
        <v>87</v>
      </c>
      <c r="BX108" s="4">
        <f t="shared" ca="1" si="140"/>
        <v>48122</v>
      </c>
      <c r="BY108" s="5">
        <f t="shared" ca="1" si="164"/>
        <v>30</v>
      </c>
      <c r="BZ108" s="5">
        <f t="shared" ca="1" si="141"/>
        <v>2648</v>
      </c>
      <c r="CA108" s="2">
        <f t="shared" ca="1" si="142"/>
        <v>1523312.5480881401</v>
      </c>
      <c r="CB108" s="2">
        <f t="shared" ca="1" si="165"/>
        <v>2707.3683696591434</v>
      </c>
      <c r="CC108" s="16">
        <f t="shared" ca="1" si="156"/>
        <v>23321.108516825734</v>
      </c>
      <c r="CD108" s="16">
        <f t="shared" ca="1" si="105"/>
        <v>434.14407620525816</v>
      </c>
      <c r="CE108" s="14">
        <f t="shared" si="143"/>
        <v>450.45000000000005</v>
      </c>
      <c r="CF108" s="5">
        <f t="shared" si="106"/>
        <v>0</v>
      </c>
      <c r="CG108" s="16">
        <f t="shared" ca="1" si="107"/>
        <v>26913.070962690137</v>
      </c>
      <c r="CH108" s="16">
        <f t="shared" ca="1" si="108"/>
        <v>1520605.1797184809</v>
      </c>
      <c r="CI108" s="16">
        <f t="shared" ca="1" si="144"/>
        <v>0.25516381066644234</v>
      </c>
      <c r="CJ108" s="16">
        <f t="shared" ca="1" si="145"/>
        <v>0.25516381066644234</v>
      </c>
      <c r="CN108" s="5">
        <v>87</v>
      </c>
      <c r="CO108" s="4">
        <f t="shared" ca="1" si="146"/>
        <v>48122</v>
      </c>
      <c r="CP108" s="5">
        <f t="shared" ca="1" si="166"/>
        <v>30</v>
      </c>
      <c r="CQ108" s="5">
        <f t="shared" ca="1" si="147"/>
        <v>2648</v>
      </c>
      <c r="CR108" s="2">
        <f t="shared" ca="1" si="148"/>
        <v>1530857.3991989668</v>
      </c>
      <c r="CS108" s="2">
        <f t="shared" ca="1" si="167"/>
        <v>-1153.2731750863641</v>
      </c>
      <c r="CT108" s="16">
        <f t="shared" ca="1" si="157"/>
        <v>23436.6161923318</v>
      </c>
      <c r="CU108" s="16">
        <f t="shared" ca="1" si="109"/>
        <v>436.29435877184443</v>
      </c>
      <c r="CV108" s="14">
        <f t="shared" si="149"/>
        <v>450.45000000000005</v>
      </c>
      <c r="CW108" s="5">
        <f t="shared" si="110"/>
        <v>0</v>
      </c>
      <c r="CX108" s="16">
        <f t="shared" ca="1" si="111"/>
        <v>23170.08737601728</v>
      </c>
      <c r="CY108" s="16">
        <f t="shared" ca="1" si="112"/>
        <v>1532010.6723740532</v>
      </c>
      <c r="CZ108" s="16">
        <f t="shared" ca="1" si="150"/>
        <v>0.25516381066644234</v>
      </c>
      <c r="DA108" s="16">
        <f t="shared" ca="1" si="151"/>
        <v>0.25516381066644234</v>
      </c>
    </row>
    <row r="109" spans="2:105">
      <c r="B109" s="5">
        <v>88</v>
      </c>
      <c r="C109" s="4">
        <f t="shared" ca="1" si="113"/>
        <v>48153</v>
      </c>
      <c r="D109" s="5">
        <f t="shared" ca="1" si="114"/>
        <v>31</v>
      </c>
      <c r="E109" s="5">
        <f t="shared" ca="1" si="115"/>
        <v>2679</v>
      </c>
      <c r="F109" s="2">
        <f t="shared" ca="1" si="116"/>
        <v>1520605.1797184809</v>
      </c>
      <c r="G109" s="2">
        <f t="shared" ca="1" si="88"/>
        <v>1953.0438640415123</v>
      </c>
      <c r="H109" s="16">
        <f t="shared" ca="1" si="152"/>
        <v>24061.756746280302</v>
      </c>
      <c r="I109" s="16">
        <f t="shared" ca="1" si="89"/>
        <v>447.82035236832394</v>
      </c>
      <c r="J109" s="14">
        <f t="shared" si="117"/>
        <v>450.45000000000005</v>
      </c>
      <c r="K109" s="5">
        <f t="shared" si="90"/>
        <v>0</v>
      </c>
      <c r="L109" s="16">
        <f t="shared" ca="1" si="91"/>
        <v>26913.070962690137</v>
      </c>
      <c r="M109" s="16">
        <f t="shared" ca="1" si="92"/>
        <v>1518652.1358544393</v>
      </c>
      <c r="N109" s="16">
        <f t="shared" ca="1" si="118"/>
        <v>0.25111620577382304</v>
      </c>
      <c r="O109" s="16">
        <f t="shared" ca="1" si="119"/>
        <v>0.25111620577382304</v>
      </c>
      <c r="P109" s="82"/>
      <c r="Q109" s="77">
        <f ca="1">IFERROR(IF('Simulación Cliente'!$H$21="Simple",G109+H109+I109+J109+K109,AC109+AD109+AE109+AF109+AG109),"")</f>
        <v>26913.070962690137</v>
      </c>
      <c r="R109" s="79">
        <f t="shared" ca="1" si="120"/>
        <v>2679</v>
      </c>
      <c r="S109" s="78">
        <f ca="1">IFERROR((1+'Simulación Cliente'!$E$21)^(R109/360),"")</f>
        <v>4.0852446149719146</v>
      </c>
      <c r="T109" s="75">
        <f t="shared" ca="1" si="121"/>
        <v>6587.87</v>
      </c>
      <c r="X109" s="5">
        <v>88</v>
      </c>
      <c r="Y109" s="4">
        <f t="shared" ca="1" si="122"/>
        <v>48153</v>
      </c>
      <c r="Z109" s="5">
        <f t="shared" ca="1" si="158"/>
        <v>31</v>
      </c>
      <c r="AA109" s="5">
        <f t="shared" ca="1" si="123"/>
        <v>2679</v>
      </c>
      <c r="AB109" s="2">
        <f t="shared" ca="1" si="124"/>
        <v>1532010.6723740532</v>
      </c>
      <c r="AC109" s="2">
        <f t="shared" ca="1" si="159"/>
        <v>-1973.7769246337593</v>
      </c>
      <c r="AD109" s="16">
        <f t="shared" ca="1" si="153"/>
        <v>24242.235014742255</v>
      </c>
      <c r="AE109" s="16">
        <f t="shared" ca="1" si="93"/>
        <v>451.17928590878336</v>
      </c>
      <c r="AF109" s="14">
        <f t="shared" si="125"/>
        <v>450.45000000000005</v>
      </c>
      <c r="AG109" s="5">
        <f t="shared" si="94"/>
        <v>0</v>
      </c>
      <c r="AH109" s="16">
        <f t="shared" ca="1" si="95"/>
        <v>23170.08737601728</v>
      </c>
      <c r="AI109" s="16">
        <f t="shared" ca="1" si="96"/>
        <v>1533984.4492986868</v>
      </c>
      <c r="AJ109" s="16">
        <f t="shared" ca="1" si="126"/>
        <v>0.25111620577382304</v>
      </c>
      <c r="AK109" s="16">
        <f t="shared" ca="1" si="127"/>
        <v>0.25111620577382304</v>
      </c>
      <c r="AO109" s="5">
        <v>88</v>
      </c>
      <c r="AP109" s="4">
        <f t="shared" ca="1" si="128"/>
        <v>48153</v>
      </c>
      <c r="AQ109" s="5">
        <f t="shared" ca="1" si="160"/>
        <v>31</v>
      </c>
      <c r="AR109" s="5">
        <f t="shared" ca="1" si="129"/>
        <v>2679</v>
      </c>
      <c r="AS109" s="2">
        <f t="shared" ca="1" si="130"/>
        <v>1333036.4532753751</v>
      </c>
      <c r="AT109" s="2">
        <f t="shared" ca="1" si="161"/>
        <v>5993.2890002098866</v>
      </c>
      <c r="AU109" s="16">
        <f t="shared" ca="1" si="154"/>
        <v>21093.706177283049</v>
      </c>
      <c r="AV109" s="16">
        <f t="shared" ca="1" si="97"/>
        <v>392.58110006972248</v>
      </c>
      <c r="AW109" s="14">
        <f t="shared" si="131"/>
        <v>450.45000000000005</v>
      </c>
      <c r="AX109" s="5">
        <f t="shared" si="98"/>
        <v>0</v>
      </c>
      <c r="AY109" s="16">
        <f t="shared" ca="1" si="99"/>
        <v>27930.026277562658</v>
      </c>
      <c r="AZ109" s="16">
        <f t="shared" ca="1" si="100"/>
        <v>1327043.1642751652</v>
      </c>
      <c r="BA109" s="16">
        <f t="shared" ca="1" si="132"/>
        <v>0.25111620577382304</v>
      </c>
      <c r="BB109" s="16">
        <f t="shared" ca="1" si="133"/>
        <v>0.25111620577382304</v>
      </c>
      <c r="BF109" s="5">
        <v>88</v>
      </c>
      <c r="BG109" s="4">
        <f t="shared" ca="1" si="134"/>
        <v>48153</v>
      </c>
      <c r="BH109" s="5">
        <f t="shared" ca="1" si="162"/>
        <v>31</v>
      </c>
      <c r="BI109" s="5">
        <f t="shared" ca="1" si="135"/>
        <v>2679</v>
      </c>
      <c r="BJ109" s="2">
        <f t="shared" ca="1" si="136"/>
        <v>1344873.1772372318</v>
      </c>
      <c r="BK109" s="2">
        <f t="shared" ca="1" si="163"/>
        <v>1918.081414340184</v>
      </c>
      <c r="BL109" s="16">
        <f t="shared" ca="1" si="155"/>
        <v>21281.008164966526</v>
      </c>
      <c r="BM109" s="16">
        <f t="shared" ca="1" si="101"/>
        <v>396.06703183306593</v>
      </c>
      <c r="BN109" s="14">
        <f t="shared" si="137"/>
        <v>450.45000000000005</v>
      </c>
      <c r="BO109" s="5">
        <f t="shared" si="102"/>
        <v>0</v>
      </c>
      <c r="BP109" s="16">
        <f t="shared" ca="1" si="103"/>
        <v>24045.606611139778</v>
      </c>
      <c r="BQ109" s="16">
        <f t="shared" ca="1" si="104"/>
        <v>1342955.0958228915</v>
      </c>
      <c r="BR109" s="16">
        <f t="shared" ca="1" si="138"/>
        <v>0.25111620577382304</v>
      </c>
      <c r="BS109" s="16">
        <f t="shared" ca="1" si="139"/>
        <v>0.25111620577382304</v>
      </c>
      <c r="BW109" s="5">
        <v>88</v>
      </c>
      <c r="BX109" s="4">
        <f t="shared" ca="1" si="140"/>
        <v>48153</v>
      </c>
      <c r="BY109" s="5">
        <f t="shared" ca="1" si="164"/>
        <v>31</v>
      </c>
      <c r="BZ109" s="5">
        <f t="shared" ca="1" si="141"/>
        <v>2679</v>
      </c>
      <c r="CA109" s="2">
        <f t="shared" ca="1" si="142"/>
        <v>1520605.1797184809</v>
      </c>
      <c r="CB109" s="2">
        <f t="shared" ca="1" si="165"/>
        <v>1953.0438640415123</v>
      </c>
      <c r="CC109" s="16">
        <f t="shared" ca="1" si="156"/>
        <v>24061.756746280302</v>
      </c>
      <c r="CD109" s="16">
        <f t="shared" ca="1" si="105"/>
        <v>447.82035236832394</v>
      </c>
      <c r="CE109" s="14">
        <f t="shared" si="143"/>
        <v>450.45000000000005</v>
      </c>
      <c r="CF109" s="5">
        <f t="shared" si="106"/>
        <v>0</v>
      </c>
      <c r="CG109" s="16">
        <f t="shared" ca="1" si="107"/>
        <v>26913.070962690137</v>
      </c>
      <c r="CH109" s="16">
        <f t="shared" ca="1" si="108"/>
        <v>1518652.1358544393</v>
      </c>
      <c r="CI109" s="16">
        <f t="shared" ca="1" si="144"/>
        <v>0.25111620577382304</v>
      </c>
      <c r="CJ109" s="16">
        <f t="shared" ca="1" si="145"/>
        <v>0.25111620577382304</v>
      </c>
      <c r="CN109" s="5">
        <v>88</v>
      </c>
      <c r="CO109" s="4">
        <f t="shared" ca="1" si="146"/>
        <v>48153</v>
      </c>
      <c r="CP109" s="5">
        <f t="shared" ca="1" si="166"/>
        <v>31</v>
      </c>
      <c r="CQ109" s="5">
        <f t="shared" ca="1" si="147"/>
        <v>2679</v>
      </c>
      <c r="CR109" s="2">
        <f t="shared" ca="1" si="148"/>
        <v>1532010.6723740532</v>
      </c>
      <c r="CS109" s="2">
        <f t="shared" ca="1" si="167"/>
        <v>-1973.7769246337593</v>
      </c>
      <c r="CT109" s="16">
        <f t="shared" ca="1" si="157"/>
        <v>24242.235014742255</v>
      </c>
      <c r="CU109" s="16">
        <f t="shared" ca="1" si="109"/>
        <v>451.17928590878336</v>
      </c>
      <c r="CV109" s="14">
        <f t="shared" si="149"/>
        <v>450.45000000000005</v>
      </c>
      <c r="CW109" s="5">
        <f t="shared" si="110"/>
        <v>0</v>
      </c>
      <c r="CX109" s="16">
        <f t="shared" ca="1" si="111"/>
        <v>23170.08737601728</v>
      </c>
      <c r="CY109" s="16">
        <f t="shared" ca="1" si="112"/>
        <v>1533984.4492986868</v>
      </c>
      <c r="CZ109" s="16">
        <f t="shared" ca="1" si="150"/>
        <v>0.25111620577382304</v>
      </c>
      <c r="DA109" s="16">
        <f t="shared" ca="1" si="151"/>
        <v>0.25111620577382304</v>
      </c>
    </row>
    <row r="110" spans="2:105">
      <c r="B110" s="5">
        <v>89</v>
      </c>
      <c r="C110" s="4">
        <f t="shared" ca="1" si="113"/>
        <v>48183</v>
      </c>
      <c r="D110" s="5">
        <f t="shared" ca="1" si="114"/>
        <v>30</v>
      </c>
      <c r="E110" s="5">
        <f t="shared" ca="1" si="115"/>
        <v>2709</v>
      </c>
      <c r="F110" s="2">
        <f t="shared" ca="1" si="116"/>
        <v>1518652.1358544393</v>
      </c>
      <c r="G110" s="2">
        <f t="shared" ca="1" si="88"/>
        <v>2780.0450307541796</v>
      </c>
      <c r="H110" s="16">
        <f t="shared" ca="1" si="152"/>
        <v>23249.760073217305</v>
      </c>
      <c r="I110" s="16">
        <f t="shared" ca="1" si="89"/>
        <v>432.81585871865303</v>
      </c>
      <c r="J110" s="14">
        <f t="shared" si="117"/>
        <v>450.45000000000005</v>
      </c>
      <c r="K110" s="5">
        <f t="shared" si="90"/>
        <v>0</v>
      </c>
      <c r="L110" s="16">
        <f t="shared" ca="1" si="91"/>
        <v>26913.070962690137</v>
      </c>
      <c r="M110" s="16">
        <f t="shared" ca="1" si="92"/>
        <v>1515872.0908236851</v>
      </c>
      <c r="N110" s="16">
        <f t="shared" ca="1" si="118"/>
        <v>0.2472603121305488</v>
      </c>
      <c r="O110" s="16">
        <f t="shared" ca="1" si="119"/>
        <v>0.2472603121305488</v>
      </c>
      <c r="P110" s="82"/>
      <c r="Q110" s="77">
        <f ca="1">IFERROR(IF('Simulación Cliente'!$H$21="Simple",G110+H110+I110+J110+K110,AC110+AD110+AE110+AF110+AG110),"")</f>
        <v>26913.070962690137</v>
      </c>
      <c r="R110" s="79">
        <f t="shared" ca="1" si="120"/>
        <v>2709</v>
      </c>
      <c r="S110" s="78">
        <f ca="1">IFERROR((1+'Simulación Cliente'!$E$21)^(R110/360),"")</f>
        <v>4.1501387199089663</v>
      </c>
      <c r="T110" s="75">
        <f t="shared" ca="1" si="121"/>
        <v>6484.86</v>
      </c>
      <c r="X110" s="5">
        <v>89</v>
      </c>
      <c r="Y110" s="4">
        <f t="shared" ca="1" si="122"/>
        <v>48183</v>
      </c>
      <c r="Z110" s="5">
        <f t="shared" ca="1" si="158"/>
        <v>30</v>
      </c>
      <c r="AA110" s="5">
        <f t="shared" ca="1" si="123"/>
        <v>2709</v>
      </c>
      <c r="AB110" s="2">
        <f t="shared" ca="1" si="124"/>
        <v>1533984.4492986868</v>
      </c>
      <c r="AC110" s="2">
        <f t="shared" ca="1" si="159"/>
        <v>21968.049510399655</v>
      </c>
      <c r="AD110" s="16">
        <f t="shared" ca="1" si="153"/>
        <v>23484.489673584645</v>
      </c>
      <c r="AE110" s="16">
        <f t="shared" ca="1" si="93"/>
        <v>437.18556805026492</v>
      </c>
      <c r="AF110" s="14">
        <f t="shared" si="125"/>
        <v>450.45000000000005</v>
      </c>
      <c r="AG110" s="5">
        <f t="shared" si="94"/>
        <v>0</v>
      </c>
      <c r="AH110" s="16">
        <f t="shared" ca="1" si="95"/>
        <v>46340.17475203456</v>
      </c>
      <c r="AI110" s="16">
        <f t="shared" ca="1" si="96"/>
        <v>1512016.3997882872</v>
      </c>
      <c r="AJ110" s="16">
        <f t="shared" ca="1" si="126"/>
        <v>0.49452062426109761</v>
      </c>
      <c r="AK110" s="16">
        <f t="shared" ca="1" si="127"/>
        <v>0.2472603121305488</v>
      </c>
      <c r="AO110" s="5">
        <v>89</v>
      </c>
      <c r="AP110" s="4">
        <f t="shared" ca="1" si="128"/>
        <v>48183</v>
      </c>
      <c r="AQ110" s="5">
        <f t="shared" ca="1" si="160"/>
        <v>30</v>
      </c>
      <c r="AR110" s="5">
        <f t="shared" ca="1" si="129"/>
        <v>2709</v>
      </c>
      <c r="AS110" s="2">
        <f t="shared" ca="1" si="130"/>
        <v>1327043.1642751652</v>
      </c>
      <c r="AT110" s="2">
        <f t="shared" ca="1" si="161"/>
        <v>6785.040800403538</v>
      </c>
      <c r="AU110" s="16">
        <f t="shared" ca="1" si="154"/>
        <v>20316.328175340575</v>
      </c>
      <c r="AV110" s="16">
        <f t="shared" ca="1" si="97"/>
        <v>378.20730181854248</v>
      </c>
      <c r="AW110" s="14">
        <f t="shared" si="131"/>
        <v>450.45000000000005</v>
      </c>
      <c r="AX110" s="5">
        <f t="shared" si="98"/>
        <v>0</v>
      </c>
      <c r="AY110" s="16">
        <f t="shared" ca="1" si="99"/>
        <v>27930.026277562658</v>
      </c>
      <c r="AZ110" s="16">
        <f t="shared" ca="1" si="100"/>
        <v>1320258.1234747616</v>
      </c>
      <c r="BA110" s="16">
        <f t="shared" ca="1" si="132"/>
        <v>0.2472603121305488</v>
      </c>
      <c r="BB110" s="16">
        <f t="shared" ca="1" si="133"/>
        <v>0.2472603121305488</v>
      </c>
      <c r="BF110" s="5">
        <v>89</v>
      </c>
      <c r="BG110" s="4">
        <f t="shared" ca="1" si="134"/>
        <v>48183</v>
      </c>
      <c r="BH110" s="5">
        <f t="shared" ca="1" si="162"/>
        <v>30</v>
      </c>
      <c r="BI110" s="5">
        <f t="shared" ca="1" si="135"/>
        <v>2709</v>
      </c>
      <c r="BJ110" s="2">
        <f t="shared" ca="1" si="136"/>
        <v>1342955.0958228915</v>
      </c>
      <c r="BK110" s="2">
        <f t="shared" ca="1" si="163"/>
        <v>26698.089598005681</v>
      </c>
      <c r="BL110" s="16">
        <f t="shared" ca="1" si="155"/>
        <v>20559.931421964233</v>
      </c>
      <c r="BM110" s="16">
        <f t="shared" ca="1" si="101"/>
        <v>382.7422023096459</v>
      </c>
      <c r="BN110" s="14">
        <f t="shared" si="137"/>
        <v>450.45000000000005</v>
      </c>
      <c r="BO110" s="5">
        <f t="shared" si="102"/>
        <v>0</v>
      </c>
      <c r="BP110" s="16">
        <f t="shared" ca="1" si="103"/>
        <v>48091.213222279555</v>
      </c>
      <c r="BQ110" s="16">
        <f t="shared" ca="1" si="104"/>
        <v>1316257.0062248858</v>
      </c>
      <c r="BR110" s="16">
        <f t="shared" ca="1" si="138"/>
        <v>0.49452062426109761</v>
      </c>
      <c r="BS110" s="16">
        <f t="shared" ca="1" si="139"/>
        <v>0.2472603121305488</v>
      </c>
      <c r="BW110" s="5">
        <v>89</v>
      </c>
      <c r="BX110" s="4">
        <f t="shared" ca="1" si="140"/>
        <v>48183</v>
      </c>
      <c r="BY110" s="5">
        <f t="shared" ca="1" si="164"/>
        <v>30</v>
      </c>
      <c r="BZ110" s="5">
        <f t="shared" ca="1" si="141"/>
        <v>2709</v>
      </c>
      <c r="CA110" s="2">
        <f t="shared" ca="1" si="142"/>
        <v>1518652.1358544393</v>
      </c>
      <c r="CB110" s="2">
        <f t="shared" ca="1" si="165"/>
        <v>2780.0450307541796</v>
      </c>
      <c r="CC110" s="16">
        <f t="shared" ca="1" si="156"/>
        <v>23249.760073217305</v>
      </c>
      <c r="CD110" s="16">
        <f t="shared" ca="1" si="105"/>
        <v>432.81585871865303</v>
      </c>
      <c r="CE110" s="14">
        <f t="shared" si="143"/>
        <v>450.45000000000005</v>
      </c>
      <c r="CF110" s="5">
        <f t="shared" si="106"/>
        <v>0</v>
      </c>
      <c r="CG110" s="16">
        <f t="shared" ca="1" si="107"/>
        <v>26913.070962690137</v>
      </c>
      <c r="CH110" s="16">
        <f t="shared" ca="1" si="108"/>
        <v>1515872.0908236851</v>
      </c>
      <c r="CI110" s="16">
        <f t="shared" ca="1" si="144"/>
        <v>0.2472603121305488</v>
      </c>
      <c r="CJ110" s="16">
        <f t="shared" ca="1" si="145"/>
        <v>0.2472603121305488</v>
      </c>
      <c r="CN110" s="5">
        <v>89</v>
      </c>
      <c r="CO110" s="4">
        <f t="shared" ca="1" si="146"/>
        <v>48183</v>
      </c>
      <c r="CP110" s="5">
        <f t="shared" ca="1" si="166"/>
        <v>30</v>
      </c>
      <c r="CQ110" s="5">
        <f t="shared" ca="1" si="147"/>
        <v>2709</v>
      </c>
      <c r="CR110" s="2">
        <f t="shared" ca="1" si="148"/>
        <v>1533984.4492986868</v>
      </c>
      <c r="CS110" s="2">
        <f t="shared" ca="1" si="167"/>
        <v>21968.049510399655</v>
      </c>
      <c r="CT110" s="16">
        <f t="shared" ca="1" si="157"/>
        <v>23484.489673584645</v>
      </c>
      <c r="CU110" s="16">
        <f t="shared" ca="1" si="109"/>
        <v>437.18556805026492</v>
      </c>
      <c r="CV110" s="14">
        <f t="shared" si="149"/>
        <v>450.45000000000005</v>
      </c>
      <c r="CW110" s="5">
        <f t="shared" si="110"/>
        <v>0</v>
      </c>
      <c r="CX110" s="16">
        <f t="shared" ca="1" si="111"/>
        <v>46340.17475203456</v>
      </c>
      <c r="CY110" s="16">
        <f t="shared" ca="1" si="112"/>
        <v>1512016.3997882872</v>
      </c>
      <c r="CZ110" s="16">
        <f t="shared" ca="1" si="150"/>
        <v>0.49452062426109761</v>
      </c>
      <c r="DA110" s="16">
        <f t="shared" ca="1" si="151"/>
        <v>0.2472603121305488</v>
      </c>
    </row>
    <row r="111" spans="2:105">
      <c r="B111" s="5">
        <v>90</v>
      </c>
      <c r="C111" s="4">
        <f t="shared" ca="1" si="113"/>
        <v>48214</v>
      </c>
      <c r="D111" s="5">
        <f t="shared" ca="1" si="114"/>
        <v>31</v>
      </c>
      <c r="E111" s="5">
        <f t="shared" ca="1" si="115"/>
        <v>2740</v>
      </c>
      <c r="F111" s="2">
        <f t="shared" ca="1" si="116"/>
        <v>1515872.0908236851</v>
      </c>
      <c r="G111" s="2">
        <f t="shared" ca="1" si="88"/>
        <v>2029.3332314124891</v>
      </c>
      <c r="H111" s="16">
        <f t="shared" ca="1" si="152"/>
        <v>23986.861280209232</v>
      </c>
      <c r="I111" s="16">
        <f t="shared" ca="1" si="89"/>
        <v>446.42645106841491</v>
      </c>
      <c r="J111" s="14">
        <f t="shared" si="117"/>
        <v>450.45000000000005</v>
      </c>
      <c r="K111" s="5">
        <f t="shared" si="90"/>
        <v>0</v>
      </c>
      <c r="L111" s="16">
        <f t="shared" ca="1" si="91"/>
        <v>26913.070962690137</v>
      </c>
      <c r="M111" s="16">
        <f t="shared" ca="1" si="92"/>
        <v>1513842.7575922725</v>
      </c>
      <c r="N111" s="16">
        <f t="shared" ca="1" si="118"/>
        <v>0.24333807861900092</v>
      </c>
      <c r="O111" s="16">
        <f t="shared" ca="1" si="119"/>
        <v>0.24333807861900092</v>
      </c>
      <c r="P111" s="82"/>
      <c r="Q111" s="77">
        <f ca="1">IFERROR(IF('Simulación Cliente'!$H$21="Simple",G111+H111+I111+J111+K111,AC111+AD111+AE111+AF111+AG111),"")</f>
        <v>26913.070962690137</v>
      </c>
      <c r="R111" s="79">
        <f t="shared" ca="1" si="120"/>
        <v>2740</v>
      </c>
      <c r="S111" s="78">
        <f ca="1">IFERROR((1+'Simulación Cliente'!$E$21)^(R111/360),"")</f>
        <v>4.2182791096839569</v>
      </c>
      <c r="T111" s="75">
        <f t="shared" ca="1" si="121"/>
        <v>6380.11</v>
      </c>
      <c r="X111" s="5">
        <v>90</v>
      </c>
      <c r="Y111" s="4">
        <f t="shared" ca="1" si="122"/>
        <v>48214</v>
      </c>
      <c r="Z111" s="5">
        <f t="shared" ca="1" si="158"/>
        <v>31</v>
      </c>
      <c r="AA111" s="5">
        <f t="shared" ca="1" si="123"/>
        <v>2740</v>
      </c>
      <c r="AB111" s="2">
        <f t="shared" ca="1" si="124"/>
        <v>1512016.3997882872</v>
      </c>
      <c r="AC111" s="2">
        <f t="shared" ca="1" si="159"/>
        <v>-1651.5031536323004</v>
      </c>
      <c r="AD111" s="16">
        <f t="shared" ca="1" si="153"/>
        <v>23925.849584984222</v>
      </c>
      <c r="AE111" s="16">
        <f t="shared" ca="1" si="93"/>
        <v>445.29094466535571</v>
      </c>
      <c r="AF111" s="14">
        <f t="shared" si="125"/>
        <v>450.45000000000005</v>
      </c>
      <c r="AG111" s="5">
        <f t="shared" si="94"/>
        <v>0</v>
      </c>
      <c r="AH111" s="16">
        <f t="shared" ca="1" si="95"/>
        <v>23170.08737601728</v>
      </c>
      <c r="AI111" s="16">
        <f t="shared" ca="1" si="96"/>
        <v>1513667.9029419196</v>
      </c>
      <c r="AJ111" s="16">
        <f t="shared" ca="1" si="126"/>
        <v>0.24333807861900092</v>
      </c>
      <c r="AK111" s="16">
        <f t="shared" ca="1" si="127"/>
        <v>0.24333807861900092</v>
      </c>
      <c r="AO111" s="5">
        <v>90</v>
      </c>
      <c r="AP111" s="4">
        <f t="shared" ca="1" si="128"/>
        <v>48214</v>
      </c>
      <c r="AQ111" s="5">
        <f t="shared" ca="1" si="160"/>
        <v>31</v>
      </c>
      <c r="AR111" s="5">
        <f t="shared" ca="1" si="129"/>
        <v>2740</v>
      </c>
      <c r="AS111" s="2">
        <f t="shared" ca="1" si="130"/>
        <v>1320258.1234747616</v>
      </c>
      <c r="AT111" s="2">
        <f t="shared" ca="1" si="161"/>
        <v>6199.2540091532828</v>
      </c>
      <c r="AU111" s="16">
        <f t="shared" ca="1" si="154"/>
        <v>20891.504404339576</v>
      </c>
      <c r="AV111" s="16">
        <f t="shared" ca="1" si="97"/>
        <v>388.81786406979722</v>
      </c>
      <c r="AW111" s="14">
        <f t="shared" si="131"/>
        <v>450.45000000000005</v>
      </c>
      <c r="AX111" s="5">
        <f t="shared" si="98"/>
        <v>0</v>
      </c>
      <c r="AY111" s="16">
        <f t="shared" ca="1" si="99"/>
        <v>27930.026277562658</v>
      </c>
      <c r="AZ111" s="16">
        <f t="shared" ca="1" si="100"/>
        <v>1314058.8694656084</v>
      </c>
      <c r="BA111" s="16">
        <f t="shared" ca="1" si="132"/>
        <v>0.24333807861900092</v>
      </c>
      <c r="BB111" s="16">
        <f t="shared" ca="1" si="133"/>
        <v>0.24333807861900092</v>
      </c>
      <c r="BF111" s="5">
        <v>90</v>
      </c>
      <c r="BG111" s="4">
        <f t="shared" ca="1" si="134"/>
        <v>48214</v>
      </c>
      <c r="BH111" s="5">
        <f t="shared" ca="1" si="162"/>
        <v>31</v>
      </c>
      <c r="BI111" s="5">
        <f t="shared" ca="1" si="135"/>
        <v>2740</v>
      </c>
      <c r="BJ111" s="2">
        <f t="shared" ca="1" si="136"/>
        <v>1316257.0062248858</v>
      </c>
      <c r="BK111" s="2">
        <f t="shared" ca="1" si="163"/>
        <v>2379.3255683454045</v>
      </c>
      <c r="BL111" s="16">
        <f t="shared" ca="1" si="155"/>
        <v>20828.191513351212</v>
      </c>
      <c r="BM111" s="16">
        <f t="shared" ca="1" si="101"/>
        <v>387.63952944315992</v>
      </c>
      <c r="BN111" s="14">
        <f t="shared" si="137"/>
        <v>450.45000000000005</v>
      </c>
      <c r="BO111" s="5">
        <f t="shared" si="102"/>
        <v>0</v>
      </c>
      <c r="BP111" s="16">
        <f t="shared" ca="1" si="103"/>
        <v>24045.606611139778</v>
      </c>
      <c r="BQ111" s="16">
        <f t="shared" ca="1" si="104"/>
        <v>1313877.6806565404</v>
      </c>
      <c r="BR111" s="16">
        <f t="shared" ca="1" si="138"/>
        <v>0.24333807861900092</v>
      </c>
      <c r="BS111" s="16">
        <f t="shared" ca="1" si="139"/>
        <v>0.24333807861900092</v>
      </c>
      <c r="BW111" s="5">
        <v>90</v>
      </c>
      <c r="BX111" s="4">
        <f t="shared" ca="1" si="140"/>
        <v>48214</v>
      </c>
      <c r="BY111" s="5">
        <f t="shared" ca="1" si="164"/>
        <v>31</v>
      </c>
      <c r="BZ111" s="5">
        <f t="shared" ca="1" si="141"/>
        <v>2740</v>
      </c>
      <c r="CA111" s="2">
        <f t="shared" ca="1" si="142"/>
        <v>1515872.0908236851</v>
      </c>
      <c r="CB111" s="2">
        <f t="shared" ca="1" si="165"/>
        <v>2029.3332314124891</v>
      </c>
      <c r="CC111" s="16">
        <f t="shared" ca="1" si="156"/>
        <v>23986.861280209232</v>
      </c>
      <c r="CD111" s="16">
        <f t="shared" ca="1" si="105"/>
        <v>446.42645106841491</v>
      </c>
      <c r="CE111" s="14">
        <f t="shared" si="143"/>
        <v>450.45000000000005</v>
      </c>
      <c r="CF111" s="5">
        <f t="shared" si="106"/>
        <v>0</v>
      </c>
      <c r="CG111" s="16">
        <f t="shared" ca="1" si="107"/>
        <v>26913.070962690137</v>
      </c>
      <c r="CH111" s="16">
        <f t="shared" ca="1" si="108"/>
        <v>1513842.7575922725</v>
      </c>
      <c r="CI111" s="16">
        <f t="shared" ca="1" si="144"/>
        <v>0.24333807861900092</v>
      </c>
      <c r="CJ111" s="16">
        <f t="shared" ca="1" si="145"/>
        <v>0.24333807861900092</v>
      </c>
      <c r="CN111" s="5">
        <v>90</v>
      </c>
      <c r="CO111" s="4">
        <f t="shared" ca="1" si="146"/>
        <v>48214</v>
      </c>
      <c r="CP111" s="5">
        <f t="shared" ca="1" si="166"/>
        <v>31</v>
      </c>
      <c r="CQ111" s="5">
        <f t="shared" ca="1" si="147"/>
        <v>2740</v>
      </c>
      <c r="CR111" s="2">
        <f t="shared" ca="1" si="148"/>
        <v>1512016.3997882872</v>
      </c>
      <c r="CS111" s="2">
        <f t="shared" ca="1" si="167"/>
        <v>-1651.5031536323004</v>
      </c>
      <c r="CT111" s="16">
        <f t="shared" ca="1" si="157"/>
        <v>23925.849584984222</v>
      </c>
      <c r="CU111" s="16">
        <f t="shared" ca="1" si="109"/>
        <v>445.29094466535571</v>
      </c>
      <c r="CV111" s="14">
        <f t="shared" si="149"/>
        <v>450.45000000000005</v>
      </c>
      <c r="CW111" s="5">
        <f t="shared" si="110"/>
        <v>0</v>
      </c>
      <c r="CX111" s="16">
        <f t="shared" ca="1" si="111"/>
        <v>23170.08737601728</v>
      </c>
      <c r="CY111" s="16">
        <f t="shared" ca="1" si="112"/>
        <v>1513667.9029419196</v>
      </c>
      <c r="CZ111" s="16">
        <f t="shared" ca="1" si="150"/>
        <v>0.24333807861900092</v>
      </c>
      <c r="DA111" s="16">
        <f t="shared" ca="1" si="151"/>
        <v>0.24333807861900092</v>
      </c>
    </row>
    <row r="112" spans="2:105">
      <c r="B112" s="5">
        <v>91</v>
      </c>
      <c r="C112" s="4">
        <f t="shared" ca="1" si="113"/>
        <v>48245</v>
      </c>
      <c r="D112" s="5">
        <f t="shared" ca="1" si="114"/>
        <v>31</v>
      </c>
      <c r="E112" s="5">
        <f t="shared" ca="1" si="115"/>
        <v>2771</v>
      </c>
      <c r="F112" s="2">
        <f t="shared" ca="1" si="116"/>
        <v>1513842.7575922725</v>
      </c>
      <c r="G112" s="2">
        <f t="shared" ca="1" si="88"/>
        <v>2062.0426420849981</v>
      </c>
      <c r="H112" s="16">
        <f t="shared" ca="1" si="152"/>
        <v>23954.749511011898</v>
      </c>
      <c r="I112" s="16">
        <f t="shared" ca="1" si="89"/>
        <v>445.82880959324103</v>
      </c>
      <c r="J112" s="14">
        <f t="shared" si="117"/>
        <v>450.45000000000005</v>
      </c>
      <c r="K112" s="5">
        <f t="shared" si="90"/>
        <v>0</v>
      </c>
      <c r="L112" s="16">
        <f t="shared" ca="1" si="91"/>
        <v>26913.070962690137</v>
      </c>
      <c r="M112" s="16">
        <f t="shared" ca="1" si="92"/>
        <v>1511780.7149501876</v>
      </c>
      <c r="N112" s="16">
        <f t="shared" ca="1" si="118"/>
        <v>0.23947806259632762</v>
      </c>
      <c r="O112" s="16">
        <f t="shared" ca="1" si="119"/>
        <v>0.23947806259632762</v>
      </c>
      <c r="P112" s="82"/>
      <c r="Q112" s="77">
        <f ca="1">IFERROR(IF('Simulación Cliente'!$H$21="Simple",G112+H112+I112+J112+K112,AC112+AD112+AE112+AF112+AG112),"")</f>
        <v>26913.070962690137</v>
      </c>
      <c r="R112" s="79">
        <f t="shared" ca="1" si="120"/>
        <v>2771</v>
      </c>
      <c r="S112" s="78">
        <f ca="1">IFERROR((1+'Simulación Cliente'!$E$21)^(R112/360),"")</f>
        <v>4.2875382844037526</v>
      </c>
      <c r="T112" s="75">
        <f t="shared" ca="1" si="121"/>
        <v>6277.05</v>
      </c>
      <c r="X112" s="5">
        <v>91</v>
      </c>
      <c r="Y112" s="4">
        <f t="shared" ca="1" si="122"/>
        <v>48245</v>
      </c>
      <c r="Z112" s="5">
        <f t="shared" ca="1" si="158"/>
        <v>31</v>
      </c>
      <c r="AA112" s="5">
        <f t="shared" ca="1" si="123"/>
        <v>2771</v>
      </c>
      <c r="AB112" s="2">
        <f t="shared" ca="1" si="124"/>
        <v>1513667.9029419196</v>
      </c>
      <c r="AC112" s="2">
        <f t="shared" ca="1" si="159"/>
        <v>-1678.1225841146443</v>
      </c>
      <c r="AD112" s="16">
        <f t="shared" ca="1" si="153"/>
        <v>23951.98264547779</v>
      </c>
      <c r="AE112" s="16">
        <f t="shared" ca="1" si="93"/>
        <v>445.77731465413478</v>
      </c>
      <c r="AF112" s="14">
        <f t="shared" si="125"/>
        <v>450.45000000000005</v>
      </c>
      <c r="AG112" s="5">
        <f t="shared" si="94"/>
        <v>0</v>
      </c>
      <c r="AH112" s="16">
        <f t="shared" ca="1" si="95"/>
        <v>23170.08737601728</v>
      </c>
      <c r="AI112" s="16">
        <f t="shared" ca="1" si="96"/>
        <v>1515346.0255260342</v>
      </c>
      <c r="AJ112" s="16">
        <f t="shared" ca="1" si="126"/>
        <v>0.23947806259632762</v>
      </c>
      <c r="AK112" s="16">
        <f t="shared" ca="1" si="127"/>
        <v>0.23947806259632762</v>
      </c>
      <c r="AO112" s="5">
        <v>91</v>
      </c>
      <c r="AP112" s="4">
        <f t="shared" ca="1" si="128"/>
        <v>48245</v>
      </c>
      <c r="AQ112" s="5">
        <f t="shared" ca="1" si="160"/>
        <v>31</v>
      </c>
      <c r="AR112" s="5">
        <f t="shared" ca="1" si="129"/>
        <v>2771</v>
      </c>
      <c r="AS112" s="2">
        <f t="shared" ca="1" si="130"/>
        <v>1314058.8694656084</v>
      </c>
      <c r="AT112" s="2">
        <f t="shared" ca="1" si="161"/>
        <v>6299.1754720800236</v>
      </c>
      <c r="AU112" s="16">
        <f t="shared" ca="1" si="154"/>
        <v>20793.408630389717</v>
      </c>
      <c r="AV112" s="16">
        <f t="shared" ca="1" si="97"/>
        <v>386.99217509291651</v>
      </c>
      <c r="AW112" s="14">
        <f t="shared" si="131"/>
        <v>450.45000000000005</v>
      </c>
      <c r="AX112" s="5">
        <f t="shared" si="98"/>
        <v>0</v>
      </c>
      <c r="AY112" s="16">
        <f t="shared" ca="1" si="99"/>
        <v>27930.026277562658</v>
      </c>
      <c r="AZ112" s="16">
        <f t="shared" ca="1" si="100"/>
        <v>1307759.6939935284</v>
      </c>
      <c r="BA112" s="16">
        <f t="shared" ca="1" si="132"/>
        <v>0.23947806259632762</v>
      </c>
      <c r="BB112" s="16">
        <f t="shared" ca="1" si="133"/>
        <v>0.23947806259632762</v>
      </c>
      <c r="BF112" s="5">
        <v>91</v>
      </c>
      <c r="BG112" s="4">
        <f t="shared" ca="1" si="134"/>
        <v>48245</v>
      </c>
      <c r="BH112" s="5">
        <f t="shared" ca="1" si="162"/>
        <v>31</v>
      </c>
      <c r="BI112" s="5">
        <f t="shared" ca="1" si="135"/>
        <v>2771</v>
      </c>
      <c r="BJ112" s="2">
        <f t="shared" ca="1" si="136"/>
        <v>1313877.6806565404</v>
      </c>
      <c r="BK112" s="2">
        <f t="shared" ca="1" si="163"/>
        <v>2417.6762620283916</v>
      </c>
      <c r="BL112" s="16">
        <f t="shared" ca="1" si="155"/>
        <v>20790.541534376178</v>
      </c>
      <c r="BM112" s="16">
        <f t="shared" ca="1" si="101"/>
        <v>386.93881473520878</v>
      </c>
      <c r="BN112" s="14">
        <f t="shared" si="137"/>
        <v>450.45000000000005</v>
      </c>
      <c r="BO112" s="5">
        <f t="shared" si="102"/>
        <v>0</v>
      </c>
      <c r="BP112" s="16">
        <f t="shared" ca="1" si="103"/>
        <v>24045.606611139778</v>
      </c>
      <c r="BQ112" s="16">
        <f t="shared" ca="1" si="104"/>
        <v>1311460.0043945122</v>
      </c>
      <c r="BR112" s="16">
        <f t="shared" ca="1" si="138"/>
        <v>0.23947806259632762</v>
      </c>
      <c r="BS112" s="16">
        <f t="shared" ca="1" si="139"/>
        <v>0.23947806259632762</v>
      </c>
      <c r="BW112" s="5">
        <v>91</v>
      </c>
      <c r="BX112" s="4">
        <f t="shared" ca="1" si="140"/>
        <v>48245</v>
      </c>
      <c r="BY112" s="5">
        <f t="shared" ca="1" si="164"/>
        <v>31</v>
      </c>
      <c r="BZ112" s="5">
        <f t="shared" ca="1" si="141"/>
        <v>2771</v>
      </c>
      <c r="CA112" s="2">
        <f t="shared" ca="1" si="142"/>
        <v>1513842.7575922725</v>
      </c>
      <c r="CB112" s="2">
        <f t="shared" ca="1" si="165"/>
        <v>2062.0426420849981</v>
      </c>
      <c r="CC112" s="16">
        <f t="shared" ca="1" si="156"/>
        <v>23954.749511011898</v>
      </c>
      <c r="CD112" s="16">
        <f t="shared" ca="1" si="105"/>
        <v>445.82880959324103</v>
      </c>
      <c r="CE112" s="14">
        <f t="shared" si="143"/>
        <v>450.45000000000005</v>
      </c>
      <c r="CF112" s="5">
        <f t="shared" si="106"/>
        <v>0</v>
      </c>
      <c r="CG112" s="16">
        <f t="shared" ca="1" si="107"/>
        <v>26913.070962690137</v>
      </c>
      <c r="CH112" s="16">
        <f t="shared" ca="1" si="108"/>
        <v>1511780.7149501876</v>
      </c>
      <c r="CI112" s="16">
        <f t="shared" ca="1" si="144"/>
        <v>0.23947806259632762</v>
      </c>
      <c r="CJ112" s="16">
        <f t="shared" ca="1" si="145"/>
        <v>0.23947806259632762</v>
      </c>
      <c r="CN112" s="5">
        <v>91</v>
      </c>
      <c r="CO112" s="4">
        <f t="shared" ca="1" si="146"/>
        <v>48245</v>
      </c>
      <c r="CP112" s="5">
        <f t="shared" ca="1" si="166"/>
        <v>31</v>
      </c>
      <c r="CQ112" s="5">
        <f t="shared" ca="1" si="147"/>
        <v>2771</v>
      </c>
      <c r="CR112" s="2">
        <f t="shared" ca="1" si="148"/>
        <v>1513667.9029419196</v>
      </c>
      <c r="CS112" s="2">
        <f t="shared" ca="1" si="167"/>
        <v>-1678.1225841146443</v>
      </c>
      <c r="CT112" s="16">
        <f t="shared" ca="1" si="157"/>
        <v>23951.98264547779</v>
      </c>
      <c r="CU112" s="16">
        <f t="shared" ca="1" si="109"/>
        <v>445.77731465413478</v>
      </c>
      <c r="CV112" s="14">
        <f t="shared" si="149"/>
        <v>450.45000000000005</v>
      </c>
      <c r="CW112" s="5">
        <f t="shared" si="110"/>
        <v>0</v>
      </c>
      <c r="CX112" s="16">
        <f t="shared" ca="1" si="111"/>
        <v>23170.08737601728</v>
      </c>
      <c r="CY112" s="16">
        <f t="shared" ca="1" si="112"/>
        <v>1515346.0255260342</v>
      </c>
      <c r="CZ112" s="16">
        <f t="shared" ca="1" si="150"/>
        <v>0.23947806259632762</v>
      </c>
      <c r="DA112" s="16">
        <f t="shared" ca="1" si="151"/>
        <v>0.23947806259632762</v>
      </c>
    </row>
    <row r="113" spans="2:105">
      <c r="B113" s="5">
        <v>92</v>
      </c>
      <c r="C113" s="4">
        <f t="shared" ca="1" si="113"/>
        <v>48274</v>
      </c>
      <c r="D113" s="5">
        <f t="shared" ca="1" si="114"/>
        <v>29</v>
      </c>
      <c r="E113" s="5">
        <f t="shared" ca="1" si="115"/>
        <v>2800</v>
      </c>
      <c r="F113" s="2">
        <f t="shared" ca="1" si="116"/>
        <v>1511780.7149501876</v>
      </c>
      <c r="G113" s="2">
        <f t="shared" ca="1" si="88"/>
        <v>3678.7292997030745</v>
      </c>
      <c r="H113" s="16">
        <f t="shared" ca="1" si="152"/>
        <v>22367.398054178135</v>
      </c>
      <c r="I113" s="16">
        <f t="shared" ca="1" si="89"/>
        <v>416.49360880892795</v>
      </c>
      <c r="J113" s="14">
        <f t="shared" si="117"/>
        <v>450.45000000000005</v>
      </c>
      <c r="K113" s="5">
        <f t="shared" si="90"/>
        <v>0</v>
      </c>
      <c r="L113" s="16">
        <f t="shared" ca="1" si="91"/>
        <v>26913.070962690137</v>
      </c>
      <c r="M113" s="16">
        <f t="shared" ca="1" si="92"/>
        <v>1508101.9856504845</v>
      </c>
      <c r="N113" s="16">
        <f t="shared" ca="1" si="118"/>
        <v>0.23592253129695784</v>
      </c>
      <c r="O113" s="16">
        <f t="shared" ca="1" si="119"/>
        <v>0.23592253129695784</v>
      </c>
      <c r="P113" s="82"/>
      <c r="Q113" s="77">
        <f ca="1">IFERROR(IF('Simulación Cliente'!$H$21="Simple",G113+H113+I113+J113+K113,AC113+AD113+AE113+AF113+AG113),"")</f>
        <v>26913.070962690137</v>
      </c>
      <c r="R113" s="79">
        <f t="shared" ca="1" si="120"/>
        <v>2800</v>
      </c>
      <c r="S113" s="78">
        <f ca="1">IFERROR((1+'Simulación Cliente'!$E$21)^(R113/360),"")</f>
        <v>4.3533582368615047</v>
      </c>
      <c r="T113" s="75">
        <f t="shared" ca="1" si="121"/>
        <v>6182.14</v>
      </c>
      <c r="X113" s="5">
        <v>92</v>
      </c>
      <c r="Y113" s="4">
        <f t="shared" ca="1" si="122"/>
        <v>48274</v>
      </c>
      <c r="Z113" s="5">
        <f t="shared" ca="1" si="158"/>
        <v>29</v>
      </c>
      <c r="AA113" s="5">
        <f t="shared" ca="1" si="123"/>
        <v>2800</v>
      </c>
      <c r="AB113" s="2">
        <f t="shared" ca="1" si="124"/>
        <v>1515346.0255260342</v>
      </c>
      <c r="AC113" s="2">
        <f t="shared" ca="1" si="159"/>
        <v>-117.98671595348424</v>
      </c>
      <c r="AD113" s="16">
        <f t="shared" ca="1" si="153"/>
        <v>22420.148244763386</v>
      </c>
      <c r="AE113" s="16">
        <f t="shared" ca="1" si="93"/>
        <v>417.47584720737706</v>
      </c>
      <c r="AF113" s="14">
        <f t="shared" si="125"/>
        <v>450.45000000000005</v>
      </c>
      <c r="AG113" s="5">
        <f t="shared" si="94"/>
        <v>0</v>
      </c>
      <c r="AH113" s="16">
        <f t="shared" ca="1" si="95"/>
        <v>23170.08737601728</v>
      </c>
      <c r="AI113" s="16">
        <f t="shared" ca="1" si="96"/>
        <v>1515464.0122419877</v>
      </c>
      <c r="AJ113" s="16">
        <f t="shared" ca="1" si="126"/>
        <v>0.23592253129695784</v>
      </c>
      <c r="AK113" s="16">
        <f t="shared" ca="1" si="127"/>
        <v>0.23592253129695784</v>
      </c>
      <c r="AO113" s="5">
        <v>92</v>
      </c>
      <c r="AP113" s="4">
        <f t="shared" ca="1" si="128"/>
        <v>48274</v>
      </c>
      <c r="AQ113" s="5">
        <f t="shared" ca="1" si="160"/>
        <v>29</v>
      </c>
      <c r="AR113" s="5">
        <f t="shared" ca="1" si="129"/>
        <v>2800</v>
      </c>
      <c r="AS113" s="2">
        <f t="shared" ca="1" si="130"/>
        <v>1307759.6939935284</v>
      </c>
      <c r="AT113" s="2">
        <f t="shared" ca="1" si="161"/>
        <v>7770.464437125258</v>
      </c>
      <c r="AU113" s="16">
        <f t="shared" ca="1" si="154"/>
        <v>19348.82575594123</v>
      </c>
      <c r="AV113" s="16">
        <f t="shared" ca="1" si="97"/>
        <v>360.28608449617025</v>
      </c>
      <c r="AW113" s="14">
        <f t="shared" si="131"/>
        <v>450.45000000000005</v>
      </c>
      <c r="AX113" s="5">
        <f t="shared" si="98"/>
        <v>0</v>
      </c>
      <c r="AY113" s="16">
        <f t="shared" ca="1" si="99"/>
        <v>27930.026277562658</v>
      </c>
      <c r="AZ113" s="16">
        <f t="shared" ca="1" si="100"/>
        <v>1299989.2295564031</v>
      </c>
      <c r="BA113" s="16">
        <f t="shared" ca="1" si="132"/>
        <v>0.23592253129695784</v>
      </c>
      <c r="BB113" s="16">
        <f t="shared" ca="1" si="133"/>
        <v>0.23592253129695784</v>
      </c>
      <c r="BF113" s="5">
        <v>92</v>
      </c>
      <c r="BG113" s="4">
        <f t="shared" ca="1" si="134"/>
        <v>48274</v>
      </c>
      <c r="BH113" s="5">
        <f t="shared" ca="1" si="162"/>
        <v>29</v>
      </c>
      <c r="BI113" s="5">
        <f t="shared" ca="1" si="135"/>
        <v>2800</v>
      </c>
      <c r="BJ113" s="2">
        <f t="shared" ca="1" si="136"/>
        <v>1311460.0043945122</v>
      </c>
      <c r="BK113" s="2">
        <f t="shared" ca="1" si="163"/>
        <v>3830.2777732392424</v>
      </c>
      <c r="BL113" s="16">
        <f t="shared" ca="1" si="155"/>
        <v>19403.573322730736</v>
      </c>
      <c r="BM113" s="16">
        <f t="shared" ca="1" si="101"/>
        <v>361.30551516979784</v>
      </c>
      <c r="BN113" s="14">
        <f t="shared" si="137"/>
        <v>450.45000000000005</v>
      </c>
      <c r="BO113" s="5">
        <f t="shared" si="102"/>
        <v>0</v>
      </c>
      <c r="BP113" s="16">
        <f t="shared" ca="1" si="103"/>
        <v>24045.606611139778</v>
      </c>
      <c r="BQ113" s="16">
        <f t="shared" ca="1" si="104"/>
        <v>1307629.726621273</v>
      </c>
      <c r="BR113" s="16">
        <f t="shared" ca="1" si="138"/>
        <v>0.23592253129695784</v>
      </c>
      <c r="BS113" s="16">
        <f t="shared" ca="1" si="139"/>
        <v>0.23592253129695784</v>
      </c>
      <c r="BW113" s="5">
        <v>92</v>
      </c>
      <c r="BX113" s="4">
        <f t="shared" ca="1" si="140"/>
        <v>48274</v>
      </c>
      <c r="BY113" s="5">
        <f t="shared" ca="1" si="164"/>
        <v>29</v>
      </c>
      <c r="BZ113" s="5">
        <f t="shared" ca="1" si="141"/>
        <v>2800</v>
      </c>
      <c r="CA113" s="2">
        <f t="shared" ca="1" si="142"/>
        <v>1511780.7149501876</v>
      </c>
      <c r="CB113" s="2">
        <f t="shared" ca="1" si="165"/>
        <v>3678.7292997030745</v>
      </c>
      <c r="CC113" s="16">
        <f t="shared" ca="1" si="156"/>
        <v>22367.398054178135</v>
      </c>
      <c r="CD113" s="16">
        <f t="shared" ca="1" si="105"/>
        <v>416.49360880892795</v>
      </c>
      <c r="CE113" s="14">
        <f t="shared" si="143"/>
        <v>450.45000000000005</v>
      </c>
      <c r="CF113" s="5">
        <f t="shared" si="106"/>
        <v>0</v>
      </c>
      <c r="CG113" s="16">
        <f t="shared" ca="1" si="107"/>
        <v>26913.070962690137</v>
      </c>
      <c r="CH113" s="16">
        <f t="shared" ca="1" si="108"/>
        <v>1508101.9856504845</v>
      </c>
      <c r="CI113" s="16">
        <f t="shared" ca="1" si="144"/>
        <v>0.23592253129695784</v>
      </c>
      <c r="CJ113" s="16">
        <f t="shared" ca="1" si="145"/>
        <v>0.23592253129695784</v>
      </c>
      <c r="CN113" s="5">
        <v>92</v>
      </c>
      <c r="CO113" s="4">
        <f t="shared" ca="1" si="146"/>
        <v>48274</v>
      </c>
      <c r="CP113" s="5">
        <f t="shared" ca="1" si="166"/>
        <v>29</v>
      </c>
      <c r="CQ113" s="5">
        <f t="shared" ca="1" si="147"/>
        <v>2800</v>
      </c>
      <c r="CR113" s="2">
        <f t="shared" ca="1" si="148"/>
        <v>1515346.0255260342</v>
      </c>
      <c r="CS113" s="2">
        <f t="shared" ca="1" si="167"/>
        <v>-117.98671595348424</v>
      </c>
      <c r="CT113" s="16">
        <f t="shared" ca="1" si="157"/>
        <v>22420.148244763386</v>
      </c>
      <c r="CU113" s="16">
        <f t="shared" ca="1" si="109"/>
        <v>417.47584720737706</v>
      </c>
      <c r="CV113" s="14">
        <f t="shared" si="149"/>
        <v>450.45000000000005</v>
      </c>
      <c r="CW113" s="5">
        <f t="shared" si="110"/>
        <v>0</v>
      </c>
      <c r="CX113" s="16">
        <f t="shared" ca="1" si="111"/>
        <v>23170.08737601728</v>
      </c>
      <c r="CY113" s="16">
        <f t="shared" ca="1" si="112"/>
        <v>1515464.0122419877</v>
      </c>
      <c r="CZ113" s="16">
        <f t="shared" ca="1" si="150"/>
        <v>0.23592253129695784</v>
      </c>
      <c r="DA113" s="16">
        <f t="shared" ca="1" si="151"/>
        <v>0.23592253129695784</v>
      </c>
    </row>
    <row r="114" spans="2:105">
      <c r="B114" s="5">
        <v>93</v>
      </c>
      <c r="C114" s="4">
        <f t="shared" ca="1" si="113"/>
        <v>48305</v>
      </c>
      <c r="D114" s="5">
        <f t="shared" ca="1" si="114"/>
        <v>31</v>
      </c>
      <c r="E114" s="5">
        <f t="shared" ca="1" si="115"/>
        <v>2831</v>
      </c>
      <c r="F114" s="2">
        <f t="shared" ca="1" si="116"/>
        <v>1508101.9856504845</v>
      </c>
      <c r="G114" s="2">
        <f t="shared" ca="1" si="88"/>
        <v>2154.5741515061745</v>
      </c>
      <c r="H114" s="16">
        <f t="shared" ca="1" si="152"/>
        <v>23863.908666957461</v>
      </c>
      <c r="I114" s="16">
        <f t="shared" ca="1" si="89"/>
        <v>444.13814422649961</v>
      </c>
      <c r="J114" s="14">
        <f t="shared" si="117"/>
        <v>450.45000000000005</v>
      </c>
      <c r="K114" s="5">
        <f t="shared" si="90"/>
        <v>0</v>
      </c>
      <c r="L114" s="16">
        <f t="shared" ca="1" si="91"/>
        <v>26913.070962690137</v>
      </c>
      <c r="M114" s="16">
        <f t="shared" ca="1" si="92"/>
        <v>1505947.4114989783</v>
      </c>
      <c r="N114" s="16">
        <f t="shared" ca="1" si="118"/>
        <v>0.23218014639738055</v>
      </c>
      <c r="O114" s="16">
        <f t="shared" ca="1" si="119"/>
        <v>0.23218014639738055</v>
      </c>
      <c r="P114" s="82"/>
      <c r="Q114" s="77">
        <f ca="1">IFERROR(IF('Simulación Cliente'!$H$21="Simple",G114+H114+I114+J114+K114,AC114+AD114+AE114+AF114+AG114),"")</f>
        <v>26913.070962690137</v>
      </c>
      <c r="R114" s="79">
        <f t="shared" ca="1" si="120"/>
        <v>2831</v>
      </c>
      <c r="S114" s="78">
        <f ca="1">IFERROR((1+'Simulación Cliente'!$E$21)^(R114/360),"")</f>
        <v>4.4248352517542555</v>
      </c>
      <c r="T114" s="75">
        <f t="shared" ca="1" si="121"/>
        <v>6082.28</v>
      </c>
      <c r="X114" s="5">
        <v>93</v>
      </c>
      <c r="Y114" s="4">
        <f t="shared" ca="1" si="122"/>
        <v>48305</v>
      </c>
      <c r="Z114" s="5">
        <f t="shared" ca="1" si="158"/>
        <v>31</v>
      </c>
      <c r="AA114" s="5">
        <f t="shared" ca="1" si="123"/>
        <v>2831</v>
      </c>
      <c r="AB114" s="2">
        <f t="shared" ca="1" si="124"/>
        <v>1515464.0122419877</v>
      </c>
      <c r="AC114" s="2">
        <f t="shared" ca="1" si="159"/>
        <v>-1707.0728204776278</v>
      </c>
      <c r="AD114" s="16">
        <f t="shared" ca="1" si="153"/>
        <v>23980.403925139599</v>
      </c>
      <c r="AE114" s="16">
        <f t="shared" ca="1" si="93"/>
        <v>446.30627135530654</v>
      </c>
      <c r="AF114" s="14">
        <f t="shared" si="125"/>
        <v>450.45000000000005</v>
      </c>
      <c r="AG114" s="5">
        <f t="shared" si="94"/>
        <v>0</v>
      </c>
      <c r="AH114" s="16">
        <f t="shared" ca="1" si="95"/>
        <v>23170.08737601728</v>
      </c>
      <c r="AI114" s="16">
        <f t="shared" ca="1" si="96"/>
        <v>1517171.0850624654</v>
      </c>
      <c r="AJ114" s="16">
        <f t="shared" ca="1" si="126"/>
        <v>0.23218014639738055</v>
      </c>
      <c r="AK114" s="16">
        <f t="shared" ca="1" si="127"/>
        <v>0.23218014639738055</v>
      </c>
      <c r="AO114" s="5">
        <v>93</v>
      </c>
      <c r="AP114" s="4">
        <f t="shared" ca="1" si="128"/>
        <v>48305</v>
      </c>
      <c r="AQ114" s="5">
        <f t="shared" ca="1" si="160"/>
        <v>31</v>
      </c>
      <c r="AR114" s="5">
        <f t="shared" ca="1" si="129"/>
        <v>2831</v>
      </c>
      <c r="AS114" s="2">
        <f t="shared" ca="1" si="130"/>
        <v>1299989.2295564031</v>
      </c>
      <c r="AT114" s="2">
        <f t="shared" ca="1" si="161"/>
        <v>6525.9542103773201</v>
      </c>
      <c r="AU114" s="16">
        <f t="shared" ca="1" si="154"/>
        <v>20570.773420725542</v>
      </c>
      <c r="AV114" s="16">
        <f t="shared" ca="1" si="97"/>
        <v>382.84864645979548</v>
      </c>
      <c r="AW114" s="14">
        <f t="shared" si="131"/>
        <v>450.45000000000005</v>
      </c>
      <c r="AX114" s="5">
        <f t="shared" si="98"/>
        <v>0</v>
      </c>
      <c r="AY114" s="16">
        <f t="shared" ca="1" si="99"/>
        <v>27930.026277562658</v>
      </c>
      <c r="AZ114" s="16">
        <f t="shared" ca="1" si="100"/>
        <v>1293463.2753460258</v>
      </c>
      <c r="BA114" s="16">
        <f t="shared" ca="1" si="132"/>
        <v>0.23218014639738055</v>
      </c>
      <c r="BB114" s="16">
        <f t="shared" ca="1" si="133"/>
        <v>0.23218014639738055</v>
      </c>
      <c r="BF114" s="5">
        <v>93</v>
      </c>
      <c r="BG114" s="4">
        <f t="shared" ca="1" si="134"/>
        <v>48305</v>
      </c>
      <c r="BH114" s="5">
        <f t="shared" ca="1" si="162"/>
        <v>31</v>
      </c>
      <c r="BI114" s="5">
        <f t="shared" ca="1" si="135"/>
        <v>2831</v>
      </c>
      <c r="BJ114" s="2">
        <f t="shared" ca="1" si="136"/>
        <v>1307629.726621273</v>
      </c>
      <c r="BK114" s="2">
        <f t="shared" ca="1" si="163"/>
        <v>2518.3826867983989</v>
      </c>
      <c r="BL114" s="16">
        <f t="shared" ca="1" si="155"/>
        <v>20691.67514080886</v>
      </c>
      <c r="BM114" s="16">
        <f t="shared" ca="1" si="101"/>
        <v>385.09878353251844</v>
      </c>
      <c r="BN114" s="14">
        <f t="shared" si="137"/>
        <v>450.45000000000005</v>
      </c>
      <c r="BO114" s="5">
        <f t="shared" si="102"/>
        <v>0</v>
      </c>
      <c r="BP114" s="16">
        <f t="shared" ca="1" si="103"/>
        <v>24045.606611139778</v>
      </c>
      <c r="BQ114" s="16">
        <f t="shared" ca="1" si="104"/>
        <v>1305111.3439344745</v>
      </c>
      <c r="BR114" s="16">
        <f t="shared" ca="1" si="138"/>
        <v>0.23218014639738055</v>
      </c>
      <c r="BS114" s="16">
        <f t="shared" ca="1" si="139"/>
        <v>0.23218014639738055</v>
      </c>
      <c r="BW114" s="5">
        <v>93</v>
      </c>
      <c r="BX114" s="4">
        <f t="shared" ca="1" si="140"/>
        <v>48305</v>
      </c>
      <c r="BY114" s="5">
        <f t="shared" ca="1" si="164"/>
        <v>31</v>
      </c>
      <c r="BZ114" s="5">
        <f t="shared" ca="1" si="141"/>
        <v>2831</v>
      </c>
      <c r="CA114" s="2">
        <f t="shared" ca="1" si="142"/>
        <v>1508101.9856504845</v>
      </c>
      <c r="CB114" s="2">
        <f t="shared" ca="1" si="165"/>
        <v>2154.5741515061745</v>
      </c>
      <c r="CC114" s="16">
        <f t="shared" ca="1" si="156"/>
        <v>23863.908666957461</v>
      </c>
      <c r="CD114" s="16">
        <f t="shared" ca="1" si="105"/>
        <v>444.13814422649961</v>
      </c>
      <c r="CE114" s="14">
        <f t="shared" si="143"/>
        <v>450.45000000000005</v>
      </c>
      <c r="CF114" s="5">
        <f t="shared" si="106"/>
        <v>0</v>
      </c>
      <c r="CG114" s="16">
        <f t="shared" ca="1" si="107"/>
        <v>26913.070962690137</v>
      </c>
      <c r="CH114" s="16">
        <f t="shared" ca="1" si="108"/>
        <v>1505947.4114989783</v>
      </c>
      <c r="CI114" s="16">
        <f t="shared" ca="1" si="144"/>
        <v>0.23218014639738055</v>
      </c>
      <c r="CJ114" s="16">
        <f t="shared" ca="1" si="145"/>
        <v>0.23218014639738055</v>
      </c>
      <c r="CN114" s="5">
        <v>93</v>
      </c>
      <c r="CO114" s="4">
        <f t="shared" ca="1" si="146"/>
        <v>48305</v>
      </c>
      <c r="CP114" s="5">
        <f t="shared" ca="1" si="166"/>
        <v>31</v>
      </c>
      <c r="CQ114" s="5">
        <f t="shared" ca="1" si="147"/>
        <v>2831</v>
      </c>
      <c r="CR114" s="2">
        <f t="shared" ca="1" si="148"/>
        <v>1515464.0122419877</v>
      </c>
      <c r="CS114" s="2">
        <f t="shared" ca="1" si="167"/>
        <v>-1707.0728204776278</v>
      </c>
      <c r="CT114" s="16">
        <f t="shared" ca="1" si="157"/>
        <v>23980.403925139599</v>
      </c>
      <c r="CU114" s="16">
        <f t="shared" ca="1" si="109"/>
        <v>446.30627135530654</v>
      </c>
      <c r="CV114" s="14">
        <f t="shared" si="149"/>
        <v>450.45000000000005</v>
      </c>
      <c r="CW114" s="5">
        <f t="shared" si="110"/>
        <v>0</v>
      </c>
      <c r="CX114" s="16">
        <f t="shared" ca="1" si="111"/>
        <v>23170.08737601728</v>
      </c>
      <c r="CY114" s="16">
        <f t="shared" ca="1" si="112"/>
        <v>1517171.0850624654</v>
      </c>
      <c r="CZ114" s="16">
        <f t="shared" ca="1" si="150"/>
        <v>0.23218014639738055</v>
      </c>
      <c r="DA114" s="16">
        <f t="shared" ca="1" si="151"/>
        <v>0.23218014639738055</v>
      </c>
    </row>
    <row r="115" spans="2:105">
      <c r="B115" s="5">
        <v>94</v>
      </c>
      <c r="C115" s="4">
        <f t="shared" ca="1" si="113"/>
        <v>48335</v>
      </c>
      <c r="D115" s="5">
        <f t="shared" ca="1" si="114"/>
        <v>30</v>
      </c>
      <c r="E115" s="5">
        <f t="shared" ca="1" si="115"/>
        <v>2861</v>
      </c>
      <c r="F115" s="2">
        <f t="shared" ca="1" si="116"/>
        <v>1505947.4114989783</v>
      </c>
      <c r="G115" s="2">
        <f t="shared" ca="1" si="88"/>
        <v>2978.1684799226314</v>
      </c>
      <c r="H115" s="16">
        <f t="shared" ca="1" si="152"/>
        <v>23055.25747049016</v>
      </c>
      <c r="I115" s="16">
        <f t="shared" ca="1" si="89"/>
        <v>429.19501227734543</v>
      </c>
      <c r="J115" s="14">
        <f t="shared" si="117"/>
        <v>450.45000000000005</v>
      </c>
      <c r="K115" s="5">
        <f t="shared" si="90"/>
        <v>0</v>
      </c>
      <c r="L115" s="16">
        <f t="shared" ca="1" si="91"/>
        <v>26913.070962690137</v>
      </c>
      <c r="M115" s="16">
        <f t="shared" ca="1" si="92"/>
        <v>1502969.2430190556</v>
      </c>
      <c r="N115" s="16">
        <f t="shared" ca="1" si="118"/>
        <v>0.22861501627035691</v>
      </c>
      <c r="O115" s="16">
        <f t="shared" ca="1" si="119"/>
        <v>0.22861501627035691</v>
      </c>
      <c r="P115" s="82"/>
      <c r="Q115" s="77">
        <f ca="1">IFERROR(IF('Simulación Cliente'!$H$21="Simple",G115+H115+I115+J115+K115,AC115+AD115+AE115+AF115+AG115),"")</f>
        <v>26913.070962690137</v>
      </c>
      <c r="R115" s="79">
        <f t="shared" ca="1" si="120"/>
        <v>2861</v>
      </c>
      <c r="S115" s="78">
        <f ca="1">IFERROR((1+'Simulación Cliente'!$E$21)^(R115/360),"")</f>
        <v>4.4951237534768076</v>
      </c>
      <c r="T115" s="75">
        <f t="shared" ca="1" si="121"/>
        <v>5987.17</v>
      </c>
      <c r="X115" s="5">
        <v>94</v>
      </c>
      <c r="Y115" s="4">
        <f t="shared" ca="1" si="122"/>
        <v>48335</v>
      </c>
      <c r="Z115" s="5">
        <f t="shared" ca="1" si="158"/>
        <v>30</v>
      </c>
      <c r="AA115" s="5">
        <f t="shared" ca="1" si="123"/>
        <v>2861</v>
      </c>
      <c r="AB115" s="2">
        <f t="shared" ca="1" si="124"/>
        <v>1517171.0850624654</v>
      </c>
      <c r="AC115" s="2">
        <f t="shared" ca="1" si="159"/>
        <v>-939.8423530346372</v>
      </c>
      <c r="AD115" s="16">
        <f t="shared" ca="1" si="153"/>
        <v>23227.085969808977</v>
      </c>
      <c r="AE115" s="16">
        <f t="shared" ca="1" si="93"/>
        <v>432.39375924294029</v>
      </c>
      <c r="AF115" s="14">
        <f t="shared" si="125"/>
        <v>450.45000000000005</v>
      </c>
      <c r="AG115" s="5">
        <f t="shared" si="94"/>
        <v>0</v>
      </c>
      <c r="AH115" s="16">
        <f t="shared" ca="1" si="95"/>
        <v>23170.08737601728</v>
      </c>
      <c r="AI115" s="16">
        <f t="shared" ca="1" si="96"/>
        <v>1518110.9274154999</v>
      </c>
      <c r="AJ115" s="16">
        <f t="shared" ca="1" si="126"/>
        <v>0.22861501627035691</v>
      </c>
      <c r="AK115" s="16">
        <f t="shared" ca="1" si="127"/>
        <v>0.22861501627035691</v>
      </c>
      <c r="AO115" s="5">
        <v>94</v>
      </c>
      <c r="AP115" s="4">
        <f t="shared" ca="1" si="128"/>
        <v>48335</v>
      </c>
      <c r="AQ115" s="5">
        <f t="shared" ca="1" si="160"/>
        <v>30</v>
      </c>
      <c r="AR115" s="5">
        <f t="shared" ca="1" si="129"/>
        <v>2861</v>
      </c>
      <c r="AS115" s="2">
        <f t="shared" ca="1" si="130"/>
        <v>1293463.2753460258</v>
      </c>
      <c r="AT115" s="2">
        <f t="shared" ca="1" si="161"/>
        <v>7308.7013876932579</v>
      </c>
      <c r="AU115" s="16">
        <f t="shared" ca="1" si="154"/>
        <v>19802.237856395666</v>
      </c>
      <c r="AV115" s="16">
        <f t="shared" ca="1" si="97"/>
        <v>368.63703347373473</v>
      </c>
      <c r="AW115" s="14">
        <f t="shared" si="131"/>
        <v>450.45000000000005</v>
      </c>
      <c r="AX115" s="5">
        <f t="shared" si="98"/>
        <v>0</v>
      </c>
      <c r="AY115" s="16">
        <f t="shared" ca="1" si="99"/>
        <v>27930.026277562658</v>
      </c>
      <c r="AZ115" s="16">
        <f t="shared" ca="1" si="100"/>
        <v>1286154.5739583327</v>
      </c>
      <c r="BA115" s="16">
        <f t="shared" ca="1" si="132"/>
        <v>0.22861501627035691</v>
      </c>
      <c r="BB115" s="16">
        <f t="shared" ca="1" si="133"/>
        <v>0.22861501627035691</v>
      </c>
      <c r="BF115" s="5">
        <v>94</v>
      </c>
      <c r="BG115" s="4">
        <f t="shared" ca="1" si="134"/>
        <v>48335</v>
      </c>
      <c r="BH115" s="5">
        <f t="shared" ca="1" si="162"/>
        <v>30</v>
      </c>
      <c r="BI115" s="5">
        <f t="shared" ca="1" si="135"/>
        <v>2861</v>
      </c>
      <c r="BJ115" s="2">
        <f t="shared" ca="1" si="136"/>
        <v>1305111.3439344745</v>
      </c>
      <c r="BK115" s="2">
        <f t="shared" ca="1" si="163"/>
        <v>3242.6362592889636</v>
      </c>
      <c r="BL115" s="16">
        <f t="shared" ca="1" si="155"/>
        <v>19980.563618829368</v>
      </c>
      <c r="BM115" s="16">
        <f t="shared" ca="1" si="101"/>
        <v>371.95673302144365</v>
      </c>
      <c r="BN115" s="14">
        <f t="shared" si="137"/>
        <v>450.45000000000005</v>
      </c>
      <c r="BO115" s="5">
        <f t="shared" si="102"/>
        <v>0</v>
      </c>
      <c r="BP115" s="16">
        <f t="shared" ca="1" si="103"/>
        <v>24045.606611139778</v>
      </c>
      <c r="BQ115" s="16">
        <f t="shared" ca="1" si="104"/>
        <v>1301868.7076751855</v>
      </c>
      <c r="BR115" s="16">
        <f t="shared" ca="1" si="138"/>
        <v>0.22861501627035691</v>
      </c>
      <c r="BS115" s="16">
        <f t="shared" ca="1" si="139"/>
        <v>0.22861501627035691</v>
      </c>
      <c r="BW115" s="5">
        <v>94</v>
      </c>
      <c r="BX115" s="4">
        <f t="shared" ca="1" si="140"/>
        <v>48335</v>
      </c>
      <c r="BY115" s="5">
        <f t="shared" ca="1" si="164"/>
        <v>30</v>
      </c>
      <c r="BZ115" s="5">
        <f t="shared" ca="1" si="141"/>
        <v>2861</v>
      </c>
      <c r="CA115" s="2">
        <f t="shared" ca="1" si="142"/>
        <v>1505947.4114989783</v>
      </c>
      <c r="CB115" s="2">
        <f t="shared" ca="1" si="165"/>
        <v>2978.1684799226314</v>
      </c>
      <c r="CC115" s="16">
        <f t="shared" ca="1" si="156"/>
        <v>23055.25747049016</v>
      </c>
      <c r="CD115" s="16">
        <f t="shared" ca="1" si="105"/>
        <v>429.19501227734543</v>
      </c>
      <c r="CE115" s="14">
        <f t="shared" si="143"/>
        <v>450.45000000000005</v>
      </c>
      <c r="CF115" s="5">
        <f t="shared" si="106"/>
        <v>0</v>
      </c>
      <c r="CG115" s="16">
        <f t="shared" ca="1" si="107"/>
        <v>26913.070962690137</v>
      </c>
      <c r="CH115" s="16">
        <f t="shared" ca="1" si="108"/>
        <v>1502969.2430190556</v>
      </c>
      <c r="CI115" s="16">
        <f t="shared" ca="1" si="144"/>
        <v>0.22861501627035691</v>
      </c>
      <c r="CJ115" s="16">
        <f t="shared" ca="1" si="145"/>
        <v>0.22861501627035691</v>
      </c>
      <c r="CN115" s="5">
        <v>94</v>
      </c>
      <c r="CO115" s="4">
        <f t="shared" ca="1" si="146"/>
        <v>48335</v>
      </c>
      <c r="CP115" s="5">
        <f t="shared" ca="1" si="166"/>
        <v>30</v>
      </c>
      <c r="CQ115" s="5">
        <f t="shared" ca="1" si="147"/>
        <v>2861</v>
      </c>
      <c r="CR115" s="2">
        <f t="shared" ca="1" si="148"/>
        <v>1517171.0850624654</v>
      </c>
      <c r="CS115" s="2">
        <f t="shared" ca="1" si="167"/>
        <v>-939.8423530346372</v>
      </c>
      <c r="CT115" s="16">
        <f t="shared" ca="1" si="157"/>
        <v>23227.085969808977</v>
      </c>
      <c r="CU115" s="16">
        <f t="shared" ca="1" si="109"/>
        <v>432.39375924294029</v>
      </c>
      <c r="CV115" s="14">
        <f t="shared" si="149"/>
        <v>450.45000000000005</v>
      </c>
      <c r="CW115" s="5">
        <f t="shared" si="110"/>
        <v>0</v>
      </c>
      <c r="CX115" s="16">
        <f t="shared" ca="1" si="111"/>
        <v>23170.08737601728</v>
      </c>
      <c r="CY115" s="16">
        <f t="shared" ca="1" si="112"/>
        <v>1518110.9274154999</v>
      </c>
      <c r="CZ115" s="16">
        <f t="shared" ca="1" si="150"/>
        <v>0.22861501627035691</v>
      </c>
      <c r="DA115" s="16">
        <f t="shared" ca="1" si="151"/>
        <v>0.22861501627035691</v>
      </c>
    </row>
    <row r="116" spans="2:105">
      <c r="B116" s="5">
        <v>95</v>
      </c>
      <c r="C116" s="4">
        <f t="shared" ca="1" si="113"/>
        <v>48366</v>
      </c>
      <c r="D116" s="5">
        <f t="shared" ca="1" si="114"/>
        <v>31</v>
      </c>
      <c r="E116" s="5">
        <f t="shared" ca="1" si="115"/>
        <v>2892</v>
      </c>
      <c r="F116" s="2">
        <f t="shared" ca="1" si="116"/>
        <v>1502969.2430190556</v>
      </c>
      <c r="G116" s="2">
        <f t="shared" ca="1" si="88"/>
        <v>2237.3052594429646</v>
      </c>
      <c r="H116" s="16">
        <f t="shared" ca="1" si="152"/>
        <v>23782.689158905036</v>
      </c>
      <c r="I116" s="16">
        <f t="shared" ca="1" si="89"/>
        <v>442.62654434213778</v>
      </c>
      <c r="J116" s="14">
        <f t="shared" si="117"/>
        <v>450.45000000000005</v>
      </c>
      <c r="K116" s="5">
        <f t="shared" si="90"/>
        <v>0</v>
      </c>
      <c r="L116" s="16">
        <f t="shared" ca="1" si="91"/>
        <v>26913.070962690137</v>
      </c>
      <c r="M116" s="16">
        <f t="shared" ca="1" si="92"/>
        <v>1500731.9377596127</v>
      </c>
      <c r="N116" s="16">
        <f t="shared" ca="1" si="118"/>
        <v>0.22498854880239857</v>
      </c>
      <c r="O116" s="16">
        <f t="shared" ca="1" si="119"/>
        <v>0.22498854880239857</v>
      </c>
      <c r="P116" s="82"/>
      <c r="Q116" s="77">
        <f ca="1">IFERROR(IF('Simulación Cliente'!$H$21="Simple",G116+H116+I116+J116+K116,AC116+AD116+AE116+AF116+AG116),"")</f>
        <v>26913.070962690137</v>
      </c>
      <c r="R116" s="79">
        <f t="shared" ca="1" si="120"/>
        <v>2892</v>
      </c>
      <c r="S116" s="78">
        <f ca="1">IFERROR((1+'Simulación Cliente'!$E$21)^(R116/360),"")</f>
        <v>4.5689283911818945</v>
      </c>
      <c r="T116" s="75">
        <f t="shared" ca="1" si="121"/>
        <v>5890.46</v>
      </c>
      <c r="X116" s="5">
        <v>95</v>
      </c>
      <c r="Y116" s="4">
        <f t="shared" ca="1" si="122"/>
        <v>48366</v>
      </c>
      <c r="Z116" s="5">
        <f t="shared" ca="1" si="158"/>
        <v>31</v>
      </c>
      <c r="AA116" s="5">
        <f t="shared" ca="1" si="123"/>
        <v>2892</v>
      </c>
      <c r="AB116" s="2">
        <f t="shared" ca="1" si="124"/>
        <v>1518110.9274154999</v>
      </c>
      <c r="AC116" s="2">
        <f t="shared" ca="1" si="159"/>
        <v>-1749.7366048603581</v>
      </c>
      <c r="AD116" s="16">
        <f t="shared" ca="1" si="153"/>
        <v>24022.288189301369</v>
      </c>
      <c r="AE116" s="16">
        <f t="shared" ca="1" si="93"/>
        <v>447.08579157626929</v>
      </c>
      <c r="AF116" s="14">
        <f t="shared" si="125"/>
        <v>450.45000000000005</v>
      </c>
      <c r="AG116" s="5">
        <f t="shared" si="94"/>
        <v>0</v>
      </c>
      <c r="AH116" s="16">
        <f t="shared" ca="1" si="95"/>
        <v>23170.08737601728</v>
      </c>
      <c r="AI116" s="16">
        <f t="shared" ca="1" si="96"/>
        <v>1519860.6640203602</v>
      </c>
      <c r="AJ116" s="16">
        <f t="shared" ca="1" si="126"/>
        <v>0.22498854880239857</v>
      </c>
      <c r="AK116" s="16">
        <f t="shared" ca="1" si="127"/>
        <v>0.22498854880239857</v>
      </c>
      <c r="AO116" s="5">
        <v>95</v>
      </c>
      <c r="AP116" s="4">
        <f t="shared" ca="1" si="128"/>
        <v>48366</v>
      </c>
      <c r="AQ116" s="5">
        <f t="shared" ca="1" si="160"/>
        <v>31</v>
      </c>
      <c r="AR116" s="5">
        <f t="shared" ca="1" si="129"/>
        <v>2892</v>
      </c>
      <c r="AS116" s="2">
        <f t="shared" ca="1" si="130"/>
        <v>1286154.5739583327</v>
      </c>
      <c r="AT116" s="2">
        <f t="shared" ca="1" si="161"/>
        <v>6748.9454000278347</v>
      </c>
      <c r="AU116" s="16">
        <f t="shared" ca="1" si="154"/>
        <v>20351.856556499835</v>
      </c>
      <c r="AV116" s="16">
        <f t="shared" ca="1" si="97"/>
        <v>378.77432103498705</v>
      </c>
      <c r="AW116" s="14">
        <f t="shared" si="131"/>
        <v>450.45000000000005</v>
      </c>
      <c r="AX116" s="5">
        <f t="shared" si="98"/>
        <v>0</v>
      </c>
      <c r="AY116" s="16">
        <f t="shared" ca="1" si="99"/>
        <v>27930.026277562658</v>
      </c>
      <c r="AZ116" s="16">
        <f t="shared" ca="1" si="100"/>
        <v>1279405.6285583049</v>
      </c>
      <c r="BA116" s="16">
        <f t="shared" ca="1" si="132"/>
        <v>0.22498854880239857</v>
      </c>
      <c r="BB116" s="16">
        <f t="shared" ca="1" si="133"/>
        <v>0.22498854880239857</v>
      </c>
      <c r="BF116" s="5">
        <v>95</v>
      </c>
      <c r="BG116" s="4">
        <f t="shared" ca="1" si="134"/>
        <v>48366</v>
      </c>
      <c r="BH116" s="5">
        <f t="shared" ca="1" si="162"/>
        <v>31</v>
      </c>
      <c r="BI116" s="5">
        <f t="shared" ca="1" si="135"/>
        <v>2892</v>
      </c>
      <c r="BJ116" s="2">
        <f t="shared" ca="1" si="136"/>
        <v>1301868.7076751855</v>
      </c>
      <c r="BK116" s="2">
        <f t="shared" ca="1" si="163"/>
        <v>2611.2405435972578</v>
      </c>
      <c r="BL116" s="16">
        <f t="shared" ca="1" si="155"/>
        <v>20600.513912147828</v>
      </c>
      <c r="BM116" s="16">
        <f t="shared" ca="1" si="101"/>
        <v>383.4021553946904</v>
      </c>
      <c r="BN116" s="14">
        <f t="shared" si="137"/>
        <v>450.45000000000005</v>
      </c>
      <c r="BO116" s="5">
        <f t="shared" si="102"/>
        <v>0</v>
      </c>
      <c r="BP116" s="16">
        <f t="shared" ca="1" si="103"/>
        <v>24045.606611139778</v>
      </c>
      <c r="BQ116" s="16">
        <f t="shared" ca="1" si="104"/>
        <v>1299257.4671315884</v>
      </c>
      <c r="BR116" s="16">
        <f t="shared" ca="1" si="138"/>
        <v>0.22498854880239857</v>
      </c>
      <c r="BS116" s="16">
        <f t="shared" ca="1" si="139"/>
        <v>0.22498854880239857</v>
      </c>
      <c r="BW116" s="5">
        <v>95</v>
      </c>
      <c r="BX116" s="4">
        <f t="shared" ca="1" si="140"/>
        <v>48366</v>
      </c>
      <c r="BY116" s="5">
        <f t="shared" ca="1" si="164"/>
        <v>31</v>
      </c>
      <c r="BZ116" s="5">
        <f t="shared" ca="1" si="141"/>
        <v>2892</v>
      </c>
      <c r="CA116" s="2">
        <f t="shared" ca="1" si="142"/>
        <v>1502969.2430190556</v>
      </c>
      <c r="CB116" s="2">
        <f t="shared" ca="1" si="165"/>
        <v>2237.3052594429646</v>
      </c>
      <c r="CC116" s="16">
        <f t="shared" ca="1" si="156"/>
        <v>23782.689158905036</v>
      </c>
      <c r="CD116" s="16">
        <f t="shared" ca="1" si="105"/>
        <v>442.62654434213778</v>
      </c>
      <c r="CE116" s="14">
        <f t="shared" si="143"/>
        <v>450.45000000000005</v>
      </c>
      <c r="CF116" s="5">
        <f t="shared" si="106"/>
        <v>0</v>
      </c>
      <c r="CG116" s="16">
        <f t="shared" ca="1" si="107"/>
        <v>26913.070962690137</v>
      </c>
      <c r="CH116" s="16">
        <f t="shared" ca="1" si="108"/>
        <v>1500731.9377596127</v>
      </c>
      <c r="CI116" s="16">
        <f t="shared" ca="1" si="144"/>
        <v>0.22498854880239857</v>
      </c>
      <c r="CJ116" s="16">
        <f t="shared" ca="1" si="145"/>
        <v>0.22498854880239857</v>
      </c>
      <c r="CN116" s="5">
        <v>95</v>
      </c>
      <c r="CO116" s="4">
        <f t="shared" ca="1" si="146"/>
        <v>48366</v>
      </c>
      <c r="CP116" s="5">
        <f t="shared" ca="1" si="166"/>
        <v>31</v>
      </c>
      <c r="CQ116" s="5">
        <f t="shared" ca="1" si="147"/>
        <v>2892</v>
      </c>
      <c r="CR116" s="2">
        <f t="shared" ca="1" si="148"/>
        <v>1518110.9274154999</v>
      </c>
      <c r="CS116" s="2">
        <f t="shared" ca="1" si="167"/>
        <v>-1749.7366048603581</v>
      </c>
      <c r="CT116" s="16">
        <f t="shared" ca="1" si="157"/>
        <v>24022.288189301369</v>
      </c>
      <c r="CU116" s="16">
        <f t="shared" ca="1" si="109"/>
        <v>447.08579157626929</v>
      </c>
      <c r="CV116" s="14">
        <f t="shared" si="149"/>
        <v>450.45000000000005</v>
      </c>
      <c r="CW116" s="5">
        <f t="shared" si="110"/>
        <v>0</v>
      </c>
      <c r="CX116" s="16">
        <f t="shared" ca="1" si="111"/>
        <v>23170.08737601728</v>
      </c>
      <c r="CY116" s="16">
        <f t="shared" ca="1" si="112"/>
        <v>1519860.6640203602</v>
      </c>
      <c r="CZ116" s="16">
        <f t="shared" ca="1" si="150"/>
        <v>0.22498854880239857</v>
      </c>
      <c r="DA116" s="16">
        <f t="shared" ca="1" si="151"/>
        <v>0.22498854880239857</v>
      </c>
    </row>
    <row r="117" spans="2:105">
      <c r="B117" s="5">
        <v>96</v>
      </c>
      <c r="C117" s="4">
        <f t="shared" ca="1" si="113"/>
        <v>48396</v>
      </c>
      <c r="D117" s="5">
        <f t="shared" ca="1" si="114"/>
        <v>30</v>
      </c>
      <c r="E117" s="5">
        <f t="shared" ca="1" si="115"/>
        <v>2922</v>
      </c>
      <c r="F117" s="2">
        <f t="shared" ca="1" si="116"/>
        <v>1500731.9377596127</v>
      </c>
      <c r="G117" s="2">
        <f t="shared" ca="1" si="88"/>
        <v>3059.5010312932936</v>
      </c>
      <c r="H117" s="16">
        <f t="shared" ca="1" si="152"/>
        <v>22975.411329135219</v>
      </c>
      <c r="I117" s="16">
        <f t="shared" ca="1" si="89"/>
        <v>427.7086022616258</v>
      </c>
      <c r="J117" s="14">
        <f t="shared" si="117"/>
        <v>450.45000000000005</v>
      </c>
      <c r="K117" s="5">
        <f t="shared" si="90"/>
        <v>0</v>
      </c>
      <c r="L117" s="16">
        <f t="shared" ca="1" si="91"/>
        <v>26913.070962690137</v>
      </c>
      <c r="M117" s="16">
        <f t="shared" ca="1" si="92"/>
        <v>1497672.4367283194</v>
      </c>
      <c r="N117" s="16">
        <f t="shared" ca="1" si="118"/>
        <v>0.22153384577969507</v>
      </c>
      <c r="O117" s="16">
        <f t="shared" ca="1" si="119"/>
        <v>0.22153384577969507</v>
      </c>
      <c r="P117" s="82"/>
      <c r="Q117" s="77">
        <f ca="1">IFERROR(IF('Simulación Cliente'!$H$21="Simple",G117+H117+I117+J117+K117,AC117+AD117+AE117+AF117+AG117),"")</f>
        <v>26913.070962690137</v>
      </c>
      <c r="R117" s="79">
        <f t="shared" ca="1" si="120"/>
        <v>2922</v>
      </c>
      <c r="S117" s="78">
        <f ca="1">IFERROR((1+'Simulación Cliente'!$E$21)^(R117/360),"")</f>
        <v>4.6415058122206769</v>
      </c>
      <c r="T117" s="75">
        <f t="shared" ca="1" si="121"/>
        <v>5798.35</v>
      </c>
      <c r="X117" s="5">
        <v>96</v>
      </c>
      <c r="Y117" s="4">
        <f t="shared" ca="1" si="122"/>
        <v>48396</v>
      </c>
      <c r="Z117" s="5">
        <f t="shared" ca="1" si="158"/>
        <v>30</v>
      </c>
      <c r="AA117" s="5">
        <f t="shared" ca="1" si="123"/>
        <v>2922</v>
      </c>
      <c r="AB117" s="2">
        <f t="shared" ca="1" si="124"/>
        <v>1519860.6640203602</v>
      </c>
      <c r="AC117" s="2">
        <f t="shared" ca="1" si="159"/>
        <v>22188.302463267057</v>
      </c>
      <c r="AD117" s="16">
        <f t="shared" ca="1" si="153"/>
        <v>23268.261999521565</v>
      </c>
      <c r="AE117" s="16">
        <f t="shared" ca="1" si="93"/>
        <v>433.16028924594059</v>
      </c>
      <c r="AF117" s="14">
        <f t="shared" si="125"/>
        <v>450.45000000000005</v>
      </c>
      <c r="AG117" s="5">
        <f t="shared" si="94"/>
        <v>0</v>
      </c>
      <c r="AH117" s="16">
        <f t="shared" ca="1" si="95"/>
        <v>46340.17475203456</v>
      </c>
      <c r="AI117" s="16">
        <f t="shared" ca="1" si="96"/>
        <v>1497672.3615570932</v>
      </c>
      <c r="AJ117" s="16">
        <f t="shared" ca="1" si="126"/>
        <v>0.44306769155939013</v>
      </c>
      <c r="AK117" s="16">
        <f t="shared" ca="1" si="127"/>
        <v>0.22153384577969507</v>
      </c>
      <c r="AO117" s="5">
        <v>96</v>
      </c>
      <c r="AP117" s="4">
        <f t="shared" ca="1" si="128"/>
        <v>48396</v>
      </c>
      <c r="AQ117" s="5">
        <f t="shared" ca="1" si="160"/>
        <v>30</v>
      </c>
      <c r="AR117" s="5">
        <f t="shared" ca="1" si="129"/>
        <v>2922</v>
      </c>
      <c r="AS117" s="2">
        <f t="shared" ca="1" si="130"/>
        <v>1279405.6285583049</v>
      </c>
      <c r="AT117" s="2">
        <f t="shared" ca="1" si="161"/>
        <v>7527.9229458200098</v>
      </c>
      <c r="AU117" s="16">
        <f t="shared" ca="1" si="154"/>
        <v>19587.022727603413</v>
      </c>
      <c r="AV117" s="16">
        <f t="shared" ca="1" si="97"/>
        <v>364.63060413923296</v>
      </c>
      <c r="AW117" s="14">
        <f t="shared" si="131"/>
        <v>450.45000000000005</v>
      </c>
      <c r="AX117" s="5">
        <f t="shared" si="98"/>
        <v>0</v>
      </c>
      <c r="AY117" s="16">
        <f t="shared" ca="1" si="99"/>
        <v>27930.026277562658</v>
      </c>
      <c r="AZ117" s="16">
        <f t="shared" ca="1" si="100"/>
        <v>1271877.7056124848</v>
      </c>
      <c r="BA117" s="16">
        <f t="shared" ca="1" si="132"/>
        <v>0.22153384577969507</v>
      </c>
      <c r="BB117" s="16">
        <f t="shared" ca="1" si="133"/>
        <v>0.22153384577969507</v>
      </c>
      <c r="BF117" s="5">
        <v>96</v>
      </c>
      <c r="BG117" s="4">
        <f t="shared" ca="1" si="134"/>
        <v>48396</v>
      </c>
      <c r="BH117" s="5">
        <f t="shared" ca="1" si="162"/>
        <v>30</v>
      </c>
      <c r="BI117" s="5">
        <f t="shared" ca="1" si="135"/>
        <v>2922</v>
      </c>
      <c r="BJ117" s="2">
        <f t="shared" ca="1" si="136"/>
        <v>1299257.4671315884</v>
      </c>
      <c r="BK117" s="2">
        <f t="shared" ca="1" si="163"/>
        <v>27379.530979540414</v>
      </c>
      <c r="BL117" s="16">
        <f t="shared" ca="1" si="155"/>
        <v>19890.943864606521</v>
      </c>
      <c r="BM117" s="16">
        <f t="shared" ca="1" si="101"/>
        <v>370.28837813262055</v>
      </c>
      <c r="BN117" s="14">
        <f t="shared" si="137"/>
        <v>450.45000000000005</v>
      </c>
      <c r="BO117" s="5">
        <f t="shared" si="102"/>
        <v>0</v>
      </c>
      <c r="BP117" s="16">
        <f t="shared" ca="1" si="103"/>
        <v>48091.213222279555</v>
      </c>
      <c r="BQ117" s="16">
        <f t="shared" ca="1" si="104"/>
        <v>1271877.9361520479</v>
      </c>
      <c r="BR117" s="16">
        <f t="shared" ca="1" si="138"/>
        <v>0.44306769155939013</v>
      </c>
      <c r="BS117" s="16">
        <f t="shared" ca="1" si="139"/>
        <v>0.22153384577969507</v>
      </c>
      <c r="BW117" s="5">
        <v>96</v>
      </c>
      <c r="BX117" s="4">
        <f t="shared" ca="1" si="140"/>
        <v>48396</v>
      </c>
      <c r="BY117" s="5">
        <f t="shared" ca="1" si="164"/>
        <v>30</v>
      </c>
      <c r="BZ117" s="5">
        <f t="shared" ca="1" si="141"/>
        <v>2922</v>
      </c>
      <c r="CA117" s="2">
        <f t="shared" ca="1" si="142"/>
        <v>1500731.9377596127</v>
      </c>
      <c r="CB117" s="2">
        <f t="shared" ca="1" si="165"/>
        <v>3059.5010312932936</v>
      </c>
      <c r="CC117" s="16">
        <f t="shared" ca="1" si="156"/>
        <v>22975.411329135219</v>
      </c>
      <c r="CD117" s="16">
        <f t="shared" ca="1" si="105"/>
        <v>427.7086022616258</v>
      </c>
      <c r="CE117" s="14">
        <f t="shared" si="143"/>
        <v>450.45000000000005</v>
      </c>
      <c r="CF117" s="5">
        <f t="shared" si="106"/>
        <v>0</v>
      </c>
      <c r="CG117" s="16">
        <f t="shared" ca="1" si="107"/>
        <v>26913.070962690137</v>
      </c>
      <c r="CH117" s="16">
        <f t="shared" ca="1" si="108"/>
        <v>1497672.4367283194</v>
      </c>
      <c r="CI117" s="16">
        <f t="shared" ca="1" si="144"/>
        <v>0.22153384577969507</v>
      </c>
      <c r="CJ117" s="16">
        <f t="shared" ca="1" si="145"/>
        <v>0.22153384577969507</v>
      </c>
      <c r="CN117" s="5">
        <v>96</v>
      </c>
      <c r="CO117" s="4">
        <f t="shared" ca="1" si="146"/>
        <v>48396</v>
      </c>
      <c r="CP117" s="5">
        <f t="shared" ca="1" si="166"/>
        <v>30</v>
      </c>
      <c r="CQ117" s="5">
        <f t="shared" ca="1" si="147"/>
        <v>2922</v>
      </c>
      <c r="CR117" s="2">
        <f t="shared" ca="1" si="148"/>
        <v>1519860.6640203602</v>
      </c>
      <c r="CS117" s="2">
        <f t="shared" ca="1" si="167"/>
        <v>22188.302463267057</v>
      </c>
      <c r="CT117" s="16">
        <f t="shared" ca="1" si="157"/>
        <v>23268.261999521565</v>
      </c>
      <c r="CU117" s="16">
        <f t="shared" ca="1" si="109"/>
        <v>433.16028924594059</v>
      </c>
      <c r="CV117" s="14">
        <f t="shared" si="149"/>
        <v>450.45000000000005</v>
      </c>
      <c r="CW117" s="5">
        <f t="shared" si="110"/>
        <v>0</v>
      </c>
      <c r="CX117" s="16">
        <f t="shared" ca="1" si="111"/>
        <v>46340.17475203456</v>
      </c>
      <c r="CY117" s="16">
        <f t="shared" ca="1" si="112"/>
        <v>1497672.3615570932</v>
      </c>
      <c r="CZ117" s="16">
        <f t="shared" ca="1" si="150"/>
        <v>0.44306769155939013</v>
      </c>
      <c r="DA117" s="16">
        <f t="shared" ca="1" si="151"/>
        <v>0.22153384577969507</v>
      </c>
    </row>
    <row r="118" spans="2:105">
      <c r="B118" s="5">
        <v>97</v>
      </c>
      <c r="C118" s="4">
        <f t="shared" ca="1" si="113"/>
        <v>48427</v>
      </c>
      <c r="D118" s="5">
        <f t="shared" ca="1" si="114"/>
        <v>31</v>
      </c>
      <c r="E118" s="5">
        <f t="shared" ca="1" si="115"/>
        <v>2953</v>
      </c>
      <c r="F118" s="2">
        <f t="shared" ca="1" si="116"/>
        <v>1497672.4367283194</v>
      </c>
      <c r="G118" s="2">
        <f t="shared" ca="1" si="88"/>
        <v>2322.6807953749376</v>
      </c>
      <c r="H118" s="16">
        <f t="shared" ca="1" si="152"/>
        <v>23698.873539834571</v>
      </c>
      <c r="I118" s="16">
        <f t="shared" ca="1" si="89"/>
        <v>441.06662748062655</v>
      </c>
      <c r="J118" s="14">
        <f t="shared" si="117"/>
        <v>450.45000000000005</v>
      </c>
      <c r="K118" s="5">
        <f t="shared" si="90"/>
        <v>0</v>
      </c>
      <c r="L118" s="16">
        <f t="shared" ca="1" si="91"/>
        <v>26913.070962690137</v>
      </c>
      <c r="M118" s="16">
        <f t="shared" ca="1" si="92"/>
        <v>1495349.7559329444</v>
      </c>
      <c r="N118" s="16">
        <f t="shared" ca="1" si="118"/>
        <v>0.21801970529199549</v>
      </c>
      <c r="O118" s="16">
        <f t="shared" ca="1" si="119"/>
        <v>0.21801970529199549</v>
      </c>
      <c r="P118" s="82"/>
      <c r="Q118" s="77">
        <f ca="1">IFERROR(IF('Simulación Cliente'!$H$21="Simple",G118+H118+I118+J118+K118,AC118+AD118+AE118+AF118+AG118),"")</f>
        <v>26913.070962690137</v>
      </c>
      <c r="R118" s="79">
        <f t="shared" ca="1" si="120"/>
        <v>2953</v>
      </c>
      <c r="S118" s="78">
        <f ca="1">IFERROR((1+'Simulación Cliente'!$E$21)^(R118/360),"")</f>
        <v>4.7177138709225162</v>
      </c>
      <c r="T118" s="75">
        <f t="shared" ca="1" si="121"/>
        <v>5704.68</v>
      </c>
      <c r="X118" s="5">
        <v>97</v>
      </c>
      <c r="Y118" s="4">
        <f t="shared" ca="1" si="122"/>
        <v>48427</v>
      </c>
      <c r="Z118" s="5">
        <f t="shared" ca="1" si="158"/>
        <v>31</v>
      </c>
      <c r="AA118" s="5">
        <f t="shared" ca="1" si="123"/>
        <v>2953</v>
      </c>
      <c r="AB118" s="2">
        <f t="shared" ca="1" si="124"/>
        <v>1497672.3615570932</v>
      </c>
      <c r="AC118" s="2">
        <f t="shared" ca="1" si="159"/>
        <v>-1420.3015796652144</v>
      </c>
      <c r="AD118" s="16">
        <f t="shared" ca="1" si="153"/>
        <v>23698.872350339898</v>
      </c>
      <c r="AE118" s="16">
        <f t="shared" ca="1" si="93"/>
        <v>441.06660534259527</v>
      </c>
      <c r="AF118" s="14">
        <f t="shared" si="125"/>
        <v>450.45000000000005</v>
      </c>
      <c r="AG118" s="5">
        <f t="shared" si="94"/>
        <v>0</v>
      </c>
      <c r="AH118" s="16">
        <f t="shared" ca="1" si="95"/>
        <v>23170.08737601728</v>
      </c>
      <c r="AI118" s="16">
        <f t="shared" ca="1" si="96"/>
        <v>1499092.6631367584</v>
      </c>
      <c r="AJ118" s="16">
        <f t="shared" ca="1" si="126"/>
        <v>0.21801970529199549</v>
      </c>
      <c r="AK118" s="16">
        <f t="shared" ca="1" si="127"/>
        <v>0.21801970529199549</v>
      </c>
      <c r="AO118" s="5">
        <v>97</v>
      </c>
      <c r="AP118" s="4">
        <f t="shared" ca="1" si="128"/>
        <v>48427</v>
      </c>
      <c r="AQ118" s="5">
        <f t="shared" ca="1" si="160"/>
        <v>31</v>
      </c>
      <c r="AR118" s="5">
        <f t="shared" ca="1" si="129"/>
        <v>2953</v>
      </c>
      <c r="AS118" s="2">
        <f t="shared" ca="1" si="130"/>
        <v>1271877.7056124848</v>
      </c>
      <c r="AT118" s="2">
        <f t="shared" ca="1" si="161"/>
        <v>6979.0643093390572</v>
      </c>
      <c r="AU118" s="16">
        <f t="shared" ca="1" si="154"/>
        <v>20125.942204886185</v>
      </c>
      <c r="AV118" s="16">
        <f t="shared" ca="1" si="97"/>
        <v>374.56976333741471</v>
      </c>
      <c r="AW118" s="14">
        <f t="shared" si="131"/>
        <v>450.45000000000005</v>
      </c>
      <c r="AX118" s="5">
        <f t="shared" si="98"/>
        <v>0</v>
      </c>
      <c r="AY118" s="16">
        <f t="shared" ca="1" si="99"/>
        <v>27930.026277562658</v>
      </c>
      <c r="AZ118" s="16">
        <f t="shared" ca="1" si="100"/>
        <v>1264898.6413031458</v>
      </c>
      <c r="BA118" s="16">
        <f t="shared" ca="1" si="132"/>
        <v>0.21801970529199549</v>
      </c>
      <c r="BB118" s="16">
        <f t="shared" ca="1" si="133"/>
        <v>0.21801970529199549</v>
      </c>
      <c r="BF118" s="5">
        <v>97</v>
      </c>
      <c r="BG118" s="4">
        <f t="shared" ca="1" si="134"/>
        <v>48427</v>
      </c>
      <c r="BH118" s="5">
        <f t="shared" ca="1" si="162"/>
        <v>31</v>
      </c>
      <c r="BI118" s="5">
        <f t="shared" ca="1" si="135"/>
        <v>2953</v>
      </c>
      <c r="BJ118" s="2">
        <f t="shared" ca="1" si="136"/>
        <v>1271877.9361520479</v>
      </c>
      <c r="BK118" s="2">
        <f t="shared" ca="1" si="163"/>
        <v>3094.6409270093318</v>
      </c>
      <c r="BL118" s="16">
        <f t="shared" ca="1" si="155"/>
        <v>20125.945852898807</v>
      </c>
      <c r="BM118" s="16">
        <f t="shared" ca="1" si="101"/>
        <v>374.56983123163855</v>
      </c>
      <c r="BN118" s="14">
        <f t="shared" si="137"/>
        <v>450.45000000000005</v>
      </c>
      <c r="BO118" s="5">
        <f t="shared" si="102"/>
        <v>0</v>
      </c>
      <c r="BP118" s="16">
        <f t="shared" ca="1" si="103"/>
        <v>24045.606611139778</v>
      </c>
      <c r="BQ118" s="16">
        <f t="shared" ca="1" si="104"/>
        <v>1268783.2952250387</v>
      </c>
      <c r="BR118" s="16">
        <f t="shared" ca="1" si="138"/>
        <v>0.21801970529199549</v>
      </c>
      <c r="BS118" s="16">
        <f t="shared" ca="1" si="139"/>
        <v>0.21801970529199549</v>
      </c>
      <c r="BW118" s="5">
        <v>97</v>
      </c>
      <c r="BX118" s="4">
        <f t="shared" ca="1" si="140"/>
        <v>48427</v>
      </c>
      <c r="BY118" s="5">
        <f t="shared" ca="1" si="164"/>
        <v>31</v>
      </c>
      <c r="BZ118" s="5">
        <f t="shared" ca="1" si="141"/>
        <v>2953</v>
      </c>
      <c r="CA118" s="2">
        <f t="shared" ca="1" si="142"/>
        <v>1497672.4367283194</v>
      </c>
      <c r="CB118" s="2">
        <f t="shared" ca="1" si="165"/>
        <v>2322.6807953749376</v>
      </c>
      <c r="CC118" s="16">
        <f t="shared" ca="1" si="156"/>
        <v>23698.873539834571</v>
      </c>
      <c r="CD118" s="16">
        <f t="shared" ca="1" si="105"/>
        <v>441.06662748062655</v>
      </c>
      <c r="CE118" s="14">
        <f t="shared" si="143"/>
        <v>450.45000000000005</v>
      </c>
      <c r="CF118" s="5">
        <f t="shared" si="106"/>
        <v>0</v>
      </c>
      <c r="CG118" s="16">
        <f t="shared" ca="1" si="107"/>
        <v>26913.070962690137</v>
      </c>
      <c r="CH118" s="16">
        <f t="shared" ca="1" si="108"/>
        <v>1495349.7559329444</v>
      </c>
      <c r="CI118" s="16">
        <f t="shared" ca="1" si="144"/>
        <v>0.21801970529199549</v>
      </c>
      <c r="CJ118" s="16">
        <f t="shared" ca="1" si="145"/>
        <v>0.21801970529199549</v>
      </c>
      <c r="CN118" s="5">
        <v>97</v>
      </c>
      <c r="CO118" s="4">
        <f t="shared" ca="1" si="146"/>
        <v>48427</v>
      </c>
      <c r="CP118" s="5">
        <f t="shared" ca="1" si="166"/>
        <v>31</v>
      </c>
      <c r="CQ118" s="5">
        <f t="shared" ca="1" si="147"/>
        <v>2953</v>
      </c>
      <c r="CR118" s="2">
        <f t="shared" ca="1" si="148"/>
        <v>1497672.3615570932</v>
      </c>
      <c r="CS118" s="2">
        <f t="shared" ca="1" si="167"/>
        <v>-1420.3015796652144</v>
      </c>
      <c r="CT118" s="16">
        <f t="shared" ca="1" si="157"/>
        <v>23698.872350339898</v>
      </c>
      <c r="CU118" s="16">
        <f t="shared" ca="1" si="109"/>
        <v>441.06660534259527</v>
      </c>
      <c r="CV118" s="14">
        <f t="shared" si="149"/>
        <v>450.45000000000005</v>
      </c>
      <c r="CW118" s="5">
        <f t="shared" si="110"/>
        <v>0</v>
      </c>
      <c r="CX118" s="16">
        <f t="shared" ca="1" si="111"/>
        <v>23170.08737601728</v>
      </c>
      <c r="CY118" s="16">
        <f t="shared" ca="1" si="112"/>
        <v>1499092.6631367584</v>
      </c>
      <c r="CZ118" s="16">
        <f t="shared" ca="1" si="150"/>
        <v>0.21801970529199549</v>
      </c>
      <c r="DA118" s="16">
        <f t="shared" ca="1" si="151"/>
        <v>0.21801970529199549</v>
      </c>
    </row>
    <row r="119" spans="2:105">
      <c r="B119" s="5">
        <v>98</v>
      </c>
      <c r="C119" s="4">
        <f t="shared" ca="1" si="113"/>
        <v>48458</v>
      </c>
      <c r="D119" s="5">
        <f t="shared" ca="1" si="114"/>
        <v>31</v>
      </c>
      <c r="E119" s="5">
        <f t="shared" ca="1" si="115"/>
        <v>2984</v>
      </c>
      <c r="F119" s="2">
        <f t="shared" ca="1" si="116"/>
        <v>1495349.7559329444</v>
      </c>
      <c r="G119" s="2">
        <f t="shared" ca="1" si="88"/>
        <v>2360.1184713667644</v>
      </c>
      <c r="H119" s="16">
        <f t="shared" ca="1" si="152"/>
        <v>23662.119896585824</v>
      </c>
      <c r="I119" s="16">
        <f t="shared" ca="1" si="89"/>
        <v>440.38259473754687</v>
      </c>
      <c r="J119" s="14">
        <f t="shared" si="117"/>
        <v>450.45000000000005</v>
      </c>
      <c r="K119" s="5">
        <f t="shared" si="90"/>
        <v>0</v>
      </c>
      <c r="L119" s="16">
        <f t="shared" ca="1" si="91"/>
        <v>26913.070962690137</v>
      </c>
      <c r="M119" s="16">
        <f t="shared" ca="1" si="92"/>
        <v>1492989.6374615775</v>
      </c>
      <c r="N119" s="16">
        <f t="shared" ca="1" si="118"/>
        <v>0.21456130880731183</v>
      </c>
      <c r="O119" s="16">
        <f t="shared" ca="1" si="119"/>
        <v>0.21456130880731183</v>
      </c>
      <c r="P119" s="82"/>
      <c r="Q119" s="77">
        <f ca="1">IFERROR(IF('Simulación Cliente'!$H$21="Simple",G119+H119+I119+J119+K119,AC119+AD119+AE119+AF119+AG119),"")</f>
        <v>26913.070962690137</v>
      </c>
      <c r="R119" s="79">
        <f t="shared" ca="1" si="120"/>
        <v>2984</v>
      </c>
      <c r="S119" s="78">
        <f ca="1">IFERROR((1+'Simulación Cliente'!$E$21)^(R119/360),"")</f>
        <v>4.795173176190894</v>
      </c>
      <c r="T119" s="75">
        <f t="shared" ca="1" si="121"/>
        <v>5612.53</v>
      </c>
      <c r="X119" s="5">
        <v>98</v>
      </c>
      <c r="Y119" s="4">
        <f t="shared" ca="1" si="122"/>
        <v>48458</v>
      </c>
      <c r="Z119" s="5">
        <f t="shared" ca="1" si="158"/>
        <v>31</v>
      </c>
      <c r="AA119" s="5">
        <f t="shared" ca="1" si="123"/>
        <v>2984</v>
      </c>
      <c r="AB119" s="2">
        <f t="shared" ca="1" si="124"/>
        <v>1499092.6631367584</v>
      </c>
      <c r="AC119" s="2">
        <f t="shared" ca="1" si="159"/>
        <v>-1443.1944328097634</v>
      </c>
      <c r="AD119" s="16">
        <f t="shared" ca="1" si="153"/>
        <v>23721.346922682595</v>
      </c>
      <c r="AE119" s="16">
        <f t="shared" ca="1" si="93"/>
        <v>441.48488614444858</v>
      </c>
      <c r="AF119" s="14">
        <f t="shared" si="125"/>
        <v>450.45000000000005</v>
      </c>
      <c r="AG119" s="5">
        <f t="shared" si="94"/>
        <v>0</v>
      </c>
      <c r="AH119" s="16">
        <f t="shared" ca="1" si="95"/>
        <v>23170.08737601728</v>
      </c>
      <c r="AI119" s="16">
        <f t="shared" ca="1" si="96"/>
        <v>1500535.8575695681</v>
      </c>
      <c r="AJ119" s="16">
        <f t="shared" ca="1" si="126"/>
        <v>0.21456130880731183</v>
      </c>
      <c r="AK119" s="16">
        <f t="shared" ca="1" si="127"/>
        <v>0.21456130880731183</v>
      </c>
      <c r="AO119" s="5">
        <v>98</v>
      </c>
      <c r="AP119" s="4">
        <f t="shared" ca="1" si="128"/>
        <v>48458</v>
      </c>
      <c r="AQ119" s="5">
        <f t="shared" ca="1" si="160"/>
        <v>31</v>
      </c>
      <c r="AR119" s="5">
        <f t="shared" ca="1" si="129"/>
        <v>2984</v>
      </c>
      <c r="AS119" s="2">
        <f t="shared" ca="1" si="130"/>
        <v>1264898.6413031458</v>
      </c>
      <c r="AT119" s="2">
        <f t="shared" ca="1" si="161"/>
        <v>7091.5549920275371</v>
      </c>
      <c r="AU119" s="16">
        <f t="shared" ca="1" si="154"/>
        <v>20015.506866398748</v>
      </c>
      <c r="AV119" s="16">
        <f t="shared" ca="1" si="97"/>
        <v>372.51441913637234</v>
      </c>
      <c r="AW119" s="14">
        <f t="shared" si="131"/>
        <v>450.45000000000005</v>
      </c>
      <c r="AX119" s="5">
        <f t="shared" si="98"/>
        <v>0</v>
      </c>
      <c r="AY119" s="16">
        <f t="shared" ca="1" si="99"/>
        <v>27930.026277562658</v>
      </c>
      <c r="AZ119" s="16">
        <f t="shared" ca="1" si="100"/>
        <v>1257807.0863111182</v>
      </c>
      <c r="BA119" s="16">
        <f t="shared" ca="1" si="132"/>
        <v>0.21456130880731183</v>
      </c>
      <c r="BB119" s="16">
        <f t="shared" ca="1" si="133"/>
        <v>0.21456130880731183</v>
      </c>
      <c r="BF119" s="5">
        <v>98</v>
      </c>
      <c r="BG119" s="4">
        <f t="shared" ca="1" si="134"/>
        <v>48458</v>
      </c>
      <c r="BH119" s="5">
        <f t="shared" ca="1" si="162"/>
        <v>31</v>
      </c>
      <c r="BI119" s="5">
        <f t="shared" ca="1" si="135"/>
        <v>2984</v>
      </c>
      <c r="BJ119" s="2">
        <f t="shared" ca="1" si="136"/>
        <v>1268783.2952250387</v>
      </c>
      <c r="BK119" s="2">
        <f t="shared" ca="1" si="163"/>
        <v>3144.5212913569048</v>
      </c>
      <c r="BL119" s="16">
        <f t="shared" ca="1" si="155"/>
        <v>20076.976864632856</v>
      </c>
      <c r="BM119" s="16">
        <f t="shared" ca="1" si="101"/>
        <v>373.65845515001598</v>
      </c>
      <c r="BN119" s="14">
        <f t="shared" si="137"/>
        <v>450.45000000000005</v>
      </c>
      <c r="BO119" s="5">
        <f t="shared" si="102"/>
        <v>0</v>
      </c>
      <c r="BP119" s="16">
        <f t="shared" ca="1" si="103"/>
        <v>24045.606611139778</v>
      </c>
      <c r="BQ119" s="16">
        <f t="shared" ca="1" si="104"/>
        <v>1265638.7739336817</v>
      </c>
      <c r="BR119" s="16">
        <f t="shared" ca="1" si="138"/>
        <v>0.21456130880731183</v>
      </c>
      <c r="BS119" s="16">
        <f t="shared" ca="1" si="139"/>
        <v>0.21456130880731183</v>
      </c>
      <c r="BW119" s="5">
        <v>98</v>
      </c>
      <c r="BX119" s="4">
        <f t="shared" ca="1" si="140"/>
        <v>48458</v>
      </c>
      <c r="BY119" s="5">
        <f t="shared" ca="1" si="164"/>
        <v>31</v>
      </c>
      <c r="BZ119" s="5">
        <f t="shared" ca="1" si="141"/>
        <v>2984</v>
      </c>
      <c r="CA119" s="2">
        <f t="shared" ca="1" si="142"/>
        <v>1495349.7559329444</v>
      </c>
      <c r="CB119" s="2">
        <f t="shared" ca="1" si="165"/>
        <v>2360.1184713667644</v>
      </c>
      <c r="CC119" s="16">
        <f t="shared" ca="1" si="156"/>
        <v>23662.119896585824</v>
      </c>
      <c r="CD119" s="16">
        <f t="shared" ca="1" si="105"/>
        <v>440.38259473754687</v>
      </c>
      <c r="CE119" s="14">
        <f t="shared" si="143"/>
        <v>450.45000000000005</v>
      </c>
      <c r="CF119" s="5">
        <f t="shared" si="106"/>
        <v>0</v>
      </c>
      <c r="CG119" s="16">
        <f t="shared" ca="1" si="107"/>
        <v>26913.070962690137</v>
      </c>
      <c r="CH119" s="16">
        <f t="shared" ca="1" si="108"/>
        <v>1492989.6374615775</v>
      </c>
      <c r="CI119" s="16">
        <f t="shared" ca="1" si="144"/>
        <v>0.21456130880731183</v>
      </c>
      <c r="CJ119" s="16">
        <f t="shared" ca="1" si="145"/>
        <v>0.21456130880731183</v>
      </c>
      <c r="CN119" s="5">
        <v>98</v>
      </c>
      <c r="CO119" s="4">
        <f t="shared" ca="1" si="146"/>
        <v>48458</v>
      </c>
      <c r="CP119" s="5">
        <f t="shared" ca="1" si="166"/>
        <v>31</v>
      </c>
      <c r="CQ119" s="5">
        <f t="shared" ca="1" si="147"/>
        <v>2984</v>
      </c>
      <c r="CR119" s="2">
        <f t="shared" ca="1" si="148"/>
        <v>1499092.6631367584</v>
      </c>
      <c r="CS119" s="2">
        <f t="shared" ca="1" si="167"/>
        <v>-1443.1944328097634</v>
      </c>
      <c r="CT119" s="16">
        <f t="shared" ca="1" si="157"/>
        <v>23721.346922682595</v>
      </c>
      <c r="CU119" s="16">
        <f t="shared" ca="1" si="109"/>
        <v>441.48488614444858</v>
      </c>
      <c r="CV119" s="14">
        <f t="shared" si="149"/>
        <v>450.45000000000005</v>
      </c>
      <c r="CW119" s="5">
        <f t="shared" si="110"/>
        <v>0</v>
      </c>
      <c r="CX119" s="16">
        <f t="shared" ca="1" si="111"/>
        <v>23170.08737601728</v>
      </c>
      <c r="CY119" s="16">
        <f t="shared" ca="1" si="112"/>
        <v>1500535.8575695681</v>
      </c>
      <c r="CZ119" s="16">
        <f t="shared" ca="1" si="150"/>
        <v>0.21456130880731183</v>
      </c>
      <c r="DA119" s="16">
        <f t="shared" ca="1" si="151"/>
        <v>0.21456130880731183</v>
      </c>
    </row>
    <row r="120" spans="2:105">
      <c r="B120" s="5">
        <v>99</v>
      </c>
      <c r="C120" s="4">
        <f t="shared" ca="1" si="113"/>
        <v>48488</v>
      </c>
      <c r="D120" s="5">
        <f t="shared" ca="1" si="114"/>
        <v>30</v>
      </c>
      <c r="E120" s="5">
        <f t="shared" ca="1" si="115"/>
        <v>3014</v>
      </c>
      <c r="F120" s="2">
        <f t="shared" ca="1" si="116"/>
        <v>1492989.6374615775</v>
      </c>
      <c r="G120" s="2">
        <f t="shared" ca="1" si="88"/>
        <v>3180.2381048910647</v>
      </c>
      <c r="H120" s="16">
        <f t="shared" ca="1" si="152"/>
        <v>22856.880811122388</v>
      </c>
      <c r="I120" s="16">
        <f t="shared" ca="1" si="89"/>
        <v>425.50204667668504</v>
      </c>
      <c r="J120" s="14">
        <f t="shared" si="117"/>
        <v>450.45000000000005</v>
      </c>
      <c r="K120" s="5">
        <f t="shared" si="90"/>
        <v>0</v>
      </c>
      <c r="L120" s="16">
        <f t="shared" ca="1" si="91"/>
        <v>26913.070962690137</v>
      </c>
      <c r="M120" s="16">
        <f t="shared" ca="1" si="92"/>
        <v>1489809.3993566865</v>
      </c>
      <c r="N120" s="16">
        <f t="shared" ca="1" si="118"/>
        <v>0.21126671623343446</v>
      </c>
      <c r="O120" s="16">
        <f t="shared" ca="1" si="119"/>
        <v>0.21126671623343446</v>
      </c>
      <c r="P120" s="82"/>
      <c r="Q120" s="77">
        <f ca="1">IFERROR(IF('Simulación Cliente'!$H$21="Simple",G120+H120+I120+J120+K120,AC120+AD120+AE120+AF120+AG120),"")</f>
        <v>26913.070962690137</v>
      </c>
      <c r="R120" s="79">
        <f t="shared" ca="1" si="120"/>
        <v>3014</v>
      </c>
      <c r="S120" s="78">
        <f ca="1">IFERROR((1+'Simulación Cliente'!$E$21)^(R120/360),"")</f>
        <v>4.8713444953198968</v>
      </c>
      <c r="T120" s="75">
        <f t="shared" ca="1" si="121"/>
        <v>5524.77</v>
      </c>
      <c r="X120" s="5">
        <v>99</v>
      </c>
      <c r="Y120" s="4">
        <f t="shared" ca="1" si="122"/>
        <v>48488</v>
      </c>
      <c r="Z120" s="5">
        <f t="shared" ca="1" si="158"/>
        <v>30</v>
      </c>
      <c r="AA120" s="5">
        <f t="shared" ca="1" si="123"/>
        <v>3014</v>
      </c>
      <c r="AB120" s="2">
        <f t="shared" ca="1" si="124"/>
        <v>1500535.8575695681</v>
      </c>
      <c r="AC120" s="2">
        <f t="shared" ca="1" si="159"/>
        <v>-680.42478864033183</v>
      </c>
      <c r="AD120" s="16">
        <f t="shared" ca="1" si="153"/>
        <v>22972.409445250149</v>
      </c>
      <c r="AE120" s="16">
        <f t="shared" ca="1" si="93"/>
        <v>427.65271940746305</v>
      </c>
      <c r="AF120" s="14">
        <f t="shared" si="125"/>
        <v>450.45000000000005</v>
      </c>
      <c r="AG120" s="5">
        <f t="shared" si="94"/>
        <v>0</v>
      </c>
      <c r="AH120" s="16">
        <f t="shared" ca="1" si="95"/>
        <v>23170.08737601728</v>
      </c>
      <c r="AI120" s="16">
        <f t="shared" ca="1" si="96"/>
        <v>1501216.2823582084</v>
      </c>
      <c r="AJ120" s="16">
        <f t="shared" ca="1" si="126"/>
        <v>0.21126671623343446</v>
      </c>
      <c r="AK120" s="16">
        <f t="shared" ca="1" si="127"/>
        <v>0.21126671623343446</v>
      </c>
      <c r="AO120" s="5">
        <v>99</v>
      </c>
      <c r="AP120" s="4">
        <f t="shared" ca="1" si="128"/>
        <v>48488</v>
      </c>
      <c r="AQ120" s="5">
        <f t="shared" ca="1" si="160"/>
        <v>30</v>
      </c>
      <c r="AR120" s="5">
        <f t="shared" ca="1" si="129"/>
        <v>3014</v>
      </c>
      <c r="AS120" s="2">
        <f t="shared" ca="1" si="130"/>
        <v>1257807.0863111182</v>
      </c>
      <c r="AT120" s="2">
        <f t="shared" ca="1" si="161"/>
        <v>7864.7407757309629</v>
      </c>
      <c r="AU120" s="16">
        <f t="shared" ca="1" si="154"/>
        <v>19256.360482232911</v>
      </c>
      <c r="AV120" s="16">
        <f t="shared" ca="1" si="97"/>
        <v>358.47501959878281</v>
      </c>
      <c r="AW120" s="14">
        <f t="shared" si="131"/>
        <v>450.45000000000005</v>
      </c>
      <c r="AX120" s="5">
        <f t="shared" si="98"/>
        <v>0</v>
      </c>
      <c r="AY120" s="16">
        <f t="shared" ca="1" si="99"/>
        <v>27930.026277562658</v>
      </c>
      <c r="AZ120" s="16">
        <f t="shared" ca="1" si="100"/>
        <v>1249942.3455353873</v>
      </c>
      <c r="BA120" s="16">
        <f t="shared" ca="1" si="132"/>
        <v>0.21126671623343446</v>
      </c>
      <c r="BB120" s="16">
        <f t="shared" ca="1" si="133"/>
        <v>0.21126671623343446</v>
      </c>
      <c r="BF120" s="5">
        <v>99</v>
      </c>
      <c r="BG120" s="4">
        <f t="shared" ca="1" si="134"/>
        <v>48488</v>
      </c>
      <c r="BH120" s="5">
        <f t="shared" ca="1" si="162"/>
        <v>30</v>
      </c>
      <c r="BI120" s="5">
        <f t="shared" ca="1" si="135"/>
        <v>3014</v>
      </c>
      <c r="BJ120" s="2">
        <f t="shared" ca="1" si="136"/>
        <v>1265638.7739336817</v>
      </c>
      <c r="BK120" s="2">
        <f t="shared" ca="1" si="163"/>
        <v>3858.1900877149055</v>
      </c>
      <c r="BL120" s="16">
        <f t="shared" ca="1" si="155"/>
        <v>19376.259472853657</v>
      </c>
      <c r="BM120" s="16">
        <f t="shared" ca="1" si="101"/>
        <v>360.7070505712141</v>
      </c>
      <c r="BN120" s="14">
        <f t="shared" si="137"/>
        <v>450.45000000000005</v>
      </c>
      <c r="BO120" s="5">
        <f t="shared" si="102"/>
        <v>0</v>
      </c>
      <c r="BP120" s="16">
        <f t="shared" ca="1" si="103"/>
        <v>24045.606611139778</v>
      </c>
      <c r="BQ120" s="16">
        <f t="shared" ca="1" si="104"/>
        <v>1261780.5838459667</v>
      </c>
      <c r="BR120" s="16">
        <f t="shared" ca="1" si="138"/>
        <v>0.21126671623343446</v>
      </c>
      <c r="BS120" s="16">
        <f t="shared" ca="1" si="139"/>
        <v>0.21126671623343446</v>
      </c>
      <c r="BW120" s="5">
        <v>99</v>
      </c>
      <c r="BX120" s="4">
        <f t="shared" ca="1" si="140"/>
        <v>48488</v>
      </c>
      <c r="BY120" s="5">
        <f t="shared" ca="1" si="164"/>
        <v>30</v>
      </c>
      <c r="BZ120" s="5">
        <f t="shared" ca="1" si="141"/>
        <v>3014</v>
      </c>
      <c r="CA120" s="2">
        <f t="shared" ca="1" si="142"/>
        <v>1492989.6374615775</v>
      </c>
      <c r="CB120" s="2">
        <f t="shared" ca="1" si="165"/>
        <v>3180.2381048910647</v>
      </c>
      <c r="CC120" s="16">
        <f t="shared" ca="1" si="156"/>
        <v>22856.880811122388</v>
      </c>
      <c r="CD120" s="16">
        <f t="shared" ca="1" si="105"/>
        <v>425.50204667668504</v>
      </c>
      <c r="CE120" s="14">
        <f t="shared" si="143"/>
        <v>450.45000000000005</v>
      </c>
      <c r="CF120" s="5">
        <f t="shared" si="106"/>
        <v>0</v>
      </c>
      <c r="CG120" s="16">
        <f t="shared" ca="1" si="107"/>
        <v>26913.070962690137</v>
      </c>
      <c r="CH120" s="16">
        <f t="shared" ca="1" si="108"/>
        <v>1489809.3993566865</v>
      </c>
      <c r="CI120" s="16">
        <f t="shared" ca="1" si="144"/>
        <v>0.21126671623343446</v>
      </c>
      <c r="CJ120" s="16">
        <f t="shared" ca="1" si="145"/>
        <v>0.21126671623343446</v>
      </c>
      <c r="CN120" s="5">
        <v>99</v>
      </c>
      <c r="CO120" s="4">
        <f t="shared" ca="1" si="146"/>
        <v>48488</v>
      </c>
      <c r="CP120" s="5">
        <f t="shared" ca="1" si="166"/>
        <v>30</v>
      </c>
      <c r="CQ120" s="5">
        <f t="shared" ca="1" si="147"/>
        <v>3014</v>
      </c>
      <c r="CR120" s="2">
        <f t="shared" ca="1" si="148"/>
        <v>1500535.8575695681</v>
      </c>
      <c r="CS120" s="2">
        <f t="shared" ca="1" si="167"/>
        <v>-680.42478864033183</v>
      </c>
      <c r="CT120" s="16">
        <f t="shared" ca="1" si="157"/>
        <v>22972.409445250149</v>
      </c>
      <c r="CU120" s="16">
        <f t="shared" ca="1" si="109"/>
        <v>427.65271940746305</v>
      </c>
      <c r="CV120" s="14">
        <f t="shared" si="149"/>
        <v>450.45000000000005</v>
      </c>
      <c r="CW120" s="5">
        <f t="shared" si="110"/>
        <v>0</v>
      </c>
      <c r="CX120" s="16">
        <f t="shared" ca="1" si="111"/>
        <v>23170.08737601728</v>
      </c>
      <c r="CY120" s="16">
        <f t="shared" ca="1" si="112"/>
        <v>1501216.2823582084</v>
      </c>
      <c r="CZ120" s="16">
        <f t="shared" ca="1" si="150"/>
        <v>0.21126671623343446</v>
      </c>
      <c r="DA120" s="16">
        <f t="shared" ca="1" si="151"/>
        <v>0.21126671623343446</v>
      </c>
    </row>
    <row r="121" spans="2:105">
      <c r="B121" s="5">
        <v>100</v>
      </c>
      <c r="C121" s="4">
        <f t="shared" ca="1" si="113"/>
        <v>48519</v>
      </c>
      <c r="D121" s="5">
        <f t="shared" ca="1" si="114"/>
        <v>31</v>
      </c>
      <c r="E121" s="5">
        <f t="shared" ca="1" si="115"/>
        <v>3045</v>
      </c>
      <c r="F121" s="2">
        <f t="shared" ca="1" si="116"/>
        <v>1489809.3993566865</v>
      </c>
      <c r="G121" s="2">
        <f t="shared" ca="1" si="88"/>
        <v>2449.4196249278357</v>
      </c>
      <c r="H121" s="16">
        <f t="shared" ca="1" si="152"/>
        <v>23574.450385786015</v>
      </c>
      <c r="I121" s="16">
        <f t="shared" ca="1" si="89"/>
        <v>438.75095197628434</v>
      </c>
      <c r="J121" s="14">
        <f t="shared" si="117"/>
        <v>450.45000000000005</v>
      </c>
      <c r="K121" s="5">
        <f t="shared" si="90"/>
        <v>0</v>
      </c>
      <c r="L121" s="16">
        <f t="shared" ca="1" si="91"/>
        <v>26913.070962690137</v>
      </c>
      <c r="M121" s="16">
        <f t="shared" ca="1" si="92"/>
        <v>1487359.9797317586</v>
      </c>
      <c r="N121" s="16">
        <f t="shared" ca="1" si="118"/>
        <v>0.20791544086236743</v>
      </c>
      <c r="O121" s="16">
        <f t="shared" ca="1" si="119"/>
        <v>0.20791544086236743</v>
      </c>
      <c r="P121" s="82"/>
      <c r="Q121" s="77">
        <f ca="1">IFERROR(IF('Simulación Cliente'!$H$21="Simple",G121+H121+I121+J121+K121,AC121+AD121+AE121+AF121+AG121),"")</f>
        <v>26913.070962690133</v>
      </c>
      <c r="R121" s="79">
        <f t="shared" ca="1" si="120"/>
        <v>3045</v>
      </c>
      <c r="S121" s="78">
        <f ca="1">IFERROR((1+'Simulación Cliente'!$E$21)^(R121/360),"")</f>
        <v>4.9513262344957472</v>
      </c>
      <c r="T121" s="75">
        <f t="shared" ca="1" si="121"/>
        <v>5435.53</v>
      </c>
      <c r="X121" s="5">
        <v>100</v>
      </c>
      <c r="Y121" s="4">
        <f t="shared" ca="1" si="122"/>
        <v>48519</v>
      </c>
      <c r="Z121" s="5">
        <f t="shared" ca="1" si="158"/>
        <v>31</v>
      </c>
      <c r="AA121" s="5">
        <f t="shared" ca="1" si="123"/>
        <v>3045</v>
      </c>
      <c r="AB121" s="2">
        <f t="shared" ca="1" si="124"/>
        <v>1501216.2823582084</v>
      </c>
      <c r="AC121" s="2">
        <f t="shared" ca="1" si="159"/>
        <v>-1477.4235737666131</v>
      </c>
      <c r="AD121" s="16">
        <f t="shared" ca="1" si="153"/>
        <v>23754.950654808323</v>
      </c>
      <c r="AE121" s="16">
        <f t="shared" ca="1" si="93"/>
        <v>442.11029497557064</v>
      </c>
      <c r="AF121" s="14">
        <f t="shared" si="125"/>
        <v>450.45000000000005</v>
      </c>
      <c r="AG121" s="5">
        <f t="shared" si="94"/>
        <v>0</v>
      </c>
      <c r="AH121" s="16">
        <f t="shared" ca="1" si="95"/>
        <v>23170.08737601728</v>
      </c>
      <c r="AI121" s="16">
        <f t="shared" ca="1" si="96"/>
        <v>1502693.705931975</v>
      </c>
      <c r="AJ121" s="16">
        <f t="shared" ca="1" si="126"/>
        <v>0.20791544086236743</v>
      </c>
      <c r="AK121" s="16">
        <f t="shared" ca="1" si="127"/>
        <v>0.20791544086236743</v>
      </c>
      <c r="AO121" s="5">
        <v>100</v>
      </c>
      <c r="AP121" s="4">
        <f t="shared" ca="1" si="128"/>
        <v>48519</v>
      </c>
      <c r="AQ121" s="5">
        <f t="shared" ca="1" si="160"/>
        <v>31</v>
      </c>
      <c r="AR121" s="5">
        <f t="shared" ca="1" si="129"/>
        <v>3045</v>
      </c>
      <c r="AS121" s="2">
        <f t="shared" ca="1" si="130"/>
        <v>1249942.3455353873</v>
      </c>
      <c r="AT121" s="2">
        <f t="shared" ca="1" si="161"/>
        <v>7332.6251193158932</v>
      </c>
      <c r="AU121" s="16">
        <f t="shared" ca="1" si="154"/>
        <v>19778.841389134064</v>
      </c>
      <c r="AV121" s="16">
        <f t="shared" ca="1" si="97"/>
        <v>368.10976911270052</v>
      </c>
      <c r="AW121" s="14">
        <f t="shared" si="131"/>
        <v>450.45000000000005</v>
      </c>
      <c r="AX121" s="5">
        <f t="shared" si="98"/>
        <v>0</v>
      </c>
      <c r="AY121" s="16">
        <f t="shared" ca="1" si="99"/>
        <v>27930.026277562658</v>
      </c>
      <c r="AZ121" s="16">
        <f t="shared" ca="1" si="100"/>
        <v>1242609.7204160714</v>
      </c>
      <c r="BA121" s="16">
        <f t="shared" ca="1" si="132"/>
        <v>0.20791544086236743</v>
      </c>
      <c r="BB121" s="16">
        <f t="shared" ca="1" si="133"/>
        <v>0.20791544086236743</v>
      </c>
      <c r="BF121" s="5">
        <v>100</v>
      </c>
      <c r="BG121" s="4">
        <f t="shared" ca="1" si="134"/>
        <v>48519</v>
      </c>
      <c r="BH121" s="5">
        <f t="shared" ca="1" si="162"/>
        <v>31</v>
      </c>
      <c r="BI121" s="5">
        <f t="shared" ca="1" si="135"/>
        <v>3045</v>
      </c>
      <c r="BJ121" s="2">
        <f t="shared" ca="1" si="136"/>
        <v>1261780.5838459667</v>
      </c>
      <c r="BK121" s="2">
        <f t="shared" ca="1" si="163"/>
        <v>3257.3931247125693</v>
      </c>
      <c r="BL121" s="16">
        <f t="shared" ca="1" si="155"/>
        <v>19966.167339573345</v>
      </c>
      <c r="BM121" s="16">
        <f t="shared" ca="1" si="101"/>
        <v>371.596146853861</v>
      </c>
      <c r="BN121" s="14">
        <f t="shared" si="137"/>
        <v>450.45000000000005</v>
      </c>
      <c r="BO121" s="5">
        <f t="shared" si="102"/>
        <v>0</v>
      </c>
      <c r="BP121" s="16">
        <f t="shared" ca="1" si="103"/>
        <v>24045.606611139778</v>
      </c>
      <c r="BQ121" s="16">
        <f t="shared" ca="1" si="104"/>
        <v>1258523.1907212541</v>
      </c>
      <c r="BR121" s="16">
        <f t="shared" ca="1" si="138"/>
        <v>0.20791544086236743</v>
      </c>
      <c r="BS121" s="16">
        <f t="shared" ca="1" si="139"/>
        <v>0.20791544086236743</v>
      </c>
      <c r="BW121" s="5">
        <v>100</v>
      </c>
      <c r="BX121" s="4">
        <f t="shared" ca="1" si="140"/>
        <v>48519</v>
      </c>
      <c r="BY121" s="5">
        <f t="shared" ca="1" si="164"/>
        <v>31</v>
      </c>
      <c r="BZ121" s="5">
        <f t="shared" ca="1" si="141"/>
        <v>3045</v>
      </c>
      <c r="CA121" s="2">
        <f t="shared" ca="1" si="142"/>
        <v>1489809.3993566865</v>
      </c>
      <c r="CB121" s="2">
        <f t="shared" ca="1" si="165"/>
        <v>2449.4196249278357</v>
      </c>
      <c r="CC121" s="16">
        <f t="shared" ca="1" si="156"/>
        <v>23574.450385786015</v>
      </c>
      <c r="CD121" s="16">
        <f t="shared" ca="1" si="105"/>
        <v>438.75095197628434</v>
      </c>
      <c r="CE121" s="14">
        <f t="shared" si="143"/>
        <v>450.45000000000005</v>
      </c>
      <c r="CF121" s="5">
        <f t="shared" si="106"/>
        <v>0</v>
      </c>
      <c r="CG121" s="16">
        <f t="shared" ca="1" si="107"/>
        <v>26913.070962690137</v>
      </c>
      <c r="CH121" s="16">
        <f t="shared" ca="1" si="108"/>
        <v>1487359.9797317586</v>
      </c>
      <c r="CI121" s="16">
        <f t="shared" ca="1" si="144"/>
        <v>0.20791544086236743</v>
      </c>
      <c r="CJ121" s="16">
        <f t="shared" ca="1" si="145"/>
        <v>0.20791544086236743</v>
      </c>
      <c r="CN121" s="5">
        <v>100</v>
      </c>
      <c r="CO121" s="4">
        <f t="shared" ca="1" si="146"/>
        <v>48519</v>
      </c>
      <c r="CP121" s="5">
        <f t="shared" ca="1" si="166"/>
        <v>31</v>
      </c>
      <c r="CQ121" s="5">
        <f t="shared" ca="1" si="147"/>
        <v>3045</v>
      </c>
      <c r="CR121" s="2">
        <f t="shared" ca="1" si="148"/>
        <v>1501216.2823582084</v>
      </c>
      <c r="CS121" s="2">
        <f t="shared" ca="1" si="167"/>
        <v>-1477.4235737666131</v>
      </c>
      <c r="CT121" s="16">
        <f t="shared" ca="1" si="157"/>
        <v>23754.950654808323</v>
      </c>
      <c r="CU121" s="16">
        <f t="shared" ca="1" si="109"/>
        <v>442.11029497557064</v>
      </c>
      <c r="CV121" s="14">
        <f t="shared" si="149"/>
        <v>450.45000000000005</v>
      </c>
      <c r="CW121" s="5">
        <f t="shared" si="110"/>
        <v>0</v>
      </c>
      <c r="CX121" s="16">
        <f t="shared" ca="1" si="111"/>
        <v>23170.08737601728</v>
      </c>
      <c r="CY121" s="16">
        <f t="shared" ca="1" si="112"/>
        <v>1502693.705931975</v>
      </c>
      <c r="CZ121" s="16">
        <f t="shared" ca="1" si="150"/>
        <v>0.20791544086236743</v>
      </c>
      <c r="DA121" s="16">
        <f t="shared" ca="1" si="151"/>
        <v>0.20791544086236743</v>
      </c>
    </row>
    <row r="122" spans="2:105">
      <c r="B122" s="5">
        <v>101</v>
      </c>
      <c r="C122" s="4">
        <f t="shared" ca="1" si="113"/>
        <v>48549</v>
      </c>
      <c r="D122" s="5">
        <f t="shared" ca="1" si="114"/>
        <v>30</v>
      </c>
      <c r="E122" s="5">
        <f t="shared" ca="1" si="115"/>
        <v>3075</v>
      </c>
      <c r="F122" s="2">
        <f t="shared" ca="1" si="116"/>
        <v>1487359.9797317586</v>
      </c>
      <c r="G122" s="2">
        <f t="shared" ca="1" si="88"/>
        <v>3268.0296362823065</v>
      </c>
      <c r="H122" s="16">
        <f t="shared" ca="1" si="152"/>
        <v>22770.693732184143</v>
      </c>
      <c r="I122" s="16">
        <f t="shared" ca="1" si="89"/>
        <v>423.89759422368616</v>
      </c>
      <c r="J122" s="14">
        <f t="shared" si="117"/>
        <v>450.45000000000005</v>
      </c>
      <c r="K122" s="5">
        <f t="shared" si="90"/>
        <v>0</v>
      </c>
      <c r="L122" s="16">
        <f t="shared" ca="1" si="91"/>
        <v>26913.070962690137</v>
      </c>
      <c r="M122" s="16">
        <f t="shared" ca="1" si="92"/>
        <v>1484091.9500954763</v>
      </c>
      <c r="N122" s="16">
        <f t="shared" ca="1" si="118"/>
        <v>0.20472289570468125</v>
      </c>
      <c r="O122" s="16">
        <f t="shared" ca="1" si="119"/>
        <v>0.20472289570468125</v>
      </c>
      <c r="P122" s="82"/>
      <c r="Q122" s="77">
        <f ca="1">IFERROR(IF('Simulación Cliente'!$H$21="Simple",G122+H122+I122+J122+K122,AC122+AD122+AE122+AF122+AG122),"")</f>
        <v>26913.070962690137</v>
      </c>
      <c r="R122" s="79">
        <f t="shared" ca="1" si="120"/>
        <v>3075</v>
      </c>
      <c r="S122" s="78">
        <f ca="1">IFERROR((1+'Simulación Cliente'!$E$21)^(R122/360),"")</f>
        <v>5.0299780447353024</v>
      </c>
      <c r="T122" s="75">
        <f t="shared" ca="1" si="121"/>
        <v>5350.53</v>
      </c>
      <c r="X122" s="5">
        <v>101</v>
      </c>
      <c r="Y122" s="4">
        <f t="shared" ca="1" si="122"/>
        <v>48549</v>
      </c>
      <c r="Z122" s="5">
        <f t="shared" ca="1" si="158"/>
        <v>30</v>
      </c>
      <c r="AA122" s="5">
        <f t="shared" ca="1" si="123"/>
        <v>3075</v>
      </c>
      <c r="AB122" s="2">
        <f t="shared" ca="1" si="124"/>
        <v>1502693.705931975</v>
      </c>
      <c r="AC122" s="2">
        <f t="shared" ca="1" si="159"/>
        <v>22456.012084746497</v>
      </c>
      <c r="AD122" s="16">
        <f t="shared" ca="1" si="153"/>
        <v>23005.444961097313</v>
      </c>
      <c r="AE122" s="16">
        <f t="shared" ca="1" si="93"/>
        <v>428.26770619074921</v>
      </c>
      <c r="AF122" s="14">
        <f t="shared" si="125"/>
        <v>450.45000000000005</v>
      </c>
      <c r="AG122" s="5">
        <f t="shared" si="94"/>
        <v>0</v>
      </c>
      <c r="AH122" s="16">
        <f t="shared" ca="1" si="95"/>
        <v>46340.17475203456</v>
      </c>
      <c r="AI122" s="16">
        <f t="shared" ca="1" si="96"/>
        <v>1480237.6938472285</v>
      </c>
      <c r="AJ122" s="16">
        <f t="shared" ca="1" si="126"/>
        <v>0.40944579140936249</v>
      </c>
      <c r="AK122" s="16">
        <f t="shared" ca="1" si="127"/>
        <v>0.20472289570468125</v>
      </c>
      <c r="AO122" s="5">
        <v>101</v>
      </c>
      <c r="AP122" s="4">
        <f t="shared" ca="1" si="128"/>
        <v>48549</v>
      </c>
      <c r="AQ122" s="5">
        <f t="shared" ca="1" si="160"/>
        <v>30</v>
      </c>
      <c r="AR122" s="5">
        <f t="shared" ca="1" si="129"/>
        <v>3075</v>
      </c>
      <c r="AS122" s="2">
        <f t="shared" ca="1" si="130"/>
        <v>1242609.7204160714</v>
      </c>
      <c r="AT122" s="2">
        <f t="shared" ca="1" si="161"/>
        <v>8101.7356498548943</v>
      </c>
      <c r="AU122" s="16">
        <f t="shared" ca="1" si="154"/>
        <v>19023.69685738907</v>
      </c>
      <c r="AV122" s="16">
        <f t="shared" ca="1" si="97"/>
        <v>354.1437703186931</v>
      </c>
      <c r="AW122" s="14">
        <f t="shared" si="131"/>
        <v>450.45000000000005</v>
      </c>
      <c r="AX122" s="5">
        <f t="shared" si="98"/>
        <v>0</v>
      </c>
      <c r="AY122" s="16">
        <f t="shared" ca="1" si="99"/>
        <v>27930.026277562658</v>
      </c>
      <c r="AZ122" s="16">
        <f t="shared" ca="1" si="100"/>
        <v>1234507.9847662165</v>
      </c>
      <c r="BA122" s="16">
        <f t="shared" ca="1" si="132"/>
        <v>0.20472289570468125</v>
      </c>
      <c r="BB122" s="16">
        <f t="shared" ca="1" si="133"/>
        <v>0.20472289570468125</v>
      </c>
      <c r="BF122" s="5">
        <v>101</v>
      </c>
      <c r="BG122" s="4">
        <f t="shared" ca="1" si="134"/>
        <v>48549</v>
      </c>
      <c r="BH122" s="5">
        <f t="shared" ca="1" si="162"/>
        <v>30</v>
      </c>
      <c r="BI122" s="5">
        <f t="shared" ca="1" si="135"/>
        <v>3075</v>
      </c>
      <c r="BJ122" s="2">
        <f t="shared" ca="1" si="136"/>
        <v>1258523.1907212541</v>
      </c>
      <c r="BK122" s="2">
        <f t="shared" ca="1" si="163"/>
        <v>28014.76045134927</v>
      </c>
      <c r="BL122" s="16">
        <f t="shared" ca="1" si="155"/>
        <v>19267.323661574614</v>
      </c>
      <c r="BM122" s="16">
        <f t="shared" ca="1" si="101"/>
        <v>358.67910935567159</v>
      </c>
      <c r="BN122" s="14">
        <f t="shared" si="137"/>
        <v>450.45000000000005</v>
      </c>
      <c r="BO122" s="5">
        <f t="shared" si="102"/>
        <v>0</v>
      </c>
      <c r="BP122" s="16">
        <f t="shared" ca="1" si="103"/>
        <v>48091.213222279555</v>
      </c>
      <c r="BQ122" s="16">
        <f t="shared" ca="1" si="104"/>
        <v>1230508.4302699049</v>
      </c>
      <c r="BR122" s="16">
        <f t="shared" ca="1" si="138"/>
        <v>0.40944579140936249</v>
      </c>
      <c r="BS122" s="16">
        <f t="shared" ca="1" si="139"/>
        <v>0.20472289570468125</v>
      </c>
      <c r="BW122" s="5">
        <v>101</v>
      </c>
      <c r="BX122" s="4">
        <f t="shared" ca="1" si="140"/>
        <v>48549</v>
      </c>
      <c r="BY122" s="5">
        <f t="shared" ca="1" si="164"/>
        <v>30</v>
      </c>
      <c r="BZ122" s="5">
        <f t="shared" ca="1" si="141"/>
        <v>3075</v>
      </c>
      <c r="CA122" s="2">
        <f t="shared" ca="1" si="142"/>
        <v>1487359.9797317586</v>
      </c>
      <c r="CB122" s="2">
        <f t="shared" ca="1" si="165"/>
        <v>3268.0296362823065</v>
      </c>
      <c r="CC122" s="16">
        <f t="shared" ca="1" si="156"/>
        <v>22770.693732184143</v>
      </c>
      <c r="CD122" s="16">
        <f t="shared" ca="1" si="105"/>
        <v>423.89759422368616</v>
      </c>
      <c r="CE122" s="14">
        <f t="shared" si="143"/>
        <v>450.45000000000005</v>
      </c>
      <c r="CF122" s="5">
        <f t="shared" si="106"/>
        <v>0</v>
      </c>
      <c r="CG122" s="16">
        <f t="shared" ca="1" si="107"/>
        <v>26913.070962690137</v>
      </c>
      <c r="CH122" s="16">
        <f t="shared" ca="1" si="108"/>
        <v>1484091.9500954763</v>
      </c>
      <c r="CI122" s="16">
        <f t="shared" ca="1" si="144"/>
        <v>0.20472289570468125</v>
      </c>
      <c r="CJ122" s="16">
        <f t="shared" ca="1" si="145"/>
        <v>0.20472289570468125</v>
      </c>
      <c r="CN122" s="5">
        <v>101</v>
      </c>
      <c r="CO122" s="4">
        <f t="shared" ca="1" si="146"/>
        <v>48549</v>
      </c>
      <c r="CP122" s="5">
        <f t="shared" ca="1" si="166"/>
        <v>30</v>
      </c>
      <c r="CQ122" s="5">
        <f t="shared" ca="1" si="147"/>
        <v>3075</v>
      </c>
      <c r="CR122" s="2">
        <f t="shared" ca="1" si="148"/>
        <v>1502693.705931975</v>
      </c>
      <c r="CS122" s="2">
        <f t="shared" ca="1" si="167"/>
        <v>22456.012084746497</v>
      </c>
      <c r="CT122" s="16">
        <f t="shared" ca="1" si="157"/>
        <v>23005.444961097313</v>
      </c>
      <c r="CU122" s="16">
        <f t="shared" ca="1" si="109"/>
        <v>428.26770619074921</v>
      </c>
      <c r="CV122" s="14">
        <f t="shared" si="149"/>
        <v>450.45000000000005</v>
      </c>
      <c r="CW122" s="5">
        <f t="shared" si="110"/>
        <v>0</v>
      </c>
      <c r="CX122" s="16">
        <f t="shared" ca="1" si="111"/>
        <v>46340.17475203456</v>
      </c>
      <c r="CY122" s="16">
        <f t="shared" ca="1" si="112"/>
        <v>1480237.6938472285</v>
      </c>
      <c r="CZ122" s="16">
        <f t="shared" ca="1" si="150"/>
        <v>0.40944579140936249</v>
      </c>
      <c r="DA122" s="16">
        <f t="shared" ca="1" si="151"/>
        <v>0.20472289570468125</v>
      </c>
    </row>
    <row r="123" spans="2:105">
      <c r="B123" s="5">
        <v>102</v>
      </c>
      <c r="C123" s="4">
        <f t="shared" ca="1" si="113"/>
        <v>48580</v>
      </c>
      <c r="D123" s="5">
        <f t="shared" ca="1" si="114"/>
        <v>31</v>
      </c>
      <c r="E123" s="5">
        <f t="shared" ca="1" si="115"/>
        <v>3106</v>
      </c>
      <c r="F123" s="2">
        <f t="shared" ca="1" si="116"/>
        <v>1484091.9500954763</v>
      </c>
      <c r="G123" s="2">
        <f t="shared" ca="1" si="88"/>
        <v>2541.575212284959</v>
      </c>
      <c r="H123" s="16">
        <f t="shared" ca="1" si="152"/>
        <v>23483.978595233581</v>
      </c>
      <c r="I123" s="16">
        <f t="shared" ca="1" si="89"/>
        <v>437.06715517159557</v>
      </c>
      <c r="J123" s="14">
        <f t="shared" si="117"/>
        <v>450.45000000000005</v>
      </c>
      <c r="K123" s="5">
        <f t="shared" si="90"/>
        <v>0</v>
      </c>
      <c r="L123" s="16">
        <f t="shared" ca="1" si="91"/>
        <v>26913.070962690137</v>
      </c>
      <c r="M123" s="16">
        <f t="shared" ca="1" si="92"/>
        <v>1481550.3748831914</v>
      </c>
      <c r="N123" s="16">
        <f t="shared" ca="1" si="118"/>
        <v>0.20147542345490879</v>
      </c>
      <c r="O123" s="16">
        <f t="shared" ca="1" si="119"/>
        <v>0.20147542345490879</v>
      </c>
      <c r="P123" s="82"/>
      <c r="Q123" s="77">
        <f ca="1">IFERROR(IF('Simulación Cliente'!$H$21="Simple",G123+H123+I123+J123+K123,AC123+AD123+AE123+AF123+AG123),"")</f>
        <v>26913.070962690137</v>
      </c>
      <c r="R123" s="79">
        <f t="shared" ca="1" si="120"/>
        <v>3106</v>
      </c>
      <c r="S123" s="78">
        <f ca="1">IFERROR((1+'Simulación Cliente'!$E$21)^(R123/360),"")</f>
        <v>5.1125643599550106</v>
      </c>
      <c r="T123" s="75">
        <f t="shared" ca="1" si="121"/>
        <v>5264.1</v>
      </c>
      <c r="X123" s="5">
        <v>102</v>
      </c>
      <c r="Y123" s="4">
        <f t="shared" ca="1" si="122"/>
        <v>48580</v>
      </c>
      <c r="Z123" s="5">
        <f t="shared" ca="1" si="158"/>
        <v>31</v>
      </c>
      <c r="AA123" s="5">
        <f t="shared" ca="1" si="123"/>
        <v>3106</v>
      </c>
      <c r="AB123" s="2">
        <f t="shared" ca="1" si="124"/>
        <v>1480237.6938472285</v>
      </c>
      <c r="AC123" s="2">
        <f t="shared" ca="1" si="159"/>
        <v>-1139.2842990958015</v>
      </c>
      <c r="AD123" s="16">
        <f t="shared" ca="1" si="153"/>
        <v>23422.989603797723</v>
      </c>
      <c r="AE123" s="16">
        <f t="shared" ca="1" si="93"/>
        <v>435.932071315359</v>
      </c>
      <c r="AF123" s="14">
        <f t="shared" si="125"/>
        <v>450.45000000000005</v>
      </c>
      <c r="AG123" s="5">
        <f t="shared" si="94"/>
        <v>0</v>
      </c>
      <c r="AH123" s="16">
        <f t="shared" ca="1" si="95"/>
        <v>23170.08737601728</v>
      </c>
      <c r="AI123" s="16">
        <f t="shared" ca="1" si="96"/>
        <v>1481376.9781463244</v>
      </c>
      <c r="AJ123" s="16">
        <f t="shared" ca="1" si="126"/>
        <v>0.20147542345490879</v>
      </c>
      <c r="AK123" s="16">
        <f t="shared" ca="1" si="127"/>
        <v>0.20147542345490879</v>
      </c>
      <c r="AO123" s="5">
        <v>102</v>
      </c>
      <c r="AP123" s="4">
        <f t="shared" ca="1" si="128"/>
        <v>48580</v>
      </c>
      <c r="AQ123" s="5">
        <f t="shared" ca="1" si="160"/>
        <v>31</v>
      </c>
      <c r="AR123" s="5">
        <f t="shared" ca="1" si="129"/>
        <v>3106</v>
      </c>
      <c r="AS123" s="2">
        <f t="shared" ca="1" si="130"/>
        <v>1234507.9847662165</v>
      </c>
      <c r="AT123" s="2">
        <f t="shared" ca="1" si="161"/>
        <v>7581.4008438010533</v>
      </c>
      <c r="AU123" s="16">
        <f t="shared" ca="1" si="154"/>
        <v>19534.611105484182</v>
      </c>
      <c r="AV123" s="16">
        <f t="shared" ca="1" si="97"/>
        <v>363.564328277421</v>
      </c>
      <c r="AW123" s="14">
        <f t="shared" si="131"/>
        <v>450.45000000000005</v>
      </c>
      <c r="AX123" s="5">
        <f t="shared" si="98"/>
        <v>0</v>
      </c>
      <c r="AY123" s="16">
        <f t="shared" ca="1" si="99"/>
        <v>27930.026277562658</v>
      </c>
      <c r="AZ123" s="16">
        <f t="shared" ca="1" si="100"/>
        <v>1226926.5839224155</v>
      </c>
      <c r="BA123" s="16">
        <f t="shared" ca="1" si="132"/>
        <v>0.20147542345490879</v>
      </c>
      <c r="BB123" s="16">
        <f t="shared" ca="1" si="133"/>
        <v>0.20147542345490879</v>
      </c>
      <c r="BF123" s="5">
        <v>102</v>
      </c>
      <c r="BG123" s="4">
        <f t="shared" ca="1" si="134"/>
        <v>48580</v>
      </c>
      <c r="BH123" s="5">
        <f t="shared" ca="1" si="162"/>
        <v>31</v>
      </c>
      <c r="BI123" s="5">
        <f t="shared" ca="1" si="135"/>
        <v>3106</v>
      </c>
      <c r="BJ123" s="2">
        <f t="shared" ca="1" si="136"/>
        <v>1230508.4302699049</v>
      </c>
      <c r="BK123" s="2">
        <f t="shared" ca="1" si="163"/>
        <v>3761.4472140555845</v>
      </c>
      <c r="BL123" s="16">
        <f t="shared" ca="1" si="155"/>
        <v>19471.322943200299</v>
      </c>
      <c r="BM123" s="16">
        <f t="shared" ca="1" si="101"/>
        <v>362.38645388389426</v>
      </c>
      <c r="BN123" s="14">
        <f t="shared" si="137"/>
        <v>450.45000000000005</v>
      </c>
      <c r="BO123" s="5">
        <f t="shared" si="102"/>
        <v>0</v>
      </c>
      <c r="BP123" s="16">
        <f t="shared" ca="1" si="103"/>
        <v>24045.606611139778</v>
      </c>
      <c r="BQ123" s="16">
        <f t="shared" ca="1" si="104"/>
        <v>1226746.9830558493</v>
      </c>
      <c r="BR123" s="16">
        <f t="shared" ca="1" si="138"/>
        <v>0.20147542345490879</v>
      </c>
      <c r="BS123" s="16">
        <f t="shared" ca="1" si="139"/>
        <v>0.20147542345490879</v>
      </c>
      <c r="BW123" s="5">
        <v>102</v>
      </c>
      <c r="BX123" s="4">
        <f t="shared" ca="1" si="140"/>
        <v>48580</v>
      </c>
      <c r="BY123" s="5">
        <f t="shared" ca="1" si="164"/>
        <v>31</v>
      </c>
      <c r="BZ123" s="5">
        <f t="shared" ca="1" si="141"/>
        <v>3106</v>
      </c>
      <c r="CA123" s="2">
        <f t="shared" ca="1" si="142"/>
        <v>1484091.9500954763</v>
      </c>
      <c r="CB123" s="2">
        <f t="shared" ca="1" si="165"/>
        <v>2541.575212284959</v>
      </c>
      <c r="CC123" s="16">
        <f t="shared" ca="1" si="156"/>
        <v>23483.978595233581</v>
      </c>
      <c r="CD123" s="16">
        <f t="shared" ca="1" si="105"/>
        <v>437.06715517159557</v>
      </c>
      <c r="CE123" s="14">
        <f t="shared" si="143"/>
        <v>450.45000000000005</v>
      </c>
      <c r="CF123" s="5">
        <f t="shared" si="106"/>
        <v>0</v>
      </c>
      <c r="CG123" s="16">
        <f t="shared" ca="1" si="107"/>
        <v>26913.070962690137</v>
      </c>
      <c r="CH123" s="16">
        <f t="shared" ca="1" si="108"/>
        <v>1481550.3748831914</v>
      </c>
      <c r="CI123" s="16">
        <f t="shared" ca="1" si="144"/>
        <v>0.20147542345490879</v>
      </c>
      <c r="CJ123" s="16">
        <f t="shared" ca="1" si="145"/>
        <v>0.20147542345490879</v>
      </c>
      <c r="CN123" s="5">
        <v>102</v>
      </c>
      <c r="CO123" s="4">
        <f t="shared" ca="1" si="146"/>
        <v>48580</v>
      </c>
      <c r="CP123" s="5">
        <f t="shared" ca="1" si="166"/>
        <v>31</v>
      </c>
      <c r="CQ123" s="5">
        <f t="shared" ca="1" si="147"/>
        <v>3106</v>
      </c>
      <c r="CR123" s="2">
        <f t="shared" ca="1" si="148"/>
        <v>1480237.6938472285</v>
      </c>
      <c r="CS123" s="2">
        <f t="shared" ca="1" si="167"/>
        <v>-1139.2842990958015</v>
      </c>
      <c r="CT123" s="16">
        <f t="shared" ca="1" si="157"/>
        <v>23422.989603797723</v>
      </c>
      <c r="CU123" s="16">
        <f t="shared" ca="1" si="109"/>
        <v>435.932071315359</v>
      </c>
      <c r="CV123" s="14">
        <f t="shared" si="149"/>
        <v>450.45000000000005</v>
      </c>
      <c r="CW123" s="5">
        <f t="shared" si="110"/>
        <v>0</v>
      </c>
      <c r="CX123" s="16">
        <f t="shared" ca="1" si="111"/>
        <v>23170.08737601728</v>
      </c>
      <c r="CY123" s="16">
        <f t="shared" ca="1" si="112"/>
        <v>1481376.9781463244</v>
      </c>
      <c r="CZ123" s="16">
        <f t="shared" ca="1" si="150"/>
        <v>0.20147542345490879</v>
      </c>
      <c r="DA123" s="16">
        <f t="shared" ca="1" si="151"/>
        <v>0.20147542345490879</v>
      </c>
    </row>
    <row r="124" spans="2:105">
      <c r="B124" s="5">
        <v>103</v>
      </c>
      <c r="C124" s="4">
        <f t="shared" ca="1" si="113"/>
        <v>48611</v>
      </c>
      <c r="D124" s="5">
        <f t="shared" ca="1" si="114"/>
        <v>31</v>
      </c>
      <c r="E124" s="5">
        <f t="shared" ca="1" si="115"/>
        <v>3137</v>
      </c>
      <c r="F124" s="2">
        <f t="shared" ca="1" si="116"/>
        <v>1481550.3748831914</v>
      </c>
      <c r="G124" s="2">
        <f t="shared" ca="1" si="88"/>
        <v>2582.5410951113263</v>
      </c>
      <c r="H124" s="16">
        <f t="shared" ca="1" si="152"/>
        <v>23443.761209862252</v>
      </c>
      <c r="I124" s="16">
        <f t="shared" ca="1" si="89"/>
        <v>436.31865771655816</v>
      </c>
      <c r="J124" s="14">
        <f t="shared" si="117"/>
        <v>450.45000000000005</v>
      </c>
      <c r="K124" s="5">
        <f t="shared" si="90"/>
        <v>0</v>
      </c>
      <c r="L124" s="16">
        <f t="shared" ca="1" si="91"/>
        <v>26913.070962690137</v>
      </c>
      <c r="M124" s="16">
        <f t="shared" ca="1" si="92"/>
        <v>1478967.8337880801</v>
      </c>
      <c r="N124" s="16">
        <f t="shared" ca="1" si="118"/>
        <v>0.19827946511117384</v>
      </c>
      <c r="O124" s="16">
        <f t="shared" ca="1" si="119"/>
        <v>0.19827946511117384</v>
      </c>
      <c r="P124" s="82"/>
      <c r="Q124" s="77">
        <f ca="1">IFERROR(IF('Simulación Cliente'!$H$21="Simple",G124+H124+I124+J124+K124,AC124+AD124+AE124+AF124+AG124),"")</f>
        <v>26913.070962690137</v>
      </c>
      <c r="R124" s="79">
        <f t="shared" ca="1" si="120"/>
        <v>3137</v>
      </c>
      <c r="S124" s="78">
        <f ca="1">IFERROR((1+'Simulación Cliente'!$E$21)^(R124/360),"")</f>
        <v>5.1965066452010085</v>
      </c>
      <c r="T124" s="75">
        <f t="shared" ca="1" si="121"/>
        <v>5179.07</v>
      </c>
      <c r="X124" s="5">
        <v>103</v>
      </c>
      <c r="Y124" s="4">
        <f t="shared" ca="1" si="122"/>
        <v>48611</v>
      </c>
      <c r="Z124" s="5">
        <f t="shared" ca="1" si="158"/>
        <v>31</v>
      </c>
      <c r="AA124" s="5">
        <f t="shared" ca="1" si="123"/>
        <v>3137</v>
      </c>
      <c r="AB124" s="2">
        <f t="shared" ca="1" si="124"/>
        <v>1481376.9781463244</v>
      </c>
      <c r="AC124" s="2">
        <f t="shared" ca="1" si="159"/>
        <v>-1157.6476301816147</v>
      </c>
      <c r="AD124" s="16">
        <f t="shared" ca="1" si="153"/>
        <v>23441.017414063881</v>
      </c>
      <c r="AE124" s="16">
        <f t="shared" ca="1" si="93"/>
        <v>436.26759213501271</v>
      </c>
      <c r="AF124" s="14">
        <f t="shared" si="125"/>
        <v>450.45000000000005</v>
      </c>
      <c r="AG124" s="5">
        <f t="shared" si="94"/>
        <v>0</v>
      </c>
      <c r="AH124" s="16">
        <f t="shared" ca="1" si="95"/>
        <v>23170.08737601728</v>
      </c>
      <c r="AI124" s="16">
        <f t="shared" ca="1" si="96"/>
        <v>1482534.625776506</v>
      </c>
      <c r="AJ124" s="16">
        <f t="shared" ca="1" si="126"/>
        <v>0.19827946511117384</v>
      </c>
      <c r="AK124" s="16">
        <f t="shared" ca="1" si="127"/>
        <v>0.19827946511117384</v>
      </c>
      <c r="AO124" s="5">
        <v>103</v>
      </c>
      <c r="AP124" s="4">
        <f t="shared" ca="1" si="128"/>
        <v>48611</v>
      </c>
      <c r="AQ124" s="5">
        <f t="shared" ca="1" si="160"/>
        <v>31</v>
      </c>
      <c r="AR124" s="5">
        <f t="shared" ca="1" si="129"/>
        <v>3137</v>
      </c>
      <c r="AS124" s="2">
        <f t="shared" ca="1" si="130"/>
        <v>1226926.5839224155</v>
      </c>
      <c r="AT124" s="2">
        <f t="shared" ca="1" si="161"/>
        <v>7703.6001700793604</v>
      </c>
      <c r="AU124" s="16">
        <f t="shared" ca="1" si="154"/>
        <v>19414.644512358835</v>
      </c>
      <c r="AV124" s="16">
        <f t="shared" ca="1" si="97"/>
        <v>361.33159512446343</v>
      </c>
      <c r="AW124" s="14">
        <f t="shared" si="131"/>
        <v>450.45000000000005</v>
      </c>
      <c r="AX124" s="5">
        <f t="shared" si="98"/>
        <v>0</v>
      </c>
      <c r="AY124" s="16">
        <f t="shared" ca="1" si="99"/>
        <v>27930.026277562658</v>
      </c>
      <c r="AZ124" s="16">
        <f t="shared" ca="1" si="100"/>
        <v>1219222.9837523361</v>
      </c>
      <c r="BA124" s="16">
        <f t="shared" ca="1" si="132"/>
        <v>0.19827946511117384</v>
      </c>
      <c r="BB124" s="16">
        <f t="shared" ca="1" si="133"/>
        <v>0.19827946511117384</v>
      </c>
      <c r="BF124" s="5">
        <v>103</v>
      </c>
      <c r="BG124" s="4">
        <f t="shared" ca="1" si="134"/>
        <v>48611</v>
      </c>
      <c r="BH124" s="5">
        <f t="shared" ca="1" si="162"/>
        <v>31</v>
      </c>
      <c r="BI124" s="5">
        <f t="shared" ca="1" si="135"/>
        <v>3137</v>
      </c>
      <c r="BJ124" s="2">
        <f t="shared" ca="1" si="136"/>
        <v>1226746.9830558493</v>
      </c>
      <c r="BK124" s="2">
        <f t="shared" ca="1" si="163"/>
        <v>3822.0753650871775</v>
      </c>
      <c r="BL124" s="16">
        <f t="shared" ca="1" si="155"/>
        <v>19411.802543634556</v>
      </c>
      <c r="BM124" s="16">
        <f t="shared" ca="1" si="101"/>
        <v>361.27870241804362</v>
      </c>
      <c r="BN124" s="14">
        <f t="shared" si="137"/>
        <v>450.45000000000005</v>
      </c>
      <c r="BO124" s="5">
        <f t="shared" si="102"/>
        <v>0</v>
      </c>
      <c r="BP124" s="16">
        <f t="shared" ca="1" si="103"/>
        <v>24045.606611139778</v>
      </c>
      <c r="BQ124" s="16">
        <f t="shared" ca="1" si="104"/>
        <v>1222924.9076907621</v>
      </c>
      <c r="BR124" s="16">
        <f t="shared" ca="1" si="138"/>
        <v>0.19827946511117384</v>
      </c>
      <c r="BS124" s="16">
        <f t="shared" ca="1" si="139"/>
        <v>0.19827946511117384</v>
      </c>
      <c r="BW124" s="5">
        <v>103</v>
      </c>
      <c r="BX124" s="4">
        <f t="shared" ca="1" si="140"/>
        <v>48611</v>
      </c>
      <c r="BY124" s="5">
        <f t="shared" ca="1" si="164"/>
        <v>31</v>
      </c>
      <c r="BZ124" s="5">
        <f t="shared" ca="1" si="141"/>
        <v>3137</v>
      </c>
      <c r="CA124" s="2">
        <f t="shared" ca="1" si="142"/>
        <v>1481550.3748831914</v>
      </c>
      <c r="CB124" s="2">
        <f t="shared" ca="1" si="165"/>
        <v>2582.5410951113263</v>
      </c>
      <c r="CC124" s="16">
        <f t="shared" ca="1" si="156"/>
        <v>23443.761209862252</v>
      </c>
      <c r="CD124" s="16">
        <f t="shared" ca="1" si="105"/>
        <v>436.31865771655816</v>
      </c>
      <c r="CE124" s="14">
        <f t="shared" si="143"/>
        <v>450.45000000000005</v>
      </c>
      <c r="CF124" s="5">
        <f t="shared" si="106"/>
        <v>0</v>
      </c>
      <c r="CG124" s="16">
        <f t="shared" ca="1" si="107"/>
        <v>26913.070962690137</v>
      </c>
      <c r="CH124" s="16">
        <f t="shared" ca="1" si="108"/>
        <v>1478967.8337880801</v>
      </c>
      <c r="CI124" s="16">
        <f t="shared" ca="1" si="144"/>
        <v>0.19827946511117384</v>
      </c>
      <c r="CJ124" s="16">
        <f t="shared" ca="1" si="145"/>
        <v>0.19827946511117384</v>
      </c>
      <c r="CN124" s="5">
        <v>103</v>
      </c>
      <c r="CO124" s="4">
        <f t="shared" ca="1" si="146"/>
        <v>48611</v>
      </c>
      <c r="CP124" s="5">
        <f t="shared" ca="1" si="166"/>
        <v>31</v>
      </c>
      <c r="CQ124" s="5">
        <f t="shared" ca="1" si="147"/>
        <v>3137</v>
      </c>
      <c r="CR124" s="2">
        <f t="shared" ca="1" si="148"/>
        <v>1481376.9781463244</v>
      </c>
      <c r="CS124" s="2">
        <f t="shared" ca="1" si="167"/>
        <v>-1157.6476301816147</v>
      </c>
      <c r="CT124" s="16">
        <f t="shared" ca="1" si="157"/>
        <v>23441.017414063881</v>
      </c>
      <c r="CU124" s="16">
        <f t="shared" ca="1" si="109"/>
        <v>436.26759213501271</v>
      </c>
      <c r="CV124" s="14">
        <f t="shared" si="149"/>
        <v>450.45000000000005</v>
      </c>
      <c r="CW124" s="5">
        <f t="shared" si="110"/>
        <v>0</v>
      </c>
      <c r="CX124" s="16">
        <f t="shared" ca="1" si="111"/>
        <v>23170.08737601728</v>
      </c>
      <c r="CY124" s="16">
        <f t="shared" ca="1" si="112"/>
        <v>1482534.625776506</v>
      </c>
      <c r="CZ124" s="16">
        <f t="shared" ca="1" si="150"/>
        <v>0.19827946511117384</v>
      </c>
      <c r="DA124" s="16">
        <f t="shared" ca="1" si="151"/>
        <v>0.19827946511117384</v>
      </c>
    </row>
    <row r="125" spans="2:105">
      <c r="B125" s="5">
        <v>104</v>
      </c>
      <c r="C125" s="4">
        <f t="shared" ca="1" si="113"/>
        <v>48639</v>
      </c>
      <c r="D125" s="5">
        <f t="shared" ca="1" si="114"/>
        <v>28</v>
      </c>
      <c r="E125" s="5">
        <f t="shared" ca="1" si="115"/>
        <v>3165</v>
      </c>
      <c r="F125" s="2">
        <f t="shared" ca="1" si="116"/>
        <v>1478967.8337880801</v>
      </c>
      <c r="G125" s="2">
        <f t="shared" ca="1" si="88"/>
        <v>4947.2119179501606</v>
      </c>
      <c r="H125" s="16">
        <f t="shared" ca="1" si="152"/>
        <v>21122.007337925188</v>
      </c>
      <c r="I125" s="16">
        <f t="shared" ca="1" si="89"/>
        <v>393.40170681478685</v>
      </c>
      <c r="J125" s="14">
        <f t="shared" si="117"/>
        <v>450.45000000000005</v>
      </c>
      <c r="K125" s="5">
        <f t="shared" si="90"/>
        <v>0</v>
      </c>
      <c r="L125" s="16">
        <f t="shared" ca="1" si="91"/>
        <v>26913.070962690137</v>
      </c>
      <c r="M125" s="16">
        <f t="shared" ca="1" si="92"/>
        <v>1474020.6218701301</v>
      </c>
      <c r="N125" s="16">
        <f t="shared" ca="1" si="118"/>
        <v>0.19543639039427405</v>
      </c>
      <c r="O125" s="16">
        <f t="shared" ca="1" si="119"/>
        <v>0.19543639039427405</v>
      </c>
      <c r="P125" s="82"/>
      <c r="Q125" s="77">
        <f ca="1">IFERROR(IF('Simulación Cliente'!$H$21="Simple",G125+H125+I125+J125+K125,AC125+AD125+AE125+AF125+AG125),"")</f>
        <v>26913.070962690137</v>
      </c>
      <c r="R125" s="79">
        <f t="shared" ca="1" si="120"/>
        <v>3165</v>
      </c>
      <c r="S125" s="78">
        <f ca="1">IFERROR((1+'Simulación Cliente'!$E$21)^(R125/360),"")</f>
        <v>5.2735094799277826</v>
      </c>
      <c r="T125" s="75">
        <f t="shared" ca="1" si="121"/>
        <v>5103.45</v>
      </c>
      <c r="X125" s="5">
        <v>104</v>
      </c>
      <c r="Y125" s="4">
        <f t="shared" ca="1" si="122"/>
        <v>48639</v>
      </c>
      <c r="Z125" s="5">
        <f t="shared" ca="1" si="158"/>
        <v>28</v>
      </c>
      <c r="AA125" s="5">
        <f t="shared" ca="1" si="123"/>
        <v>3165</v>
      </c>
      <c r="AB125" s="2">
        <f t="shared" ca="1" si="124"/>
        <v>1482534.625776506</v>
      </c>
      <c r="AC125" s="2">
        <f t="shared" ca="1" si="159"/>
        <v>1152.3401246136527</v>
      </c>
      <c r="AD125" s="16">
        <f t="shared" ca="1" si="153"/>
        <v>21172.946786932287</v>
      </c>
      <c r="AE125" s="16">
        <f t="shared" ca="1" si="93"/>
        <v>394.35046447133851</v>
      </c>
      <c r="AF125" s="14">
        <f t="shared" si="125"/>
        <v>450.45000000000005</v>
      </c>
      <c r="AG125" s="5">
        <f t="shared" si="94"/>
        <v>0</v>
      </c>
      <c r="AH125" s="16">
        <f t="shared" ca="1" si="95"/>
        <v>23170.08737601728</v>
      </c>
      <c r="AI125" s="16">
        <f t="shared" ca="1" si="96"/>
        <v>1481382.2856518924</v>
      </c>
      <c r="AJ125" s="16">
        <f t="shared" ca="1" si="126"/>
        <v>0.19543639039427405</v>
      </c>
      <c r="AK125" s="16">
        <f t="shared" ca="1" si="127"/>
        <v>0.19543639039427405</v>
      </c>
      <c r="AO125" s="5">
        <v>104</v>
      </c>
      <c r="AP125" s="4">
        <f t="shared" ca="1" si="128"/>
        <v>48639</v>
      </c>
      <c r="AQ125" s="5">
        <f t="shared" ca="1" si="160"/>
        <v>28</v>
      </c>
      <c r="AR125" s="5">
        <f t="shared" ca="1" si="129"/>
        <v>3165</v>
      </c>
      <c r="AS125" s="2">
        <f t="shared" ca="1" si="130"/>
        <v>1219222.9837523361</v>
      </c>
      <c r="AT125" s="2">
        <f t="shared" ca="1" si="161"/>
        <v>9742.8273010878656</v>
      </c>
      <c r="AU125" s="16">
        <f t="shared" ca="1" si="154"/>
        <v>17412.438743460818</v>
      </c>
      <c r="AV125" s="16">
        <f t="shared" ca="1" si="97"/>
        <v>324.31023301397505</v>
      </c>
      <c r="AW125" s="14">
        <f t="shared" si="131"/>
        <v>450.45000000000005</v>
      </c>
      <c r="AX125" s="5">
        <f t="shared" si="98"/>
        <v>0</v>
      </c>
      <c r="AY125" s="16">
        <f t="shared" ca="1" si="99"/>
        <v>27930.026277562658</v>
      </c>
      <c r="AZ125" s="16">
        <f t="shared" ca="1" si="100"/>
        <v>1209480.1564512483</v>
      </c>
      <c r="BA125" s="16">
        <f t="shared" ca="1" si="132"/>
        <v>0.19543639039427405</v>
      </c>
      <c r="BB125" s="16">
        <f t="shared" ca="1" si="133"/>
        <v>0.19543639039427405</v>
      </c>
      <c r="BF125" s="5">
        <v>104</v>
      </c>
      <c r="BG125" s="4">
        <f t="shared" ca="1" si="134"/>
        <v>48639</v>
      </c>
      <c r="BH125" s="5">
        <f t="shared" ca="1" si="162"/>
        <v>28</v>
      </c>
      <c r="BI125" s="5">
        <f t="shared" ca="1" si="135"/>
        <v>3165</v>
      </c>
      <c r="BJ125" s="2">
        <f t="shared" ca="1" si="136"/>
        <v>1222924.9076907621</v>
      </c>
      <c r="BK125" s="2">
        <f t="shared" ca="1" si="163"/>
        <v>5804.5535845848353</v>
      </c>
      <c r="BL125" s="16">
        <f t="shared" ca="1" si="155"/>
        <v>17465.308091127157</v>
      </c>
      <c r="BM125" s="16">
        <f t="shared" ca="1" si="101"/>
        <v>325.29493542778289</v>
      </c>
      <c r="BN125" s="14">
        <f t="shared" si="137"/>
        <v>450.45000000000005</v>
      </c>
      <c r="BO125" s="5">
        <f t="shared" si="102"/>
        <v>0</v>
      </c>
      <c r="BP125" s="16">
        <f t="shared" ca="1" si="103"/>
        <v>24045.606611139778</v>
      </c>
      <c r="BQ125" s="16">
        <f t="shared" ca="1" si="104"/>
        <v>1217120.3541061773</v>
      </c>
      <c r="BR125" s="16">
        <f t="shared" ca="1" si="138"/>
        <v>0.19543639039427405</v>
      </c>
      <c r="BS125" s="16">
        <f t="shared" ca="1" si="139"/>
        <v>0.19543639039427405</v>
      </c>
      <c r="BW125" s="5">
        <v>104</v>
      </c>
      <c r="BX125" s="4">
        <f t="shared" ca="1" si="140"/>
        <v>48639</v>
      </c>
      <c r="BY125" s="5">
        <f t="shared" ca="1" si="164"/>
        <v>28</v>
      </c>
      <c r="BZ125" s="5">
        <f t="shared" ca="1" si="141"/>
        <v>3165</v>
      </c>
      <c r="CA125" s="2">
        <f t="shared" ca="1" si="142"/>
        <v>1478967.8337880801</v>
      </c>
      <c r="CB125" s="2">
        <f t="shared" ca="1" si="165"/>
        <v>4947.2119179501606</v>
      </c>
      <c r="CC125" s="16">
        <f t="shared" ca="1" si="156"/>
        <v>21122.007337925188</v>
      </c>
      <c r="CD125" s="16">
        <f t="shared" ca="1" si="105"/>
        <v>393.40170681478685</v>
      </c>
      <c r="CE125" s="14">
        <f t="shared" si="143"/>
        <v>450.45000000000005</v>
      </c>
      <c r="CF125" s="5">
        <f t="shared" si="106"/>
        <v>0</v>
      </c>
      <c r="CG125" s="16">
        <f t="shared" ca="1" si="107"/>
        <v>26913.070962690137</v>
      </c>
      <c r="CH125" s="16">
        <f t="shared" ca="1" si="108"/>
        <v>1474020.6218701301</v>
      </c>
      <c r="CI125" s="16">
        <f t="shared" ca="1" si="144"/>
        <v>0.19543639039427405</v>
      </c>
      <c r="CJ125" s="16">
        <f t="shared" ca="1" si="145"/>
        <v>0.19543639039427405</v>
      </c>
      <c r="CN125" s="5">
        <v>104</v>
      </c>
      <c r="CO125" s="4">
        <f t="shared" ca="1" si="146"/>
        <v>48639</v>
      </c>
      <c r="CP125" s="5">
        <f t="shared" ca="1" si="166"/>
        <v>28</v>
      </c>
      <c r="CQ125" s="5">
        <f t="shared" ca="1" si="147"/>
        <v>3165</v>
      </c>
      <c r="CR125" s="2">
        <f t="shared" ca="1" si="148"/>
        <v>1482534.625776506</v>
      </c>
      <c r="CS125" s="2">
        <f t="shared" ca="1" si="167"/>
        <v>1152.3401246136527</v>
      </c>
      <c r="CT125" s="16">
        <f t="shared" ca="1" si="157"/>
        <v>21172.946786932287</v>
      </c>
      <c r="CU125" s="16">
        <f t="shared" ca="1" si="109"/>
        <v>394.35046447133851</v>
      </c>
      <c r="CV125" s="14">
        <f t="shared" si="149"/>
        <v>450.45000000000005</v>
      </c>
      <c r="CW125" s="5">
        <f t="shared" si="110"/>
        <v>0</v>
      </c>
      <c r="CX125" s="16">
        <f t="shared" ca="1" si="111"/>
        <v>23170.08737601728</v>
      </c>
      <c r="CY125" s="16">
        <f t="shared" ca="1" si="112"/>
        <v>1481382.2856518924</v>
      </c>
      <c r="CZ125" s="16">
        <f t="shared" ca="1" si="150"/>
        <v>0.19543639039427405</v>
      </c>
      <c r="DA125" s="16">
        <f t="shared" ca="1" si="151"/>
        <v>0.19543639039427405</v>
      </c>
    </row>
    <row r="126" spans="2:105">
      <c r="B126" s="5">
        <v>105</v>
      </c>
      <c r="C126" s="4">
        <f t="shared" ca="1" si="113"/>
        <v>48670</v>
      </c>
      <c r="D126" s="5">
        <f t="shared" ca="1" si="114"/>
        <v>31</v>
      </c>
      <c r="E126" s="5">
        <f t="shared" ca="1" si="115"/>
        <v>3196</v>
      </c>
      <c r="F126" s="2">
        <f t="shared" ca="1" si="116"/>
        <v>1474020.6218701301</v>
      </c>
      <c r="G126" s="2">
        <f t="shared" ca="1" si="88"/>
        <v>2703.9079459342174</v>
      </c>
      <c r="H126" s="16">
        <f t="shared" ca="1" si="152"/>
        <v>23324.611881833924</v>
      </c>
      <c r="I126" s="16">
        <f t="shared" ca="1" si="89"/>
        <v>434.10113492199559</v>
      </c>
      <c r="J126" s="14">
        <f t="shared" si="117"/>
        <v>450.45000000000005</v>
      </c>
      <c r="K126" s="5">
        <f t="shared" si="90"/>
        <v>0</v>
      </c>
      <c r="L126" s="16">
        <f t="shared" ca="1" si="91"/>
        <v>26913.070962690137</v>
      </c>
      <c r="M126" s="16">
        <f t="shared" ca="1" si="92"/>
        <v>1471316.7139241959</v>
      </c>
      <c r="N126" s="16">
        <f t="shared" ca="1" si="118"/>
        <v>0.19233622784422572</v>
      </c>
      <c r="O126" s="16">
        <f t="shared" ca="1" si="119"/>
        <v>0.19233622784422572</v>
      </c>
      <c r="P126" s="82"/>
      <c r="Q126" s="77">
        <f ca="1">IFERROR(IF('Simulación Cliente'!$H$21="Simple",G126+H126+I126+J126+K126,AC126+AD126+AE126+AF126+AG126),"")</f>
        <v>26913.070962690137</v>
      </c>
      <c r="R126" s="79">
        <f t="shared" ca="1" si="120"/>
        <v>3196</v>
      </c>
      <c r="S126" s="78">
        <f ca="1">IFERROR((1+'Simulación Cliente'!$E$21)^(R126/360),"")</f>
        <v>5.3600942944836385</v>
      </c>
      <c r="T126" s="75">
        <f t="shared" ca="1" si="121"/>
        <v>5021.01</v>
      </c>
      <c r="X126" s="5">
        <v>105</v>
      </c>
      <c r="Y126" s="4">
        <f t="shared" ca="1" si="122"/>
        <v>48670</v>
      </c>
      <c r="Z126" s="5">
        <f t="shared" ca="1" si="158"/>
        <v>31</v>
      </c>
      <c r="AA126" s="5">
        <f t="shared" ca="1" si="123"/>
        <v>3196</v>
      </c>
      <c r="AB126" s="2">
        <f t="shared" ca="1" si="124"/>
        <v>1481382.2856518924</v>
      </c>
      <c r="AC126" s="2">
        <f t="shared" ca="1" si="159"/>
        <v>-1157.7331781717548</v>
      </c>
      <c r="AD126" s="16">
        <f t="shared" ca="1" si="153"/>
        <v>23441.101398986208</v>
      </c>
      <c r="AE126" s="16">
        <f t="shared" ca="1" si="93"/>
        <v>436.26915520282637</v>
      </c>
      <c r="AF126" s="14">
        <f t="shared" si="125"/>
        <v>450.45000000000005</v>
      </c>
      <c r="AG126" s="5">
        <f t="shared" si="94"/>
        <v>0</v>
      </c>
      <c r="AH126" s="16">
        <f t="shared" ca="1" si="95"/>
        <v>23170.08737601728</v>
      </c>
      <c r="AI126" s="16">
        <f t="shared" ca="1" si="96"/>
        <v>1482540.0188300642</v>
      </c>
      <c r="AJ126" s="16">
        <f t="shared" ca="1" si="126"/>
        <v>0.19233622784422572</v>
      </c>
      <c r="AK126" s="16">
        <f t="shared" ca="1" si="127"/>
        <v>0.19233622784422572</v>
      </c>
      <c r="AO126" s="5">
        <v>105</v>
      </c>
      <c r="AP126" s="4">
        <f t="shared" ca="1" si="128"/>
        <v>48670</v>
      </c>
      <c r="AQ126" s="5">
        <f t="shared" ca="1" si="160"/>
        <v>31</v>
      </c>
      <c r="AR126" s="5">
        <f t="shared" ca="1" si="129"/>
        <v>3196</v>
      </c>
      <c r="AS126" s="2">
        <f t="shared" ca="1" si="130"/>
        <v>1209480.1564512483</v>
      </c>
      <c r="AT126" s="2">
        <f t="shared" ca="1" si="161"/>
        <v>7984.8069980606451</v>
      </c>
      <c r="AU126" s="16">
        <f t="shared" ca="1" si="154"/>
        <v>19138.575681670936</v>
      </c>
      <c r="AV126" s="16">
        <f t="shared" ca="1" si="97"/>
        <v>356.19359783107467</v>
      </c>
      <c r="AW126" s="14">
        <f t="shared" si="131"/>
        <v>450.45000000000005</v>
      </c>
      <c r="AX126" s="5">
        <f t="shared" si="98"/>
        <v>0</v>
      </c>
      <c r="AY126" s="16">
        <f t="shared" ca="1" si="99"/>
        <v>27930.026277562658</v>
      </c>
      <c r="AZ126" s="16">
        <f t="shared" ca="1" si="100"/>
        <v>1201495.3494531878</v>
      </c>
      <c r="BA126" s="16">
        <f t="shared" ca="1" si="132"/>
        <v>0.19233622784422572</v>
      </c>
      <c r="BB126" s="16">
        <f t="shared" ca="1" si="133"/>
        <v>0.19233622784422572</v>
      </c>
      <c r="BF126" s="5">
        <v>105</v>
      </c>
      <c r="BG126" s="4">
        <f t="shared" ca="1" si="134"/>
        <v>48670</v>
      </c>
      <c r="BH126" s="5">
        <f t="shared" ca="1" si="162"/>
        <v>31</v>
      </c>
      <c r="BI126" s="5">
        <f t="shared" ca="1" si="135"/>
        <v>3196</v>
      </c>
      <c r="BJ126" s="2">
        <f t="shared" ca="1" si="136"/>
        <v>1217120.3541061773</v>
      </c>
      <c r="BK126" s="2">
        <f t="shared" ca="1" si="163"/>
        <v>3977.2403004622829</v>
      </c>
      <c r="BL126" s="16">
        <f t="shared" ca="1" si="155"/>
        <v>19259.472663950342</v>
      </c>
      <c r="BM126" s="16">
        <f t="shared" ca="1" si="101"/>
        <v>358.4436467271513</v>
      </c>
      <c r="BN126" s="14">
        <f t="shared" si="137"/>
        <v>450.45000000000005</v>
      </c>
      <c r="BO126" s="5">
        <f t="shared" si="102"/>
        <v>0</v>
      </c>
      <c r="BP126" s="16">
        <f t="shared" ca="1" si="103"/>
        <v>24045.606611139778</v>
      </c>
      <c r="BQ126" s="16">
        <f t="shared" ca="1" si="104"/>
        <v>1213143.113805715</v>
      </c>
      <c r="BR126" s="16">
        <f t="shared" ca="1" si="138"/>
        <v>0.19233622784422572</v>
      </c>
      <c r="BS126" s="16">
        <f t="shared" ca="1" si="139"/>
        <v>0.19233622784422572</v>
      </c>
      <c r="BW126" s="5">
        <v>105</v>
      </c>
      <c r="BX126" s="4">
        <f t="shared" ca="1" si="140"/>
        <v>48670</v>
      </c>
      <c r="BY126" s="5">
        <f t="shared" ca="1" si="164"/>
        <v>31</v>
      </c>
      <c r="BZ126" s="5">
        <f t="shared" ca="1" si="141"/>
        <v>3196</v>
      </c>
      <c r="CA126" s="2">
        <f t="shared" ca="1" si="142"/>
        <v>1474020.6218701301</v>
      </c>
      <c r="CB126" s="2">
        <f t="shared" ca="1" si="165"/>
        <v>2703.9079459342174</v>
      </c>
      <c r="CC126" s="16">
        <f t="shared" ca="1" si="156"/>
        <v>23324.611881833924</v>
      </c>
      <c r="CD126" s="16">
        <f t="shared" ca="1" si="105"/>
        <v>434.10113492199559</v>
      </c>
      <c r="CE126" s="14">
        <f t="shared" si="143"/>
        <v>450.45000000000005</v>
      </c>
      <c r="CF126" s="5">
        <f t="shared" si="106"/>
        <v>0</v>
      </c>
      <c r="CG126" s="16">
        <f t="shared" ca="1" si="107"/>
        <v>26913.070962690137</v>
      </c>
      <c r="CH126" s="16">
        <f t="shared" ca="1" si="108"/>
        <v>1471316.7139241959</v>
      </c>
      <c r="CI126" s="16">
        <f t="shared" ca="1" si="144"/>
        <v>0.19233622784422572</v>
      </c>
      <c r="CJ126" s="16">
        <f t="shared" ca="1" si="145"/>
        <v>0.19233622784422572</v>
      </c>
      <c r="CN126" s="5">
        <v>105</v>
      </c>
      <c r="CO126" s="4">
        <f t="shared" ca="1" si="146"/>
        <v>48670</v>
      </c>
      <c r="CP126" s="5">
        <f t="shared" ca="1" si="166"/>
        <v>31</v>
      </c>
      <c r="CQ126" s="5">
        <f t="shared" ca="1" si="147"/>
        <v>3196</v>
      </c>
      <c r="CR126" s="2">
        <f t="shared" ca="1" si="148"/>
        <v>1481382.2856518924</v>
      </c>
      <c r="CS126" s="2">
        <f t="shared" ca="1" si="167"/>
        <v>-1157.7331781717548</v>
      </c>
      <c r="CT126" s="16">
        <f t="shared" ca="1" si="157"/>
        <v>23441.101398986208</v>
      </c>
      <c r="CU126" s="16">
        <f t="shared" ca="1" si="109"/>
        <v>436.26915520282637</v>
      </c>
      <c r="CV126" s="14">
        <f t="shared" si="149"/>
        <v>450.45000000000005</v>
      </c>
      <c r="CW126" s="5">
        <f t="shared" si="110"/>
        <v>0</v>
      </c>
      <c r="CX126" s="16">
        <f t="shared" ca="1" si="111"/>
        <v>23170.08737601728</v>
      </c>
      <c r="CY126" s="16">
        <f t="shared" ca="1" si="112"/>
        <v>1482540.0188300642</v>
      </c>
      <c r="CZ126" s="16">
        <f t="shared" ca="1" si="150"/>
        <v>0.19233622784422572</v>
      </c>
      <c r="DA126" s="16">
        <f t="shared" ca="1" si="151"/>
        <v>0.19233622784422572</v>
      </c>
    </row>
    <row r="127" spans="2:105">
      <c r="B127" s="5">
        <v>106</v>
      </c>
      <c r="C127" s="4">
        <f t="shared" ca="1" si="113"/>
        <v>48700</v>
      </c>
      <c r="D127" s="5">
        <f t="shared" ca="1" si="114"/>
        <v>30</v>
      </c>
      <c r="E127" s="5">
        <f t="shared" ca="1" si="115"/>
        <v>3226</v>
      </c>
      <c r="F127" s="2">
        <f t="shared" ca="1" si="116"/>
        <v>1471316.7139241959</v>
      </c>
      <c r="G127" s="2">
        <f t="shared" ca="1" si="88"/>
        <v>3518.2158716376907</v>
      </c>
      <c r="H127" s="16">
        <f t="shared" ca="1" si="152"/>
        <v>22525.079827583915</v>
      </c>
      <c r="I127" s="16">
        <f t="shared" ca="1" si="89"/>
        <v>419.32526346852933</v>
      </c>
      <c r="J127" s="14">
        <f t="shared" si="117"/>
        <v>450.45000000000005</v>
      </c>
      <c r="K127" s="5">
        <f t="shared" si="90"/>
        <v>0</v>
      </c>
      <c r="L127" s="16">
        <f t="shared" ca="1" si="91"/>
        <v>26913.070962690137</v>
      </c>
      <c r="M127" s="16">
        <f t="shared" ca="1" si="92"/>
        <v>1467798.4980525582</v>
      </c>
      <c r="N127" s="16">
        <f t="shared" ca="1" si="118"/>
        <v>0.18938290176942893</v>
      </c>
      <c r="O127" s="16">
        <f t="shared" ca="1" si="119"/>
        <v>0.18938290176942893</v>
      </c>
      <c r="P127" s="82"/>
      <c r="Q127" s="77">
        <f ca="1">IFERROR(IF('Simulación Cliente'!$H$21="Simple",G127+H127+I127+J127+K127,AC127+AD127+AE127+AF127+AG127),"")</f>
        <v>26913.070962690137</v>
      </c>
      <c r="R127" s="79">
        <f t="shared" ca="1" si="120"/>
        <v>3226</v>
      </c>
      <c r="S127" s="78">
        <f ca="1">IFERROR((1+'Simulación Cliente'!$E$21)^(R127/360),"")</f>
        <v>5.4452393847785796</v>
      </c>
      <c r="T127" s="75">
        <f t="shared" ca="1" si="121"/>
        <v>4942.5</v>
      </c>
      <c r="X127" s="5">
        <v>106</v>
      </c>
      <c r="Y127" s="4">
        <f t="shared" ca="1" si="122"/>
        <v>48700</v>
      </c>
      <c r="Z127" s="5">
        <f t="shared" ca="1" si="158"/>
        <v>30</v>
      </c>
      <c r="AA127" s="5">
        <f t="shared" ca="1" si="123"/>
        <v>3226</v>
      </c>
      <c r="AB127" s="2">
        <f t="shared" ca="1" si="124"/>
        <v>1482540.0188300642</v>
      </c>
      <c r="AC127" s="2">
        <f t="shared" ca="1" si="159"/>
        <v>-399.7892122992198</v>
      </c>
      <c r="AD127" s="16">
        <f t="shared" ca="1" si="153"/>
        <v>22696.902682949796</v>
      </c>
      <c r="AE127" s="16">
        <f t="shared" ca="1" si="93"/>
        <v>422.52390536670282</v>
      </c>
      <c r="AF127" s="14">
        <f t="shared" si="125"/>
        <v>450.45000000000005</v>
      </c>
      <c r="AG127" s="5">
        <f t="shared" si="94"/>
        <v>0</v>
      </c>
      <c r="AH127" s="16">
        <f t="shared" ca="1" si="95"/>
        <v>23170.08737601728</v>
      </c>
      <c r="AI127" s="16">
        <f t="shared" ca="1" si="96"/>
        <v>1482939.8080423635</v>
      </c>
      <c r="AJ127" s="16">
        <f t="shared" ca="1" si="126"/>
        <v>0.18938290176942893</v>
      </c>
      <c r="AK127" s="16">
        <f t="shared" ca="1" si="127"/>
        <v>0.18938290176942893</v>
      </c>
      <c r="AO127" s="5">
        <v>106</v>
      </c>
      <c r="AP127" s="4">
        <f t="shared" ca="1" si="128"/>
        <v>48700</v>
      </c>
      <c r="AQ127" s="5">
        <f t="shared" ca="1" si="160"/>
        <v>30</v>
      </c>
      <c r="AR127" s="5">
        <f t="shared" ca="1" si="129"/>
        <v>3226</v>
      </c>
      <c r="AS127" s="2">
        <f t="shared" ca="1" si="130"/>
        <v>1201495.3494531878</v>
      </c>
      <c r="AT127" s="2">
        <f t="shared" ca="1" si="161"/>
        <v>8742.8924949505927</v>
      </c>
      <c r="AU127" s="16">
        <f t="shared" ca="1" si="154"/>
        <v>18394.257608017797</v>
      </c>
      <c r="AV127" s="16">
        <f t="shared" ca="1" si="97"/>
        <v>342.42617459426754</v>
      </c>
      <c r="AW127" s="14">
        <f t="shared" si="131"/>
        <v>450.45000000000005</v>
      </c>
      <c r="AX127" s="5">
        <f t="shared" si="98"/>
        <v>0</v>
      </c>
      <c r="AY127" s="16">
        <f t="shared" ca="1" si="99"/>
        <v>27930.026277562658</v>
      </c>
      <c r="AZ127" s="16">
        <f t="shared" ca="1" si="100"/>
        <v>1192752.4569582371</v>
      </c>
      <c r="BA127" s="16">
        <f t="shared" ca="1" si="132"/>
        <v>0.18938290176942893</v>
      </c>
      <c r="BB127" s="16">
        <f t="shared" ca="1" si="133"/>
        <v>0.18938290176942893</v>
      </c>
      <c r="BF127" s="5">
        <v>106</v>
      </c>
      <c r="BG127" s="4">
        <f t="shared" ca="1" si="134"/>
        <v>48700</v>
      </c>
      <c r="BH127" s="5">
        <f t="shared" ca="1" si="162"/>
        <v>30</v>
      </c>
      <c r="BI127" s="5">
        <f t="shared" ca="1" si="135"/>
        <v>3226</v>
      </c>
      <c r="BJ127" s="2">
        <f t="shared" ca="1" si="136"/>
        <v>1213143.113805715</v>
      </c>
      <c r="BK127" s="2">
        <f t="shared" ca="1" si="163"/>
        <v>4676.8321109444041</v>
      </c>
      <c r="BL127" s="16">
        <f t="shared" ca="1" si="155"/>
        <v>18572.578712760635</v>
      </c>
      <c r="BM127" s="16">
        <f t="shared" ca="1" si="101"/>
        <v>345.74578743473887</v>
      </c>
      <c r="BN127" s="14">
        <f t="shared" si="137"/>
        <v>450.45000000000005</v>
      </c>
      <c r="BO127" s="5">
        <f t="shared" si="102"/>
        <v>0</v>
      </c>
      <c r="BP127" s="16">
        <f t="shared" ca="1" si="103"/>
        <v>24045.606611139778</v>
      </c>
      <c r="BQ127" s="16">
        <f t="shared" ca="1" si="104"/>
        <v>1208466.2816947706</v>
      </c>
      <c r="BR127" s="16">
        <f t="shared" ca="1" si="138"/>
        <v>0.18938290176942893</v>
      </c>
      <c r="BS127" s="16">
        <f t="shared" ca="1" si="139"/>
        <v>0.18938290176942893</v>
      </c>
      <c r="BW127" s="5">
        <v>106</v>
      </c>
      <c r="BX127" s="4">
        <f t="shared" ca="1" si="140"/>
        <v>48700</v>
      </c>
      <c r="BY127" s="5">
        <f t="shared" ca="1" si="164"/>
        <v>30</v>
      </c>
      <c r="BZ127" s="5">
        <f t="shared" ca="1" si="141"/>
        <v>3226</v>
      </c>
      <c r="CA127" s="2">
        <f t="shared" ca="1" si="142"/>
        <v>1471316.7139241959</v>
      </c>
      <c r="CB127" s="2">
        <f t="shared" ca="1" si="165"/>
        <v>3518.2158716376907</v>
      </c>
      <c r="CC127" s="16">
        <f t="shared" ca="1" si="156"/>
        <v>22525.079827583915</v>
      </c>
      <c r="CD127" s="16">
        <f t="shared" ca="1" si="105"/>
        <v>419.32526346852933</v>
      </c>
      <c r="CE127" s="14">
        <f t="shared" si="143"/>
        <v>450.45000000000005</v>
      </c>
      <c r="CF127" s="5">
        <f t="shared" si="106"/>
        <v>0</v>
      </c>
      <c r="CG127" s="16">
        <f t="shared" ca="1" si="107"/>
        <v>26913.070962690137</v>
      </c>
      <c r="CH127" s="16">
        <f t="shared" ca="1" si="108"/>
        <v>1467798.4980525582</v>
      </c>
      <c r="CI127" s="16">
        <f t="shared" ca="1" si="144"/>
        <v>0.18938290176942893</v>
      </c>
      <c r="CJ127" s="16">
        <f t="shared" ca="1" si="145"/>
        <v>0.18938290176942893</v>
      </c>
      <c r="CN127" s="5">
        <v>106</v>
      </c>
      <c r="CO127" s="4">
        <f t="shared" ca="1" si="146"/>
        <v>48700</v>
      </c>
      <c r="CP127" s="5">
        <f t="shared" ca="1" si="166"/>
        <v>30</v>
      </c>
      <c r="CQ127" s="5">
        <f t="shared" ca="1" si="147"/>
        <v>3226</v>
      </c>
      <c r="CR127" s="2">
        <f t="shared" ca="1" si="148"/>
        <v>1482540.0188300642</v>
      </c>
      <c r="CS127" s="2">
        <f t="shared" ca="1" si="167"/>
        <v>-399.7892122992198</v>
      </c>
      <c r="CT127" s="16">
        <f t="shared" ca="1" si="157"/>
        <v>22696.902682949796</v>
      </c>
      <c r="CU127" s="16">
        <f t="shared" ca="1" si="109"/>
        <v>422.52390536670282</v>
      </c>
      <c r="CV127" s="14">
        <f t="shared" si="149"/>
        <v>450.45000000000005</v>
      </c>
      <c r="CW127" s="5">
        <f t="shared" si="110"/>
        <v>0</v>
      </c>
      <c r="CX127" s="16">
        <f t="shared" ca="1" si="111"/>
        <v>23170.08737601728</v>
      </c>
      <c r="CY127" s="16">
        <f t="shared" ca="1" si="112"/>
        <v>1482939.8080423635</v>
      </c>
      <c r="CZ127" s="16">
        <f t="shared" ca="1" si="150"/>
        <v>0.18938290176942893</v>
      </c>
      <c r="DA127" s="16">
        <f t="shared" ca="1" si="151"/>
        <v>0.18938290176942893</v>
      </c>
    </row>
    <row r="128" spans="2:105">
      <c r="B128" s="5">
        <v>107</v>
      </c>
      <c r="C128" s="4">
        <f t="shared" ca="1" si="113"/>
        <v>48731</v>
      </c>
      <c r="D128" s="5">
        <f t="shared" ca="1" si="114"/>
        <v>31</v>
      </c>
      <c r="E128" s="5">
        <f t="shared" ca="1" si="115"/>
        <v>3257</v>
      </c>
      <c r="F128" s="2">
        <f t="shared" ca="1" si="116"/>
        <v>1467798.4980525582</v>
      </c>
      <c r="G128" s="2">
        <f t="shared" ca="1" si="88"/>
        <v>2804.1980313937129</v>
      </c>
      <c r="H128" s="16">
        <f t="shared" ca="1" si="152"/>
        <v>23226.154220541877</v>
      </c>
      <c r="I128" s="16">
        <f t="shared" ca="1" si="89"/>
        <v>432.26871075454653</v>
      </c>
      <c r="J128" s="14">
        <f t="shared" si="117"/>
        <v>450.45000000000005</v>
      </c>
      <c r="K128" s="5">
        <f t="shared" si="90"/>
        <v>0</v>
      </c>
      <c r="L128" s="16">
        <f t="shared" ca="1" si="91"/>
        <v>26913.070962690137</v>
      </c>
      <c r="M128" s="16">
        <f t="shared" ca="1" si="92"/>
        <v>1464994.3000211644</v>
      </c>
      <c r="N128" s="16">
        <f t="shared" ca="1" si="118"/>
        <v>0.18637876431836051</v>
      </c>
      <c r="O128" s="16">
        <f t="shared" ca="1" si="119"/>
        <v>0.18637876431836051</v>
      </c>
      <c r="P128" s="82"/>
      <c r="Q128" s="77">
        <f ca="1">IFERROR(IF('Simulación Cliente'!$H$21="Simple",G128+H128+I128+J128+K128,AC128+AD128+AE128+AF128+AG128),"")</f>
        <v>26913.070962690137</v>
      </c>
      <c r="R128" s="79">
        <f t="shared" ca="1" si="120"/>
        <v>3257</v>
      </c>
      <c r="S128" s="78">
        <f ca="1">IFERROR((1+'Simulación Cliente'!$E$21)^(R128/360),"")</f>
        <v>5.5346438021097404</v>
      </c>
      <c r="T128" s="75">
        <f t="shared" ca="1" si="121"/>
        <v>4862.66</v>
      </c>
      <c r="X128" s="5">
        <v>107</v>
      </c>
      <c r="Y128" s="4">
        <f t="shared" ca="1" si="122"/>
        <v>48731</v>
      </c>
      <c r="Z128" s="5">
        <f t="shared" ca="1" si="158"/>
        <v>31</v>
      </c>
      <c r="AA128" s="5">
        <f t="shared" ca="1" si="123"/>
        <v>3257</v>
      </c>
      <c r="AB128" s="2">
        <f t="shared" ca="1" si="124"/>
        <v>1482939.8080423635</v>
      </c>
      <c r="AC128" s="2">
        <f t="shared" ca="1" si="159"/>
        <v>-1182.8377981094491</v>
      </c>
      <c r="AD128" s="16">
        <f t="shared" ca="1" si="153"/>
        <v>23465.747326401328</v>
      </c>
      <c r="AE128" s="16">
        <f t="shared" ca="1" si="93"/>
        <v>436.72784772539916</v>
      </c>
      <c r="AF128" s="14">
        <f t="shared" si="125"/>
        <v>450.45000000000005</v>
      </c>
      <c r="AG128" s="5">
        <f t="shared" si="94"/>
        <v>0</v>
      </c>
      <c r="AH128" s="16">
        <f t="shared" ca="1" si="95"/>
        <v>23170.08737601728</v>
      </c>
      <c r="AI128" s="16">
        <f t="shared" ca="1" si="96"/>
        <v>1484122.645840473</v>
      </c>
      <c r="AJ128" s="16">
        <f t="shared" ca="1" si="126"/>
        <v>0.18637876431836051</v>
      </c>
      <c r="AK128" s="16">
        <f t="shared" ca="1" si="127"/>
        <v>0.18637876431836051</v>
      </c>
      <c r="AO128" s="5">
        <v>107</v>
      </c>
      <c r="AP128" s="4">
        <f t="shared" ca="1" si="128"/>
        <v>48731</v>
      </c>
      <c r="AQ128" s="5">
        <f t="shared" ca="1" si="160"/>
        <v>31</v>
      </c>
      <c r="AR128" s="5">
        <f t="shared" ca="1" si="129"/>
        <v>3257</v>
      </c>
      <c r="AS128" s="2">
        <f t="shared" ca="1" si="130"/>
        <v>1192752.4569582371</v>
      </c>
      <c r="AT128" s="2">
        <f t="shared" ca="1" si="161"/>
        <v>8254.4291497377126</v>
      </c>
      <c r="AU128" s="16">
        <f t="shared" ca="1" si="154"/>
        <v>18873.879860892375</v>
      </c>
      <c r="AV128" s="16">
        <f t="shared" ca="1" si="97"/>
        <v>351.26726693257109</v>
      </c>
      <c r="AW128" s="14">
        <f t="shared" si="131"/>
        <v>450.45000000000005</v>
      </c>
      <c r="AX128" s="5">
        <f t="shared" si="98"/>
        <v>0</v>
      </c>
      <c r="AY128" s="16">
        <f t="shared" ca="1" si="99"/>
        <v>27930.026277562658</v>
      </c>
      <c r="AZ128" s="16">
        <f t="shared" ca="1" si="100"/>
        <v>1184498.0278084993</v>
      </c>
      <c r="BA128" s="16">
        <f t="shared" ca="1" si="132"/>
        <v>0.18637876431836051</v>
      </c>
      <c r="BB128" s="16">
        <f t="shared" ca="1" si="133"/>
        <v>0.18637876431836051</v>
      </c>
      <c r="BF128" s="5">
        <v>107</v>
      </c>
      <c r="BG128" s="4">
        <f t="shared" ca="1" si="134"/>
        <v>48731</v>
      </c>
      <c r="BH128" s="5">
        <f t="shared" ca="1" si="162"/>
        <v>31</v>
      </c>
      <c r="BI128" s="5">
        <f t="shared" ca="1" si="135"/>
        <v>3257</v>
      </c>
      <c r="BJ128" s="2">
        <f t="shared" ca="1" si="136"/>
        <v>1208466.2816947706</v>
      </c>
      <c r="BK128" s="2">
        <f t="shared" ca="1" si="163"/>
        <v>4116.7292735459669</v>
      </c>
      <c r="BL128" s="16">
        <f t="shared" ca="1" si="155"/>
        <v>19122.532327296671</v>
      </c>
      <c r="BM128" s="16">
        <f t="shared" ca="1" si="101"/>
        <v>355.89501029713819</v>
      </c>
      <c r="BN128" s="14">
        <f t="shared" si="137"/>
        <v>450.45000000000005</v>
      </c>
      <c r="BO128" s="5">
        <f t="shared" si="102"/>
        <v>0</v>
      </c>
      <c r="BP128" s="16">
        <f t="shared" ca="1" si="103"/>
        <v>24045.606611139778</v>
      </c>
      <c r="BQ128" s="16">
        <f t="shared" ca="1" si="104"/>
        <v>1204349.5524212245</v>
      </c>
      <c r="BR128" s="16">
        <f t="shared" ca="1" si="138"/>
        <v>0.18637876431836051</v>
      </c>
      <c r="BS128" s="16">
        <f t="shared" ca="1" si="139"/>
        <v>0.18637876431836051</v>
      </c>
      <c r="BW128" s="5">
        <v>107</v>
      </c>
      <c r="BX128" s="4">
        <f t="shared" ca="1" si="140"/>
        <v>48731</v>
      </c>
      <c r="BY128" s="5">
        <f t="shared" ca="1" si="164"/>
        <v>31</v>
      </c>
      <c r="BZ128" s="5">
        <f t="shared" ca="1" si="141"/>
        <v>3257</v>
      </c>
      <c r="CA128" s="2">
        <f t="shared" ca="1" si="142"/>
        <v>1467798.4980525582</v>
      </c>
      <c r="CB128" s="2">
        <f t="shared" ca="1" si="165"/>
        <v>2804.1980313937129</v>
      </c>
      <c r="CC128" s="16">
        <f t="shared" ca="1" si="156"/>
        <v>23226.154220541877</v>
      </c>
      <c r="CD128" s="16">
        <f t="shared" ca="1" si="105"/>
        <v>432.26871075454653</v>
      </c>
      <c r="CE128" s="14">
        <f t="shared" si="143"/>
        <v>450.45000000000005</v>
      </c>
      <c r="CF128" s="5">
        <f t="shared" si="106"/>
        <v>0</v>
      </c>
      <c r="CG128" s="16">
        <f t="shared" ca="1" si="107"/>
        <v>26913.070962690137</v>
      </c>
      <c r="CH128" s="16">
        <f t="shared" ca="1" si="108"/>
        <v>1464994.3000211644</v>
      </c>
      <c r="CI128" s="16">
        <f t="shared" ca="1" si="144"/>
        <v>0.18637876431836051</v>
      </c>
      <c r="CJ128" s="16">
        <f t="shared" ca="1" si="145"/>
        <v>0.18637876431836051</v>
      </c>
      <c r="CN128" s="5">
        <v>107</v>
      </c>
      <c r="CO128" s="4">
        <f t="shared" ca="1" si="146"/>
        <v>48731</v>
      </c>
      <c r="CP128" s="5">
        <f t="shared" ca="1" si="166"/>
        <v>31</v>
      </c>
      <c r="CQ128" s="5">
        <f t="shared" ca="1" si="147"/>
        <v>3257</v>
      </c>
      <c r="CR128" s="2">
        <f t="shared" ca="1" si="148"/>
        <v>1482939.8080423635</v>
      </c>
      <c r="CS128" s="2">
        <f t="shared" ca="1" si="167"/>
        <v>-1182.8377981094491</v>
      </c>
      <c r="CT128" s="16">
        <f t="shared" ca="1" si="157"/>
        <v>23465.747326401328</v>
      </c>
      <c r="CU128" s="16">
        <f t="shared" ca="1" si="109"/>
        <v>436.72784772539916</v>
      </c>
      <c r="CV128" s="14">
        <f t="shared" si="149"/>
        <v>450.45000000000005</v>
      </c>
      <c r="CW128" s="5">
        <f t="shared" si="110"/>
        <v>0</v>
      </c>
      <c r="CX128" s="16">
        <f t="shared" ca="1" si="111"/>
        <v>23170.08737601728</v>
      </c>
      <c r="CY128" s="16">
        <f t="shared" ca="1" si="112"/>
        <v>1484122.645840473</v>
      </c>
      <c r="CZ128" s="16">
        <f t="shared" ca="1" si="150"/>
        <v>0.18637876431836051</v>
      </c>
      <c r="DA128" s="16">
        <f t="shared" ca="1" si="151"/>
        <v>0.18637876431836051</v>
      </c>
    </row>
    <row r="129" spans="2:105">
      <c r="B129" s="5">
        <v>108</v>
      </c>
      <c r="C129" s="4">
        <f t="shared" ca="1" si="113"/>
        <v>48761</v>
      </c>
      <c r="D129" s="5">
        <f t="shared" ca="1" si="114"/>
        <v>30</v>
      </c>
      <c r="E129" s="5">
        <f t="shared" ca="1" si="115"/>
        <v>3287</v>
      </c>
      <c r="F129" s="2">
        <f t="shared" ca="1" si="116"/>
        <v>1464994.3000211644</v>
      </c>
      <c r="G129" s="2">
        <f t="shared" ca="1" si="88"/>
        <v>3616.8105687356074</v>
      </c>
      <c r="H129" s="16">
        <f t="shared" ca="1" si="152"/>
        <v>22428.287018448365</v>
      </c>
      <c r="I129" s="16">
        <f t="shared" ca="1" si="89"/>
        <v>417.52337550616477</v>
      </c>
      <c r="J129" s="14">
        <f t="shared" si="117"/>
        <v>450.45000000000005</v>
      </c>
      <c r="K129" s="5">
        <f t="shared" si="90"/>
        <v>0</v>
      </c>
      <c r="L129" s="16">
        <f t="shared" ca="1" si="91"/>
        <v>26913.070962690137</v>
      </c>
      <c r="M129" s="16">
        <f t="shared" ca="1" si="92"/>
        <v>1461377.4894524287</v>
      </c>
      <c r="N129" s="16">
        <f t="shared" ca="1" si="118"/>
        <v>0.18351691519810201</v>
      </c>
      <c r="O129" s="16">
        <f t="shared" ca="1" si="119"/>
        <v>0.18351691519810201</v>
      </c>
      <c r="P129" s="82"/>
      <c r="Q129" s="77">
        <f ca="1">IFERROR(IF('Simulación Cliente'!$H$21="Simple",G129+H129+I129+J129+K129,AC129+AD129+AE129+AF129+AG129),"")</f>
        <v>26913.070962690137</v>
      </c>
      <c r="R129" s="79">
        <f t="shared" ca="1" si="120"/>
        <v>3287</v>
      </c>
      <c r="S129" s="78">
        <f ca="1">IFERROR((1+'Simulación Cliente'!$E$21)^(R129/360),"")</f>
        <v>5.6225616110867138</v>
      </c>
      <c r="T129" s="75">
        <f t="shared" ca="1" si="121"/>
        <v>4786.62</v>
      </c>
      <c r="X129" s="5">
        <v>108</v>
      </c>
      <c r="Y129" s="4">
        <f t="shared" ca="1" si="122"/>
        <v>48761</v>
      </c>
      <c r="Z129" s="5">
        <f t="shared" ca="1" si="158"/>
        <v>30</v>
      </c>
      <c r="AA129" s="5">
        <f t="shared" ca="1" si="123"/>
        <v>3287</v>
      </c>
      <c r="AB129" s="2">
        <f t="shared" ca="1" si="124"/>
        <v>1484122.645840473</v>
      </c>
      <c r="AC129" s="2">
        <f t="shared" ca="1" si="159"/>
        <v>22745.617933492169</v>
      </c>
      <c r="AD129" s="16">
        <f t="shared" ca="1" si="153"/>
        <v>22721.131864477728</v>
      </c>
      <c r="AE129" s="16">
        <f t="shared" ca="1" si="93"/>
        <v>422.97495406466948</v>
      </c>
      <c r="AF129" s="14">
        <f t="shared" si="125"/>
        <v>450.45000000000005</v>
      </c>
      <c r="AG129" s="5">
        <f t="shared" si="94"/>
        <v>0</v>
      </c>
      <c r="AH129" s="16">
        <f t="shared" ca="1" si="95"/>
        <v>46340.17475203456</v>
      </c>
      <c r="AI129" s="16">
        <f t="shared" ca="1" si="96"/>
        <v>1461377.0279069808</v>
      </c>
      <c r="AJ129" s="16">
        <f t="shared" ca="1" si="126"/>
        <v>0.36703383039620402</v>
      </c>
      <c r="AK129" s="16">
        <f t="shared" ca="1" si="127"/>
        <v>0.18351691519810201</v>
      </c>
      <c r="AO129" s="5">
        <v>108</v>
      </c>
      <c r="AP129" s="4">
        <f t="shared" ca="1" si="128"/>
        <v>48761</v>
      </c>
      <c r="AQ129" s="5">
        <f t="shared" ca="1" si="160"/>
        <v>30</v>
      </c>
      <c r="AR129" s="5">
        <f t="shared" ca="1" si="129"/>
        <v>3287</v>
      </c>
      <c r="AS129" s="2">
        <f t="shared" ca="1" si="130"/>
        <v>1184498.0278084993</v>
      </c>
      <c r="AT129" s="2">
        <f t="shared" ca="1" si="161"/>
        <v>9007.956725913129</v>
      </c>
      <c r="AU129" s="16">
        <f t="shared" ca="1" si="154"/>
        <v>18134.037613723998</v>
      </c>
      <c r="AV129" s="16">
        <f t="shared" ca="1" si="97"/>
        <v>337.58193792552976</v>
      </c>
      <c r="AW129" s="14">
        <f t="shared" si="131"/>
        <v>450.45000000000005</v>
      </c>
      <c r="AX129" s="5">
        <f t="shared" si="98"/>
        <v>0</v>
      </c>
      <c r="AY129" s="16">
        <f t="shared" ca="1" si="99"/>
        <v>27930.026277562658</v>
      </c>
      <c r="AZ129" s="16">
        <f t="shared" ca="1" si="100"/>
        <v>1175490.0710825862</v>
      </c>
      <c r="BA129" s="16">
        <f t="shared" ca="1" si="132"/>
        <v>0.18351691519810201</v>
      </c>
      <c r="BB129" s="16">
        <f t="shared" ca="1" si="133"/>
        <v>0.18351691519810201</v>
      </c>
      <c r="BF129" s="5">
        <v>108</v>
      </c>
      <c r="BG129" s="4">
        <f t="shared" ca="1" si="134"/>
        <v>48761</v>
      </c>
      <c r="BH129" s="5">
        <f t="shared" ca="1" si="162"/>
        <v>30</v>
      </c>
      <c r="BI129" s="5">
        <f t="shared" ca="1" si="135"/>
        <v>3287</v>
      </c>
      <c r="BJ129" s="2">
        <f t="shared" ca="1" si="136"/>
        <v>1204349.5524212245</v>
      </c>
      <c r="BK129" s="2">
        <f t="shared" ca="1" si="163"/>
        <v>28859.569655682197</v>
      </c>
      <c r="BL129" s="16">
        <f t="shared" ca="1" si="155"/>
        <v>18437.953944157201</v>
      </c>
      <c r="BM129" s="16">
        <f t="shared" ca="1" si="101"/>
        <v>343.23962244015826</v>
      </c>
      <c r="BN129" s="14">
        <f t="shared" si="137"/>
        <v>450.45000000000005</v>
      </c>
      <c r="BO129" s="5">
        <f t="shared" si="102"/>
        <v>0</v>
      </c>
      <c r="BP129" s="16">
        <f t="shared" ca="1" si="103"/>
        <v>48091.213222279555</v>
      </c>
      <c r="BQ129" s="16">
        <f t="shared" ca="1" si="104"/>
        <v>1175489.9827655423</v>
      </c>
      <c r="BR129" s="16">
        <f t="shared" ca="1" si="138"/>
        <v>0.36703383039620402</v>
      </c>
      <c r="BS129" s="16">
        <f t="shared" ca="1" si="139"/>
        <v>0.18351691519810201</v>
      </c>
      <c r="BW129" s="5">
        <v>108</v>
      </c>
      <c r="BX129" s="4">
        <f t="shared" ca="1" si="140"/>
        <v>48761</v>
      </c>
      <c r="BY129" s="5">
        <f t="shared" ca="1" si="164"/>
        <v>30</v>
      </c>
      <c r="BZ129" s="5">
        <f t="shared" ca="1" si="141"/>
        <v>3287</v>
      </c>
      <c r="CA129" s="2">
        <f t="shared" ca="1" si="142"/>
        <v>1464994.3000211644</v>
      </c>
      <c r="CB129" s="2">
        <f t="shared" ca="1" si="165"/>
        <v>3616.8105687356074</v>
      </c>
      <c r="CC129" s="16">
        <f t="shared" ca="1" si="156"/>
        <v>22428.287018448365</v>
      </c>
      <c r="CD129" s="16">
        <f t="shared" ca="1" si="105"/>
        <v>417.52337550616477</v>
      </c>
      <c r="CE129" s="14">
        <f t="shared" si="143"/>
        <v>450.45000000000005</v>
      </c>
      <c r="CF129" s="5">
        <f t="shared" si="106"/>
        <v>0</v>
      </c>
      <c r="CG129" s="16">
        <f t="shared" ca="1" si="107"/>
        <v>26913.070962690137</v>
      </c>
      <c r="CH129" s="16">
        <f t="shared" ca="1" si="108"/>
        <v>1461377.4894524287</v>
      </c>
      <c r="CI129" s="16">
        <f t="shared" ca="1" si="144"/>
        <v>0.18351691519810201</v>
      </c>
      <c r="CJ129" s="16">
        <f t="shared" ca="1" si="145"/>
        <v>0.18351691519810201</v>
      </c>
      <c r="CN129" s="5">
        <v>108</v>
      </c>
      <c r="CO129" s="4">
        <f t="shared" ca="1" si="146"/>
        <v>48761</v>
      </c>
      <c r="CP129" s="5">
        <f t="shared" ca="1" si="166"/>
        <v>30</v>
      </c>
      <c r="CQ129" s="5">
        <f t="shared" ca="1" si="147"/>
        <v>3287</v>
      </c>
      <c r="CR129" s="2">
        <f t="shared" ca="1" si="148"/>
        <v>1484122.645840473</v>
      </c>
      <c r="CS129" s="2">
        <f t="shared" ca="1" si="167"/>
        <v>22745.617933492169</v>
      </c>
      <c r="CT129" s="16">
        <f t="shared" ca="1" si="157"/>
        <v>22721.131864477728</v>
      </c>
      <c r="CU129" s="16">
        <f t="shared" ca="1" si="109"/>
        <v>422.97495406466948</v>
      </c>
      <c r="CV129" s="14">
        <f t="shared" si="149"/>
        <v>450.45000000000005</v>
      </c>
      <c r="CW129" s="5">
        <f t="shared" si="110"/>
        <v>0</v>
      </c>
      <c r="CX129" s="16">
        <f t="shared" ca="1" si="111"/>
        <v>46340.17475203456</v>
      </c>
      <c r="CY129" s="16">
        <f t="shared" ca="1" si="112"/>
        <v>1461377.0279069808</v>
      </c>
      <c r="CZ129" s="16">
        <f t="shared" ca="1" si="150"/>
        <v>0.36703383039620402</v>
      </c>
      <c r="DA129" s="16">
        <f t="shared" ca="1" si="151"/>
        <v>0.18351691519810201</v>
      </c>
    </row>
    <row r="130" spans="2:105">
      <c r="B130" s="5">
        <v>109</v>
      </c>
      <c r="C130" s="4">
        <f t="shared" ca="1" si="113"/>
        <v>48792</v>
      </c>
      <c r="D130" s="5">
        <f t="shared" ca="1" si="114"/>
        <v>31</v>
      </c>
      <c r="E130" s="5">
        <f t="shared" ca="1" si="115"/>
        <v>3318</v>
      </c>
      <c r="F130" s="2">
        <f t="shared" ca="1" si="116"/>
        <v>1461377.4894524287</v>
      </c>
      <c r="G130" s="2">
        <f t="shared" ca="1" si="88"/>
        <v>2907.6938023111143</v>
      </c>
      <c r="H130" s="16">
        <f t="shared" ca="1" si="152"/>
        <v>23124.549445638579</v>
      </c>
      <c r="I130" s="16">
        <f t="shared" ca="1" si="89"/>
        <v>430.37771474044484</v>
      </c>
      <c r="J130" s="14">
        <f t="shared" si="117"/>
        <v>450.45000000000005</v>
      </c>
      <c r="K130" s="5">
        <f t="shared" si="90"/>
        <v>0</v>
      </c>
      <c r="L130" s="16">
        <f t="shared" ca="1" si="91"/>
        <v>26913.070962690137</v>
      </c>
      <c r="M130" s="16">
        <f t="shared" ca="1" si="92"/>
        <v>1458469.7956501176</v>
      </c>
      <c r="N130" s="16">
        <f t="shared" ca="1" si="118"/>
        <v>0.18060582854402607</v>
      </c>
      <c r="O130" s="16">
        <f t="shared" ca="1" si="119"/>
        <v>0.18060582854402607</v>
      </c>
      <c r="P130" s="82"/>
      <c r="Q130" s="77">
        <f ca="1">IFERROR(IF('Simulación Cliente'!$H$21="Simple",G130+H130+I130+J130+K130,AC130+AD130+AE130+AF130+AG130),"")</f>
        <v>26913.070962690137</v>
      </c>
      <c r="R130" s="79">
        <f t="shared" ca="1" si="120"/>
        <v>3318</v>
      </c>
      <c r="S130" s="78">
        <f ca="1">IFERROR((1+'Simulación Cliente'!$E$21)^(R130/360),"")</f>
        <v>5.7148774505249076</v>
      </c>
      <c r="T130" s="75">
        <f t="shared" ca="1" si="121"/>
        <v>4709.3</v>
      </c>
      <c r="X130" s="5">
        <v>109</v>
      </c>
      <c r="Y130" s="4">
        <f t="shared" ca="1" si="122"/>
        <v>48792</v>
      </c>
      <c r="Z130" s="5">
        <f t="shared" ca="1" si="158"/>
        <v>31</v>
      </c>
      <c r="AA130" s="5">
        <f t="shared" ca="1" si="123"/>
        <v>3318</v>
      </c>
      <c r="AB130" s="2">
        <f t="shared" ca="1" si="124"/>
        <v>1461377.0279069808</v>
      </c>
      <c r="AC130" s="2">
        <f t="shared" ca="1" si="159"/>
        <v>-835.28234503173735</v>
      </c>
      <c r="AD130" s="16">
        <f t="shared" ca="1" si="153"/>
        <v>23124.542142234353</v>
      </c>
      <c r="AE130" s="16">
        <f t="shared" ca="1" si="93"/>
        <v>430.3775788146649</v>
      </c>
      <c r="AF130" s="14">
        <f t="shared" si="125"/>
        <v>450.45000000000005</v>
      </c>
      <c r="AG130" s="5">
        <f t="shared" si="94"/>
        <v>0</v>
      </c>
      <c r="AH130" s="16">
        <f t="shared" ca="1" si="95"/>
        <v>23170.08737601728</v>
      </c>
      <c r="AI130" s="16">
        <f t="shared" ca="1" si="96"/>
        <v>1462212.3102520127</v>
      </c>
      <c r="AJ130" s="16">
        <f t="shared" ca="1" si="126"/>
        <v>0.18060582854402607</v>
      </c>
      <c r="AK130" s="16">
        <f t="shared" ca="1" si="127"/>
        <v>0.18060582854402607</v>
      </c>
      <c r="AO130" s="5">
        <v>109</v>
      </c>
      <c r="AP130" s="4">
        <f t="shared" ca="1" si="128"/>
        <v>48792</v>
      </c>
      <c r="AQ130" s="5">
        <f t="shared" ca="1" si="160"/>
        <v>31</v>
      </c>
      <c r="AR130" s="5">
        <f t="shared" ca="1" si="129"/>
        <v>3318</v>
      </c>
      <c r="AS130" s="2">
        <f t="shared" ca="1" si="130"/>
        <v>1175490.0710825862</v>
      </c>
      <c r="AT130" s="2">
        <f t="shared" ca="1" si="161"/>
        <v>8532.6695392675028</v>
      </c>
      <c r="AU130" s="16">
        <f t="shared" ca="1" si="154"/>
        <v>18600.723268148664</v>
      </c>
      <c r="AV130" s="16">
        <f t="shared" ca="1" si="97"/>
        <v>346.18347014648941</v>
      </c>
      <c r="AW130" s="14">
        <f t="shared" si="131"/>
        <v>450.45000000000005</v>
      </c>
      <c r="AX130" s="5">
        <f t="shared" si="98"/>
        <v>0</v>
      </c>
      <c r="AY130" s="16">
        <f t="shared" ca="1" si="99"/>
        <v>27930.026277562658</v>
      </c>
      <c r="AZ130" s="16">
        <f t="shared" ca="1" si="100"/>
        <v>1166957.4015433188</v>
      </c>
      <c r="BA130" s="16">
        <f t="shared" ca="1" si="132"/>
        <v>0.18060582854402607</v>
      </c>
      <c r="BB130" s="16">
        <f t="shared" ca="1" si="133"/>
        <v>0.18060582854402607</v>
      </c>
      <c r="BF130" s="5">
        <v>109</v>
      </c>
      <c r="BG130" s="4">
        <f t="shared" ca="1" si="134"/>
        <v>48792</v>
      </c>
      <c r="BH130" s="5">
        <f t="shared" ca="1" si="162"/>
        <v>31</v>
      </c>
      <c r="BI130" s="5">
        <f t="shared" ca="1" si="135"/>
        <v>3318</v>
      </c>
      <c r="BJ130" s="2">
        <f t="shared" ca="1" si="136"/>
        <v>1175489.9827655423</v>
      </c>
      <c r="BK130" s="2">
        <f t="shared" ca="1" si="163"/>
        <v>4648.2512963656154</v>
      </c>
      <c r="BL130" s="16">
        <f t="shared" ca="1" si="155"/>
        <v>18600.721870637164</v>
      </c>
      <c r="BM130" s="16">
        <f t="shared" ca="1" si="101"/>
        <v>346.18344413699651</v>
      </c>
      <c r="BN130" s="14">
        <f t="shared" si="137"/>
        <v>450.45000000000005</v>
      </c>
      <c r="BO130" s="5">
        <f t="shared" si="102"/>
        <v>0</v>
      </c>
      <c r="BP130" s="16">
        <f t="shared" ca="1" si="103"/>
        <v>24045.606611139778</v>
      </c>
      <c r="BQ130" s="16">
        <f t="shared" ca="1" si="104"/>
        <v>1170841.7314691767</v>
      </c>
      <c r="BR130" s="16">
        <f t="shared" ca="1" si="138"/>
        <v>0.18060582854402607</v>
      </c>
      <c r="BS130" s="16">
        <f t="shared" ca="1" si="139"/>
        <v>0.18060582854402607</v>
      </c>
      <c r="BW130" s="5">
        <v>109</v>
      </c>
      <c r="BX130" s="4">
        <f t="shared" ca="1" si="140"/>
        <v>48792</v>
      </c>
      <c r="BY130" s="5">
        <f t="shared" ca="1" si="164"/>
        <v>31</v>
      </c>
      <c r="BZ130" s="5">
        <f t="shared" ca="1" si="141"/>
        <v>3318</v>
      </c>
      <c r="CA130" s="2">
        <f t="shared" ca="1" si="142"/>
        <v>1461377.4894524287</v>
      </c>
      <c r="CB130" s="2">
        <f t="shared" ca="1" si="165"/>
        <v>2907.6938023111143</v>
      </c>
      <c r="CC130" s="16">
        <f t="shared" ca="1" si="156"/>
        <v>23124.549445638579</v>
      </c>
      <c r="CD130" s="16">
        <f t="shared" ca="1" si="105"/>
        <v>430.37771474044484</v>
      </c>
      <c r="CE130" s="14">
        <f t="shared" si="143"/>
        <v>450.45000000000005</v>
      </c>
      <c r="CF130" s="5">
        <f t="shared" si="106"/>
        <v>0</v>
      </c>
      <c r="CG130" s="16">
        <f t="shared" ca="1" si="107"/>
        <v>26913.070962690137</v>
      </c>
      <c r="CH130" s="16">
        <f t="shared" ca="1" si="108"/>
        <v>1458469.7956501176</v>
      </c>
      <c r="CI130" s="16">
        <f t="shared" ca="1" si="144"/>
        <v>0.18060582854402607</v>
      </c>
      <c r="CJ130" s="16">
        <f t="shared" ca="1" si="145"/>
        <v>0.18060582854402607</v>
      </c>
      <c r="CN130" s="5">
        <v>109</v>
      </c>
      <c r="CO130" s="4">
        <f t="shared" ca="1" si="146"/>
        <v>48792</v>
      </c>
      <c r="CP130" s="5">
        <f t="shared" ca="1" si="166"/>
        <v>31</v>
      </c>
      <c r="CQ130" s="5">
        <f t="shared" ca="1" si="147"/>
        <v>3318</v>
      </c>
      <c r="CR130" s="2">
        <f t="shared" ca="1" si="148"/>
        <v>1461377.0279069808</v>
      </c>
      <c r="CS130" s="2">
        <f t="shared" ca="1" si="167"/>
        <v>-835.28234503173735</v>
      </c>
      <c r="CT130" s="16">
        <f t="shared" ca="1" si="157"/>
        <v>23124.542142234353</v>
      </c>
      <c r="CU130" s="16">
        <f t="shared" ca="1" si="109"/>
        <v>430.3775788146649</v>
      </c>
      <c r="CV130" s="14">
        <f t="shared" si="149"/>
        <v>450.45000000000005</v>
      </c>
      <c r="CW130" s="5">
        <f t="shared" si="110"/>
        <v>0</v>
      </c>
      <c r="CX130" s="16">
        <f t="shared" ca="1" si="111"/>
        <v>23170.08737601728</v>
      </c>
      <c r="CY130" s="16">
        <f t="shared" ca="1" si="112"/>
        <v>1462212.3102520127</v>
      </c>
      <c r="CZ130" s="16">
        <f t="shared" ca="1" si="150"/>
        <v>0.18060582854402607</v>
      </c>
      <c r="DA130" s="16">
        <f t="shared" ca="1" si="151"/>
        <v>0.18060582854402607</v>
      </c>
    </row>
    <row r="131" spans="2:105">
      <c r="B131" s="5">
        <v>110</v>
      </c>
      <c r="C131" s="4">
        <f t="shared" ca="1" si="113"/>
        <v>48823</v>
      </c>
      <c r="D131" s="5">
        <f t="shared" ca="1" si="114"/>
        <v>31</v>
      </c>
      <c r="E131" s="5">
        <f t="shared" ca="1" si="115"/>
        <v>3349</v>
      </c>
      <c r="F131" s="2">
        <f t="shared" ca="1" si="116"/>
        <v>1458469.7956501176</v>
      </c>
      <c r="G131" s="2">
        <f t="shared" ca="1" si="88"/>
        <v>2954.5608960035097</v>
      </c>
      <c r="H131" s="16">
        <f t="shared" ca="1" si="152"/>
        <v>23078.538671838091</v>
      </c>
      <c r="I131" s="16">
        <f t="shared" ca="1" si="89"/>
        <v>429.52139484853757</v>
      </c>
      <c r="J131" s="14">
        <f t="shared" si="117"/>
        <v>450.45000000000005</v>
      </c>
      <c r="K131" s="5">
        <f t="shared" si="90"/>
        <v>0</v>
      </c>
      <c r="L131" s="16">
        <f t="shared" ca="1" si="91"/>
        <v>26913.070962690137</v>
      </c>
      <c r="M131" s="16">
        <f t="shared" ca="1" si="92"/>
        <v>1455515.2347541139</v>
      </c>
      <c r="N131" s="16">
        <f t="shared" ca="1" si="118"/>
        <v>0.17774091978858361</v>
      </c>
      <c r="O131" s="16">
        <f t="shared" ca="1" si="119"/>
        <v>0.17774091978858361</v>
      </c>
      <c r="P131" s="82"/>
      <c r="Q131" s="77">
        <f ca="1">IFERROR(IF('Simulación Cliente'!$H$21="Simple",G131+H131+I131+J131+K131,AC131+AD131+AE131+AF131+AG131),"")</f>
        <v>26913.070962690137</v>
      </c>
      <c r="R131" s="79">
        <f t="shared" ca="1" si="120"/>
        <v>3349</v>
      </c>
      <c r="S131" s="78">
        <f ca="1">IFERROR((1+'Simulación Cliente'!$E$21)^(R131/360),"")</f>
        <v>5.8087090073176917</v>
      </c>
      <c r="T131" s="75">
        <f t="shared" ca="1" si="121"/>
        <v>4633.2299999999996</v>
      </c>
      <c r="X131" s="5">
        <v>110</v>
      </c>
      <c r="Y131" s="4">
        <f t="shared" ca="1" si="122"/>
        <v>48823</v>
      </c>
      <c r="Z131" s="5">
        <f t="shared" ca="1" si="158"/>
        <v>31</v>
      </c>
      <c r="AA131" s="5">
        <f t="shared" ca="1" si="123"/>
        <v>3349</v>
      </c>
      <c r="AB131" s="2">
        <f t="shared" ca="1" si="124"/>
        <v>1462212.3102520127</v>
      </c>
      <c r="AC131" s="2">
        <f t="shared" ca="1" si="159"/>
        <v>-848.74568009580253</v>
      </c>
      <c r="AD131" s="16">
        <f t="shared" ca="1" si="153"/>
        <v>23137.759485479455</v>
      </c>
      <c r="AE131" s="16">
        <f t="shared" ca="1" si="93"/>
        <v>430.62357063362504</v>
      </c>
      <c r="AF131" s="14">
        <f t="shared" si="125"/>
        <v>450.45000000000005</v>
      </c>
      <c r="AG131" s="5">
        <f t="shared" si="94"/>
        <v>0</v>
      </c>
      <c r="AH131" s="16">
        <f t="shared" ca="1" si="95"/>
        <v>23170.08737601728</v>
      </c>
      <c r="AI131" s="16">
        <f t="shared" ca="1" si="96"/>
        <v>1463061.0559321085</v>
      </c>
      <c r="AJ131" s="16">
        <f t="shared" ca="1" si="126"/>
        <v>0.17774091978858361</v>
      </c>
      <c r="AK131" s="16">
        <f t="shared" ca="1" si="127"/>
        <v>0.17774091978858361</v>
      </c>
      <c r="AO131" s="5">
        <v>110</v>
      </c>
      <c r="AP131" s="4">
        <f t="shared" ca="1" si="128"/>
        <v>48823</v>
      </c>
      <c r="AQ131" s="5">
        <f t="shared" ca="1" si="160"/>
        <v>31</v>
      </c>
      <c r="AR131" s="5">
        <f t="shared" ca="1" si="129"/>
        <v>3349</v>
      </c>
      <c r="AS131" s="2">
        <f t="shared" ca="1" si="130"/>
        <v>1166957.4015433188</v>
      </c>
      <c r="AT131" s="2">
        <f t="shared" ca="1" si="161"/>
        <v>8670.20170390782</v>
      </c>
      <c r="AU131" s="16">
        <f t="shared" ca="1" si="154"/>
        <v>18465.703986622702</v>
      </c>
      <c r="AV131" s="16">
        <f t="shared" ca="1" si="97"/>
        <v>343.6705870321332</v>
      </c>
      <c r="AW131" s="14">
        <f t="shared" si="131"/>
        <v>450.45000000000005</v>
      </c>
      <c r="AX131" s="5">
        <f t="shared" si="98"/>
        <v>0</v>
      </c>
      <c r="AY131" s="16">
        <f t="shared" ca="1" si="99"/>
        <v>27930.026277562658</v>
      </c>
      <c r="AZ131" s="16">
        <f t="shared" ca="1" si="100"/>
        <v>1158287.1998394108</v>
      </c>
      <c r="BA131" s="16">
        <f t="shared" ca="1" si="132"/>
        <v>0.17774091978858361</v>
      </c>
      <c r="BB131" s="16">
        <f t="shared" ca="1" si="133"/>
        <v>0.17774091978858361</v>
      </c>
      <c r="BF131" s="5">
        <v>110</v>
      </c>
      <c r="BG131" s="4">
        <f t="shared" ca="1" si="134"/>
        <v>48823</v>
      </c>
      <c r="BH131" s="5">
        <f t="shared" ca="1" si="162"/>
        <v>31</v>
      </c>
      <c r="BI131" s="5">
        <f t="shared" ca="1" si="135"/>
        <v>3349</v>
      </c>
      <c r="BJ131" s="2">
        <f t="shared" ca="1" si="136"/>
        <v>1170841.7314691767</v>
      </c>
      <c r="BK131" s="2">
        <f t="shared" ca="1" si="163"/>
        <v>4723.1732255038914</v>
      </c>
      <c r="BL131" s="16">
        <f t="shared" ca="1" si="155"/>
        <v>18527.168858007393</v>
      </c>
      <c r="BM131" s="16">
        <f t="shared" ca="1" si="101"/>
        <v>344.81452762849142</v>
      </c>
      <c r="BN131" s="14">
        <f t="shared" si="137"/>
        <v>450.45000000000005</v>
      </c>
      <c r="BO131" s="5">
        <f t="shared" si="102"/>
        <v>0</v>
      </c>
      <c r="BP131" s="16">
        <f t="shared" ca="1" si="103"/>
        <v>24045.606611139778</v>
      </c>
      <c r="BQ131" s="16">
        <f t="shared" ca="1" si="104"/>
        <v>1166118.5582436728</v>
      </c>
      <c r="BR131" s="16">
        <f t="shared" ca="1" si="138"/>
        <v>0.17774091978858361</v>
      </c>
      <c r="BS131" s="16">
        <f t="shared" ca="1" si="139"/>
        <v>0.17774091978858361</v>
      </c>
      <c r="BW131" s="5">
        <v>110</v>
      </c>
      <c r="BX131" s="4">
        <f t="shared" ca="1" si="140"/>
        <v>48823</v>
      </c>
      <c r="BY131" s="5">
        <f t="shared" ca="1" si="164"/>
        <v>31</v>
      </c>
      <c r="BZ131" s="5">
        <f t="shared" ca="1" si="141"/>
        <v>3349</v>
      </c>
      <c r="CA131" s="2">
        <f t="shared" ca="1" si="142"/>
        <v>1458469.7956501176</v>
      </c>
      <c r="CB131" s="2">
        <f t="shared" ca="1" si="165"/>
        <v>2954.5608960035097</v>
      </c>
      <c r="CC131" s="16">
        <f t="shared" ca="1" si="156"/>
        <v>23078.538671838091</v>
      </c>
      <c r="CD131" s="16">
        <f t="shared" ca="1" si="105"/>
        <v>429.52139484853757</v>
      </c>
      <c r="CE131" s="14">
        <f t="shared" si="143"/>
        <v>450.45000000000005</v>
      </c>
      <c r="CF131" s="5">
        <f t="shared" si="106"/>
        <v>0</v>
      </c>
      <c r="CG131" s="16">
        <f t="shared" ca="1" si="107"/>
        <v>26913.070962690137</v>
      </c>
      <c r="CH131" s="16">
        <f t="shared" ca="1" si="108"/>
        <v>1455515.2347541139</v>
      </c>
      <c r="CI131" s="16">
        <f t="shared" ca="1" si="144"/>
        <v>0.17774091978858361</v>
      </c>
      <c r="CJ131" s="16">
        <f t="shared" ca="1" si="145"/>
        <v>0.17774091978858361</v>
      </c>
      <c r="CN131" s="5">
        <v>110</v>
      </c>
      <c r="CO131" s="4">
        <f t="shared" ca="1" si="146"/>
        <v>48823</v>
      </c>
      <c r="CP131" s="5">
        <f t="shared" ca="1" si="166"/>
        <v>31</v>
      </c>
      <c r="CQ131" s="5">
        <f t="shared" ca="1" si="147"/>
        <v>3349</v>
      </c>
      <c r="CR131" s="2">
        <f t="shared" ca="1" si="148"/>
        <v>1462212.3102520127</v>
      </c>
      <c r="CS131" s="2">
        <f t="shared" ca="1" si="167"/>
        <v>-848.74568009580253</v>
      </c>
      <c r="CT131" s="16">
        <f t="shared" ca="1" si="157"/>
        <v>23137.759485479455</v>
      </c>
      <c r="CU131" s="16">
        <f t="shared" ca="1" si="109"/>
        <v>430.62357063362504</v>
      </c>
      <c r="CV131" s="14">
        <f t="shared" si="149"/>
        <v>450.45000000000005</v>
      </c>
      <c r="CW131" s="5">
        <f t="shared" si="110"/>
        <v>0</v>
      </c>
      <c r="CX131" s="16">
        <f t="shared" ca="1" si="111"/>
        <v>23170.08737601728</v>
      </c>
      <c r="CY131" s="16">
        <f t="shared" ca="1" si="112"/>
        <v>1463061.0559321085</v>
      </c>
      <c r="CZ131" s="16">
        <f t="shared" ca="1" si="150"/>
        <v>0.17774091978858361</v>
      </c>
      <c r="DA131" s="16">
        <f t="shared" ca="1" si="151"/>
        <v>0.17774091978858361</v>
      </c>
    </row>
    <row r="132" spans="2:105">
      <c r="B132" s="5">
        <v>111</v>
      </c>
      <c r="C132" s="4">
        <f t="shared" ca="1" si="113"/>
        <v>48853</v>
      </c>
      <c r="D132" s="5">
        <f t="shared" ca="1" si="114"/>
        <v>30</v>
      </c>
      <c r="E132" s="5">
        <f t="shared" ca="1" si="115"/>
        <v>3379</v>
      </c>
      <c r="F132" s="2">
        <f t="shared" ca="1" si="116"/>
        <v>1455515.2347541139</v>
      </c>
      <c r="G132" s="2">
        <f t="shared" ca="1" si="88"/>
        <v>3764.6315724076521</v>
      </c>
      <c r="H132" s="16">
        <f t="shared" ca="1" si="152"/>
        <v>22283.167548377431</v>
      </c>
      <c r="I132" s="16">
        <f t="shared" ca="1" si="89"/>
        <v>414.82184190505455</v>
      </c>
      <c r="J132" s="14">
        <f t="shared" si="117"/>
        <v>450.45000000000005</v>
      </c>
      <c r="K132" s="5">
        <f t="shared" si="90"/>
        <v>0</v>
      </c>
      <c r="L132" s="16">
        <f t="shared" ca="1" si="91"/>
        <v>26913.070962690137</v>
      </c>
      <c r="M132" s="16">
        <f t="shared" ca="1" si="92"/>
        <v>1451750.6031817063</v>
      </c>
      <c r="N132" s="16">
        <f t="shared" ca="1" si="118"/>
        <v>0.1750117049191148</v>
      </c>
      <c r="O132" s="16">
        <f t="shared" ca="1" si="119"/>
        <v>0.1750117049191148</v>
      </c>
      <c r="P132" s="82"/>
      <c r="Q132" s="77">
        <f ca="1">IFERROR(IF('Simulación Cliente'!$H$21="Simple",G132+H132+I132+J132+K132,AC132+AD132+AE132+AF132+AG132),"")</f>
        <v>26913.070962690137</v>
      </c>
      <c r="R132" s="79">
        <f t="shared" ca="1" si="120"/>
        <v>3379</v>
      </c>
      <c r="S132" s="78">
        <f ca="1">IFERROR((1+'Simulación Cliente'!$E$21)^(R132/360),"")</f>
        <v>5.9009803416921853</v>
      </c>
      <c r="T132" s="75">
        <f t="shared" ca="1" si="121"/>
        <v>4560.78</v>
      </c>
      <c r="X132" s="5">
        <v>111</v>
      </c>
      <c r="Y132" s="4">
        <f t="shared" ca="1" si="122"/>
        <v>48853</v>
      </c>
      <c r="Z132" s="5">
        <f t="shared" ca="1" si="158"/>
        <v>30</v>
      </c>
      <c r="AA132" s="5">
        <f t="shared" ca="1" si="123"/>
        <v>3379</v>
      </c>
      <c r="AB132" s="2">
        <f t="shared" ca="1" si="124"/>
        <v>1463061.0559321085</v>
      </c>
      <c r="AC132" s="2">
        <f t="shared" ca="1" si="159"/>
        <v>-96.025100021688559</v>
      </c>
      <c r="AD132" s="16">
        <f t="shared" ca="1" si="153"/>
        <v>22398.690075098184</v>
      </c>
      <c r="AE132" s="16">
        <f t="shared" ca="1" si="93"/>
        <v>416.9724009407837</v>
      </c>
      <c r="AF132" s="14">
        <f t="shared" si="125"/>
        <v>450.45000000000005</v>
      </c>
      <c r="AG132" s="5">
        <f t="shared" si="94"/>
        <v>0</v>
      </c>
      <c r="AH132" s="16">
        <f t="shared" ca="1" si="95"/>
        <v>23170.08737601728</v>
      </c>
      <c r="AI132" s="16">
        <f t="shared" ca="1" si="96"/>
        <v>1463157.0810321302</v>
      </c>
      <c r="AJ132" s="16">
        <f t="shared" ca="1" si="126"/>
        <v>0.1750117049191148</v>
      </c>
      <c r="AK132" s="16">
        <f t="shared" ca="1" si="127"/>
        <v>0.1750117049191148</v>
      </c>
      <c r="AO132" s="5">
        <v>111</v>
      </c>
      <c r="AP132" s="4">
        <f t="shared" ca="1" si="128"/>
        <v>48853</v>
      </c>
      <c r="AQ132" s="5">
        <f t="shared" ca="1" si="160"/>
        <v>30</v>
      </c>
      <c r="AR132" s="5">
        <f t="shared" ca="1" si="129"/>
        <v>3379</v>
      </c>
      <c r="AS132" s="2">
        <f t="shared" ca="1" si="130"/>
        <v>1158287.1998394108</v>
      </c>
      <c r="AT132" s="2">
        <f t="shared" ca="1" si="161"/>
        <v>9416.7007094506116</v>
      </c>
      <c r="AU132" s="16">
        <f t="shared" ca="1" si="154"/>
        <v>17732.763716157708</v>
      </c>
      <c r="AV132" s="16">
        <f t="shared" ca="1" si="97"/>
        <v>330.11185195433717</v>
      </c>
      <c r="AW132" s="14">
        <f t="shared" si="131"/>
        <v>450.45000000000005</v>
      </c>
      <c r="AX132" s="5">
        <f t="shared" si="98"/>
        <v>0</v>
      </c>
      <c r="AY132" s="16">
        <f t="shared" ca="1" si="99"/>
        <v>27930.026277562658</v>
      </c>
      <c r="AZ132" s="16">
        <f t="shared" ca="1" si="100"/>
        <v>1148870.4991299603</v>
      </c>
      <c r="BA132" s="16">
        <f t="shared" ca="1" si="132"/>
        <v>0.1750117049191148</v>
      </c>
      <c r="BB132" s="16">
        <f t="shared" ca="1" si="133"/>
        <v>0.1750117049191148</v>
      </c>
      <c r="BF132" s="5">
        <v>111</v>
      </c>
      <c r="BG132" s="4">
        <f t="shared" ca="1" si="134"/>
        <v>48853</v>
      </c>
      <c r="BH132" s="5">
        <f t="shared" ca="1" si="162"/>
        <v>30</v>
      </c>
      <c r="BI132" s="5">
        <f t="shared" ca="1" si="135"/>
        <v>3379</v>
      </c>
      <c r="BJ132" s="2">
        <f t="shared" ca="1" si="136"/>
        <v>1166118.5582436728</v>
      </c>
      <c r="BK132" s="2">
        <f t="shared" ca="1" si="163"/>
        <v>5410.1551554196449</v>
      </c>
      <c r="BL132" s="16">
        <f t="shared" ca="1" si="155"/>
        <v>17852.65766662058</v>
      </c>
      <c r="BM132" s="16">
        <f t="shared" ca="1" si="101"/>
        <v>332.34378909955257</v>
      </c>
      <c r="BN132" s="14">
        <f t="shared" si="137"/>
        <v>450.45000000000005</v>
      </c>
      <c r="BO132" s="5">
        <f t="shared" si="102"/>
        <v>0</v>
      </c>
      <c r="BP132" s="16">
        <f t="shared" ca="1" si="103"/>
        <v>24045.606611139778</v>
      </c>
      <c r="BQ132" s="16">
        <f t="shared" ca="1" si="104"/>
        <v>1160708.4030882532</v>
      </c>
      <c r="BR132" s="16">
        <f t="shared" ca="1" si="138"/>
        <v>0.1750117049191148</v>
      </c>
      <c r="BS132" s="16">
        <f t="shared" ca="1" si="139"/>
        <v>0.1750117049191148</v>
      </c>
      <c r="BW132" s="5">
        <v>111</v>
      </c>
      <c r="BX132" s="4">
        <f t="shared" ca="1" si="140"/>
        <v>48853</v>
      </c>
      <c r="BY132" s="5">
        <f t="shared" ca="1" si="164"/>
        <v>30</v>
      </c>
      <c r="BZ132" s="5">
        <f t="shared" ca="1" si="141"/>
        <v>3379</v>
      </c>
      <c r="CA132" s="2">
        <f t="shared" ca="1" si="142"/>
        <v>1455515.2347541139</v>
      </c>
      <c r="CB132" s="2">
        <f t="shared" ca="1" si="165"/>
        <v>3764.6315724076521</v>
      </c>
      <c r="CC132" s="16">
        <f t="shared" ca="1" si="156"/>
        <v>22283.167548377431</v>
      </c>
      <c r="CD132" s="16">
        <f t="shared" ca="1" si="105"/>
        <v>414.82184190505455</v>
      </c>
      <c r="CE132" s="14">
        <f t="shared" si="143"/>
        <v>450.45000000000005</v>
      </c>
      <c r="CF132" s="5">
        <f t="shared" si="106"/>
        <v>0</v>
      </c>
      <c r="CG132" s="16">
        <f t="shared" ca="1" si="107"/>
        <v>26913.070962690137</v>
      </c>
      <c r="CH132" s="16">
        <f t="shared" ca="1" si="108"/>
        <v>1451750.6031817063</v>
      </c>
      <c r="CI132" s="16">
        <f t="shared" ca="1" si="144"/>
        <v>0.1750117049191148</v>
      </c>
      <c r="CJ132" s="16">
        <f t="shared" ca="1" si="145"/>
        <v>0.1750117049191148</v>
      </c>
      <c r="CN132" s="5">
        <v>111</v>
      </c>
      <c r="CO132" s="4">
        <f t="shared" ca="1" si="146"/>
        <v>48853</v>
      </c>
      <c r="CP132" s="5">
        <f t="shared" ca="1" si="166"/>
        <v>30</v>
      </c>
      <c r="CQ132" s="5">
        <f t="shared" ca="1" si="147"/>
        <v>3379</v>
      </c>
      <c r="CR132" s="2">
        <f t="shared" ca="1" si="148"/>
        <v>1463061.0559321085</v>
      </c>
      <c r="CS132" s="2">
        <f t="shared" ca="1" si="167"/>
        <v>-96.025100021688559</v>
      </c>
      <c r="CT132" s="16">
        <f t="shared" ca="1" si="157"/>
        <v>22398.690075098184</v>
      </c>
      <c r="CU132" s="16">
        <f t="shared" ca="1" si="109"/>
        <v>416.9724009407837</v>
      </c>
      <c r="CV132" s="14">
        <f t="shared" si="149"/>
        <v>450.45000000000005</v>
      </c>
      <c r="CW132" s="5">
        <f t="shared" si="110"/>
        <v>0</v>
      </c>
      <c r="CX132" s="16">
        <f t="shared" ca="1" si="111"/>
        <v>23170.08737601728</v>
      </c>
      <c r="CY132" s="16">
        <f t="shared" ca="1" si="112"/>
        <v>1463157.0810321302</v>
      </c>
      <c r="CZ132" s="16">
        <f t="shared" ca="1" si="150"/>
        <v>0.1750117049191148</v>
      </c>
      <c r="DA132" s="16">
        <f t="shared" ca="1" si="151"/>
        <v>0.1750117049191148</v>
      </c>
    </row>
    <row r="133" spans="2:105">
      <c r="B133" s="5">
        <v>112</v>
      </c>
      <c r="C133" s="4">
        <f t="shared" ca="1" si="113"/>
        <v>48884</v>
      </c>
      <c r="D133" s="5">
        <f t="shared" ca="1" si="114"/>
        <v>31</v>
      </c>
      <c r="E133" s="5">
        <f t="shared" ca="1" si="115"/>
        <v>3410</v>
      </c>
      <c r="F133" s="2">
        <f t="shared" ca="1" si="116"/>
        <v>1451750.6031817063</v>
      </c>
      <c r="G133" s="2">
        <f t="shared" ca="1" si="88"/>
        <v>3062.8628852652291</v>
      </c>
      <c r="H133" s="16">
        <f t="shared" ca="1" si="152"/>
        <v>22972.215494156764</v>
      </c>
      <c r="I133" s="16">
        <f t="shared" ca="1" si="89"/>
        <v>427.54258326814323</v>
      </c>
      <c r="J133" s="14">
        <f t="shared" si="117"/>
        <v>450.45000000000005</v>
      </c>
      <c r="K133" s="5">
        <f t="shared" si="90"/>
        <v>0</v>
      </c>
      <c r="L133" s="16">
        <f t="shared" ca="1" si="91"/>
        <v>26913.070962690137</v>
      </c>
      <c r="M133" s="16">
        <f t="shared" ca="1" si="92"/>
        <v>1448687.7402964411</v>
      </c>
      <c r="N133" s="16">
        <f t="shared" ca="1" si="118"/>
        <v>0.1722355344612192</v>
      </c>
      <c r="O133" s="16">
        <f t="shared" ca="1" si="119"/>
        <v>0.1722355344612192</v>
      </c>
      <c r="P133" s="82"/>
      <c r="Q133" s="77">
        <f ca="1">IFERROR(IF('Simulación Cliente'!$H$21="Simple",G133+H133+I133+J133+K133,AC133+AD133+AE133+AF133+AG133),"")</f>
        <v>26913.070962690137</v>
      </c>
      <c r="R133" s="79">
        <f t="shared" ca="1" si="120"/>
        <v>3410</v>
      </c>
      <c r="S133" s="78">
        <f ca="1">IFERROR((1+'Simulación Cliente'!$E$21)^(R133/360),"")</f>
        <v>5.9978674887671835</v>
      </c>
      <c r="T133" s="75">
        <f t="shared" ca="1" si="121"/>
        <v>4487.1099999999997</v>
      </c>
      <c r="X133" s="5">
        <v>112</v>
      </c>
      <c r="Y133" s="4">
        <f t="shared" ca="1" si="122"/>
        <v>48884</v>
      </c>
      <c r="Z133" s="5">
        <f t="shared" ca="1" si="158"/>
        <v>31</v>
      </c>
      <c r="AA133" s="5">
        <f t="shared" ca="1" si="123"/>
        <v>3410</v>
      </c>
      <c r="AB133" s="2">
        <f t="shared" ca="1" si="124"/>
        <v>1463157.0810321302</v>
      </c>
      <c r="AC133" s="2">
        <f t="shared" ca="1" si="159"/>
        <v>-863.97378308051339</v>
      </c>
      <c r="AD133" s="16">
        <f t="shared" ca="1" si="153"/>
        <v>23152.709352147929</v>
      </c>
      <c r="AE133" s="16">
        <f t="shared" ca="1" si="93"/>
        <v>430.90180694986452</v>
      </c>
      <c r="AF133" s="14">
        <f t="shared" si="125"/>
        <v>450.45000000000005</v>
      </c>
      <c r="AG133" s="5">
        <f t="shared" si="94"/>
        <v>0</v>
      </c>
      <c r="AH133" s="16">
        <f t="shared" ca="1" si="95"/>
        <v>23170.08737601728</v>
      </c>
      <c r="AI133" s="16">
        <f t="shared" ca="1" si="96"/>
        <v>1464021.0548152106</v>
      </c>
      <c r="AJ133" s="16">
        <f t="shared" ca="1" si="126"/>
        <v>0.1722355344612192</v>
      </c>
      <c r="AK133" s="16">
        <f t="shared" ca="1" si="127"/>
        <v>0.1722355344612192</v>
      </c>
      <c r="AO133" s="5">
        <v>112</v>
      </c>
      <c r="AP133" s="4">
        <f t="shared" ca="1" si="128"/>
        <v>48884</v>
      </c>
      <c r="AQ133" s="5">
        <f t="shared" ca="1" si="160"/>
        <v>31</v>
      </c>
      <c r="AR133" s="5">
        <f t="shared" ca="1" si="129"/>
        <v>3410</v>
      </c>
      <c r="AS133" s="2">
        <f t="shared" ca="1" si="130"/>
        <v>1148870.4991299603</v>
      </c>
      <c r="AT133" s="2">
        <f t="shared" ca="1" si="161"/>
        <v>8961.7319019425377</v>
      </c>
      <c r="AU133" s="16">
        <f t="shared" ca="1" si="154"/>
        <v>18179.500406647712</v>
      </c>
      <c r="AV133" s="16">
        <f t="shared" ca="1" si="97"/>
        <v>338.34396897240697</v>
      </c>
      <c r="AW133" s="14">
        <f t="shared" si="131"/>
        <v>450.45000000000005</v>
      </c>
      <c r="AX133" s="5">
        <f t="shared" si="98"/>
        <v>0</v>
      </c>
      <c r="AY133" s="16">
        <f t="shared" ca="1" si="99"/>
        <v>27930.026277562658</v>
      </c>
      <c r="AZ133" s="16">
        <f t="shared" ca="1" si="100"/>
        <v>1139908.7672280178</v>
      </c>
      <c r="BA133" s="16">
        <f t="shared" ca="1" si="132"/>
        <v>0.1722355344612192</v>
      </c>
      <c r="BB133" s="16">
        <f t="shared" ca="1" si="133"/>
        <v>0.1722355344612192</v>
      </c>
      <c r="BF133" s="5">
        <v>112</v>
      </c>
      <c r="BG133" s="4">
        <f t="shared" ca="1" si="134"/>
        <v>48884</v>
      </c>
      <c r="BH133" s="5">
        <f t="shared" ca="1" si="162"/>
        <v>31</v>
      </c>
      <c r="BI133" s="5">
        <f t="shared" ca="1" si="135"/>
        <v>3410</v>
      </c>
      <c r="BJ133" s="2">
        <f t="shared" ca="1" si="136"/>
        <v>1160708.4030882532</v>
      </c>
      <c r="BK133" s="2">
        <f t="shared" ca="1" si="163"/>
        <v>4886.5052965311334</v>
      </c>
      <c r="BL133" s="16">
        <f t="shared" ca="1" si="155"/>
        <v>18366.821066362292</v>
      </c>
      <c r="BM133" s="16">
        <f t="shared" ca="1" si="101"/>
        <v>341.83024824635146</v>
      </c>
      <c r="BN133" s="14">
        <f t="shared" si="137"/>
        <v>450.45000000000005</v>
      </c>
      <c r="BO133" s="5">
        <f t="shared" si="102"/>
        <v>0</v>
      </c>
      <c r="BP133" s="16">
        <f t="shared" ca="1" si="103"/>
        <v>24045.606611139778</v>
      </c>
      <c r="BQ133" s="16">
        <f t="shared" ca="1" si="104"/>
        <v>1155821.8977917221</v>
      </c>
      <c r="BR133" s="16">
        <f t="shared" ca="1" si="138"/>
        <v>0.1722355344612192</v>
      </c>
      <c r="BS133" s="16">
        <f t="shared" ca="1" si="139"/>
        <v>0.1722355344612192</v>
      </c>
      <c r="BW133" s="5">
        <v>112</v>
      </c>
      <c r="BX133" s="4">
        <f t="shared" ca="1" si="140"/>
        <v>48884</v>
      </c>
      <c r="BY133" s="5">
        <f t="shared" ca="1" si="164"/>
        <v>31</v>
      </c>
      <c r="BZ133" s="5">
        <f t="shared" ca="1" si="141"/>
        <v>3410</v>
      </c>
      <c r="CA133" s="2">
        <f t="shared" ca="1" si="142"/>
        <v>1451750.6031817063</v>
      </c>
      <c r="CB133" s="2">
        <f t="shared" ca="1" si="165"/>
        <v>3062.8628852652291</v>
      </c>
      <c r="CC133" s="16">
        <f t="shared" ca="1" si="156"/>
        <v>22972.215494156764</v>
      </c>
      <c r="CD133" s="16">
        <f t="shared" ca="1" si="105"/>
        <v>427.54258326814323</v>
      </c>
      <c r="CE133" s="14">
        <f t="shared" si="143"/>
        <v>450.45000000000005</v>
      </c>
      <c r="CF133" s="5">
        <f t="shared" si="106"/>
        <v>0</v>
      </c>
      <c r="CG133" s="16">
        <f t="shared" ca="1" si="107"/>
        <v>26913.070962690137</v>
      </c>
      <c r="CH133" s="16">
        <f t="shared" ca="1" si="108"/>
        <v>1448687.7402964411</v>
      </c>
      <c r="CI133" s="16">
        <f t="shared" ca="1" si="144"/>
        <v>0.1722355344612192</v>
      </c>
      <c r="CJ133" s="16">
        <f t="shared" ca="1" si="145"/>
        <v>0.1722355344612192</v>
      </c>
      <c r="CN133" s="5">
        <v>112</v>
      </c>
      <c r="CO133" s="4">
        <f t="shared" ca="1" si="146"/>
        <v>48884</v>
      </c>
      <c r="CP133" s="5">
        <f t="shared" ca="1" si="166"/>
        <v>31</v>
      </c>
      <c r="CQ133" s="5">
        <f t="shared" ca="1" si="147"/>
        <v>3410</v>
      </c>
      <c r="CR133" s="2">
        <f t="shared" ca="1" si="148"/>
        <v>1463157.0810321302</v>
      </c>
      <c r="CS133" s="2">
        <f t="shared" ca="1" si="167"/>
        <v>-863.97378308051339</v>
      </c>
      <c r="CT133" s="16">
        <f t="shared" ca="1" si="157"/>
        <v>23152.709352147929</v>
      </c>
      <c r="CU133" s="16">
        <f t="shared" ca="1" si="109"/>
        <v>430.90180694986452</v>
      </c>
      <c r="CV133" s="14">
        <f t="shared" si="149"/>
        <v>450.45000000000005</v>
      </c>
      <c r="CW133" s="5">
        <f t="shared" si="110"/>
        <v>0</v>
      </c>
      <c r="CX133" s="16">
        <f t="shared" ca="1" si="111"/>
        <v>23170.08737601728</v>
      </c>
      <c r="CY133" s="16">
        <f t="shared" ca="1" si="112"/>
        <v>1464021.0548152106</v>
      </c>
      <c r="CZ133" s="16">
        <f t="shared" ca="1" si="150"/>
        <v>0.1722355344612192</v>
      </c>
      <c r="DA133" s="16">
        <f t="shared" ca="1" si="151"/>
        <v>0.1722355344612192</v>
      </c>
    </row>
    <row r="134" spans="2:105">
      <c r="B134" s="5">
        <v>113</v>
      </c>
      <c r="C134" s="4">
        <f t="shared" ca="1" si="113"/>
        <v>48914</v>
      </c>
      <c r="D134" s="5">
        <f t="shared" ca="1" si="114"/>
        <v>30</v>
      </c>
      <c r="E134" s="5">
        <f t="shared" ca="1" si="115"/>
        <v>3440</v>
      </c>
      <c r="F134" s="2">
        <f t="shared" ca="1" si="116"/>
        <v>1448687.7402964411</v>
      </c>
      <c r="G134" s="2">
        <f t="shared" ca="1" si="88"/>
        <v>3871.1027333149104</v>
      </c>
      <c r="H134" s="16">
        <f t="shared" ca="1" si="152"/>
        <v>22178.642223390609</v>
      </c>
      <c r="I134" s="16">
        <f t="shared" ca="1" si="89"/>
        <v>412.87600598461717</v>
      </c>
      <c r="J134" s="14">
        <f t="shared" si="117"/>
        <v>450.45000000000005</v>
      </c>
      <c r="K134" s="5">
        <f t="shared" si="90"/>
        <v>0</v>
      </c>
      <c r="L134" s="16">
        <f t="shared" ca="1" si="91"/>
        <v>26913.070962690137</v>
      </c>
      <c r="M134" s="16">
        <f t="shared" ca="1" si="92"/>
        <v>1444816.6375631262</v>
      </c>
      <c r="N134" s="16">
        <f t="shared" ca="1" si="118"/>
        <v>0.16959085487780304</v>
      </c>
      <c r="O134" s="16">
        <f t="shared" ca="1" si="119"/>
        <v>0.16959085487780304</v>
      </c>
      <c r="P134" s="82"/>
      <c r="Q134" s="77">
        <f ca="1">IFERROR(IF('Simulación Cliente'!$H$21="Simple",G134+H134+I134+J134+K134,AC134+AD134+AE134+AF134+AG134),"")</f>
        <v>26913.070962690137</v>
      </c>
      <c r="R134" s="79">
        <f t="shared" ca="1" si="120"/>
        <v>3440</v>
      </c>
      <c r="S134" s="78">
        <f ca="1">IFERROR((1+'Simulación Cliente'!$E$21)^(R134/360),"")</f>
        <v>6.0931436053522523</v>
      </c>
      <c r="T134" s="75">
        <f t="shared" ca="1" si="121"/>
        <v>4416.9399999999996</v>
      </c>
      <c r="X134" s="5">
        <v>113</v>
      </c>
      <c r="Y134" s="4">
        <f t="shared" ca="1" si="122"/>
        <v>48914</v>
      </c>
      <c r="Z134" s="5">
        <f t="shared" ca="1" si="158"/>
        <v>30</v>
      </c>
      <c r="AA134" s="5">
        <f t="shared" ca="1" si="123"/>
        <v>3440</v>
      </c>
      <c r="AB134" s="2">
        <f t="shared" ca="1" si="124"/>
        <v>1464021.0548152106</v>
      </c>
      <c r="AC134" s="2">
        <f t="shared" ca="1" si="159"/>
        <v>23059.091601733289</v>
      </c>
      <c r="AD134" s="16">
        <f t="shared" ca="1" si="153"/>
        <v>22413.387149678809</v>
      </c>
      <c r="AE134" s="16">
        <f t="shared" ca="1" si="93"/>
        <v>417.24600062246788</v>
      </c>
      <c r="AF134" s="14">
        <f t="shared" si="125"/>
        <v>450.45000000000005</v>
      </c>
      <c r="AG134" s="5">
        <f t="shared" si="94"/>
        <v>0</v>
      </c>
      <c r="AH134" s="16">
        <f t="shared" ca="1" si="95"/>
        <v>46340.17475203456</v>
      </c>
      <c r="AI134" s="16">
        <f t="shared" ca="1" si="96"/>
        <v>1440961.9632134773</v>
      </c>
      <c r="AJ134" s="16">
        <f t="shared" ca="1" si="126"/>
        <v>0.33918170975560608</v>
      </c>
      <c r="AK134" s="16">
        <f t="shared" ca="1" si="127"/>
        <v>0.16959085487780304</v>
      </c>
      <c r="AO134" s="5">
        <v>113</v>
      </c>
      <c r="AP134" s="4">
        <f t="shared" ca="1" si="128"/>
        <v>48914</v>
      </c>
      <c r="AQ134" s="5">
        <f t="shared" ca="1" si="160"/>
        <v>30</v>
      </c>
      <c r="AR134" s="5">
        <f t="shared" ca="1" si="129"/>
        <v>3440</v>
      </c>
      <c r="AS134" s="2">
        <f t="shared" ca="1" si="130"/>
        <v>1139908.7672280178</v>
      </c>
      <c r="AT134" s="2">
        <f t="shared" ca="1" si="161"/>
        <v>9703.3026346402803</v>
      </c>
      <c r="AU134" s="16">
        <f t="shared" ca="1" si="154"/>
        <v>17451.399644262288</v>
      </c>
      <c r="AV134" s="16">
        <f t="shared" ca="1" si="97"/>
        <v>324.87399866008849</v>
      </c>
      <c r="AW134" s="14">
        <f t="shared" si="131"/>
        <v>450.45000000000005</v>
      </c>
      <c r="AX134" s="5">
        <f t="shared" si="98"/>
        <v>0</v>
      </c>
      <c r="AY134" s="16">
        <f t="shared" ca="1" si="99"/>
        <v>27930.026277562658</v>
      </c>
      <c r="AZ134" s="16">
        <f t="shared" ca="1" si="100"/>
        <v>1130205.4645933774</v>
      </c>
      <c r="BA134" s="16">
        <f t="shared" ca="1" si="132"/>
        <v>0.16959085487780304</v>
      </c>
      <c r="BB134" s="16">
        <f t="shared" ca="1" si="133"/>
        <v>0.16959085487780304</v>
      </c>
      <c r="BF134" s="5">
        <v>113</v>
      </c>
      <c r="BG134" s="4">
        <f t="shared" ca="1" si="134"/>
        <v>48914</v>
      </c>
      <c r="BH134" s="5">
        <f t="shared" ca="1" si="162"/>
        <v>30</v>
      </c>
      <c r="BI134" s="5">
        <f t="shared" ca="1" si="135"/>
        <v>3440</v>
      </c>
      <c r="BJ134" s="2">
        <f t="shared" ca="1" si="136"/>
        <v>1155821.8977917221</v>
      </c>
      <c r="BK134" s="2">
        <f t="shared" ca="1" si="163"/>
        <v>29616.332734223124</v>
      </c>
      <c r="BL134" s="16">
        <f t="shared" ca="1" si="155"/>
        <v>17695.02124718569</v>
      </c>
      <c r="BM134" s="16">
        <f t="shared" ca="1" si="101"/>
        <v>329.40924087074569</v>
      </c>
      <c r="BN134" s="14">
        <f t="shared" si="137"/>
        <v>450.45000000000005</v>
      </c>
      <c r="BO134" s="5">
        <f t="shared" si="102"/>
        <v>0</v>
      </c>
      <c r="BP134" s="16">
        <f t="shared" ca="1" si="103"/>
        <v>48091.213222279555</v>
      </c>
      <c r="BQ134" s="16">
        <f t="shared" ca="1" si="104"/>
        <v>1126205.5650574989</v>
      </c>
      <c r="BR134" s="16">
        <f t="shared" ca="1" si="138"/>
        <v>0.33918170975560608</v>
      </c>
      <c r="BS134" s="16">
        <f t="shared" ca="1" si="139"/>
        <v>0.16959085487780304</v>
      </c>
      <c r="BW134" s="5">
        <v>113</v>
      </c>
      <c r="BX134" s="4">
        <f t="shared" ca="1" si="140"/>
        <v>48914</v>
      </c>
      <c r="BY134" s="5">
        <f t="shared" ca="1" si="164"/>
        <v>30</v>
      </c>
      <c r="BZ134" s="5">
        <f t="shared" ca="1" si="141"/>
        <v>3440</v>
      </c>
      <c r="CA134" s="2">
        <f t="shared" ca="1" si="142"/>
        <v>1448687.7402964411</v>
      </c>
      <c r="CB134" s="2">
        <f t="shared" ca="1" si="165"/>
        <v>3871.1027333149104</v>
      </c>
      <c r="CC134" s="16">
        <f t="shared" ca="1" si="156"/>
        <v>22178.642223390609</v>
      </c>
      <c r="CD134" s="16">
        <f t="shared" ca="1" si="105"/>
        <v>412.87600598461717</v>
      </c>
      <c r="CE134" s="14">
        <f t="shared" si="143"/>
        <v>450.45000000000005</v>
      </c>
      <c r="CF134" s="5">
        <f t="shared" si="106"/>
        <v>0</v>
      </c>
      <c r="CG134" s="16">
        <f t="shared" ca="1" si="107"/>
        <v>26913.070962690137</v>
      </c>
      <c r="CH134" s="16">
        <f t="shared" ca="1" si="108"/>
        <v>1444816.6375631262</v>
      </c>
      <c r="CI134" s="16">
        <f t="shared" ca="1" si="144"/>
        <v>0.16959085487780304</v>
      </c>
      <c r="CJ134" s="16">
        <f t="shared" ca="1" si="145"/>
        <v>0.16959085487780304</v>
      </c>
      <c r="CN134" s="5">
        <v>113</v>
      </c>
      <c r="CO134" s="4">
        <f t="shared" ca="1" si="146"/>
        <v>48914</v>
      </c>
      <c r="CP134" s="5">
        <f t="shared" ca="1" si="166"/>
        <v>30</v>
      </c>
      <c r="CQ134" s="5">
        <f t="shared" ca="1" si="147"/>
        <v>3440</v>
      </c>
      <c r="CR134" s="2">
        <f t="shared" ca="1" si="148"/>
        <v>1464021.0548152106</v>
      </c>
      <c r="CS134" s="2">
        <f t="shared" ca="1" si="167"/>
        <v>23059.091601733289</v>
      </c>
      <c r="CT134" s="16">
        <f t="shared" ca="1" si="157"/>
        <v>22413.387149678809</v>
      </c>
      <c r="CU134" s="16">
        <f t="shared" ca="1" si="109"/>
        <v>417.24600062246788</v>
      </c>
      <c r="CV134" s="14">
        <f t="shared" si="149"/>
        <v>450.45000000000005</v>
      </c>
      <c r="CW134" s="5">
        <f t="shared" si="110"/>
        <v>0</v>
      </c>
      <c r="CX134" s="16">
        <f t="shared" ca="1" si="111"/>
        <v>46340.17475203456</v>
      </c>
      <c r="CY134" s="16">
        <f t="shared" ca="1" si="112"/>
        <v>1440961.9632134773</v>
      </c>
      <c r="CZ134" s="16">
        <f t="shared" ca="1" si="150"/>
        <v>0.33918170975560608</v>
      </c>
      <c r="DA134" s="16">
        <f t="shared" ca="1" si="151"/>
        <v>0.16959085487780304</v>
      </c>
    </row>
    <row r="135" spans="2:105">
      <c r="B135" s="5">
        <v>114</v>
      </c>
      <c r="C135" s="4">
        <f t="shared" ca="1" si="113"/>
        <v>48945</v>
      </c>
      <c r="D135" s="5">
        <f t="shared" ca="1" si="114"/>
        <v>31</v>
      </c>
      <c r="E135" s="5">
        <f t="shared" ca="1" si="115"/>
        <v>3471</v>
      </c>
      <c r="F135" s="2">
        <f t="shared" ca="1" si="116"/>
        <v>1444816.6375631262</v>
      </c>
      <c r="G135" s="2">
        <f t="shared" ca="1" si="88"/>
        <v>3174.6266535298018</v>
      </c>
      <c r="H135" s="16">
        <f t="shared" ca="1" si="152"/>
        <v>22862.493788465723</v>
      </c>
      <c r="I135" s="16">
        <f t="shared" ca="1" si="89"/>
        <v>425.500520694611</v>
      </c>
      <c r="J135" s="14">
        <f t="shared" si="117"/>
        <v>450.45000000000005</v>
      </c>
      <c r="K135" s="5">
        <f t="shared" si="90"/>
        <v>0</v>
      </c>
      <c r="L135" s="16">
        <f t="shared" ca="1" si="91"/>
        <v>26913.070962690137</v>
      </c>
      <c r="M135" s="16">
        <f t="shared" ca="1" si="92"/>
        <v>1441642.0109095965</v>
      </c>
      <c r="N135" s="16">
        <f t="shared" ca="1" si="118"/>
        <v>0.16690067411841542</v>
      </c>
      <c r="O135" s="16">
        <f t="shared" ca="1" si="119"/>
        <v>0.16690067411841542</v>
      </c>
      <c r="P135" s="82"/>
      <c r="Q135" s="77">
        <f ca="1">IFERROR(IF('Simulación Cliente'!$H$21="Simple",G135+H135+I135+J135+K135,AC135+AD135+AE135+AF135+AG135),"")</f>
        <v>26913.070962690137</v>
      </c>
      <c r="R135" s="79">
        <f t="shared" ca="1" si="120"/>
        <v>3471</v>
      </c>
      <c r="S135" s="78">
        <f ca="1">IFERROR((1+'Simulación Cliente'!$E$21)^(R135/360),"")</f>
        <v>6.1931858468879293</v>
      </c>
      <c r="T135" s="75">
        <f t="shared" ca="1" si="121"/>
        <v>4345.59</v>
      </c>
      <c r="X135" s="5">
        <v>114</v>
      </c>
      <c r="Y135" s="4">
        <f t="shared" ca="1" si="122"/>
        <v>48945</v>
      </c>
      <c r="Z135" s="5">
        <f t="shared" ca="1" si="158"/>
        <v>31</v>
      </c>
      <c r="AA135" s="5">
        <f t="shared" ca="1" si="123"/>
        <v>3471</v>
      </c>
      <c r="AB135" s="2">
        <f t="shared" ca="1" si="124"/>
        <v>1440961.9632134773</v>
      </c>
      <c r="AC135" s="2">
        <f t="shared" ca="1" si="159"/>
        <v>-506.22611876532392</v>
      </c>
      <c r="AD135" s="16">
        <f t="shared" ca="1" si="153"/>
        <v>22801.498181075676</v>
      </c>
      <c r="AE135" s="16">
        <f t="shared" ca="1" si="93"/>
        <v>424.365313706927</v>
      </c>
      <c r="AF135" s="14">
        <f t="shared" si="125"/>
        <v>450.45000000000005</v>
      </c>
      <c r="AG135" s="5">
        <f t="shared" si="94"/>
        <v>0</v>
      </c>
      <c r="AH135" s="16">
        <f t="shared" ca="1" si="95"/>
        <v>23170.08737601728</v>
      </c>
      <c r="AI135" s="16">
        <f t="shared" ca="1" si="96"/>
        <v>1441468.1893322426</v>
      </c>
      <c r="AJ135" s="16">
        <f t="shared" ca="1" si="126"/>
        <v>0.16690067411841542</v>
      </c>
      <c r="AK135" s="16">
        <f t="shared" ca="1" si="127"/>
        <v>0.16690067411841542</v>
      </c>
      <c r="AO135" s="5">
        <v>114</v>
      </c>
      <c r="AP135" s="4">
        <f t="shared" ca="1" si="128"/>
        <v>48945</v>
      </c>
      <c r="AQ135" s="5">
        <f t="shared" ca="1" si="160"/>
        <v>31</v>
      </c>
      <c r="AR135" s="5">
        <f t="shared" ca="1" si="129"/>
        <v>3471</v>
      </c>
      <c r="AS135" s="2">
        <f t="shared" ca="1" si="130"/>
        <v>1130205.4645933774</v>
      </c>
      <c r="AT135" s="2">
        <f t="shared" ca="1" si="161"/>
        <v>9262.5806094998879</v>
      </c>
      <c r="AU135" s="16">
        <f t="shared" ca="1" si="154"/>
        <v>17884.148577869037</v>
      </c>
      <c r="AV135" s="16">
        <f t="shared" ca="1" si="97"/>
        <v>332.84709019373088</v>
      </c>
      <c r="AW135" s="14">
        <f t="shared" si="131"/>
        <v>450.45000000000005</v>
      </c>
      <c r="AX135" s="5">
        <f t="shared" si="98"/>
        <v>0</v>
      </c>
      <c r="AY135" s="16">
        <f t="shared" ca="1" si="99"/>
        <v>27930.026277562658</v>
      </c>
      <c r="AZ135" s="16">
        <f t="shared" ca="1" si="100"/>
        <v>1120942.8839838775</v>
      </c>
      <c r="BA135" s="16">
        <f t="shared" ca="1" si="132"/>
        <v>0.16690067411841542</v>
      </c>
      <c r="BB135" s="16">
        <f t="shared" ca="1" si="133"/>
        <v>0.16690067411841542</v>
      </c>
      <c r="BF135" s="5">
        <v>114</v>
      </c>
      <c r="BG135" s="4">
        <f t="shared" ca="1" si="134"/>
        <v>48945</v>
      </c>
      <c r="BH135" s="5">
        <f t="shared" ca="1" si="162"/>
        <v>31</v>
      </c>
      <c r="BI135" s="5">
        <f t="shared" ca="1" si="135"/>
        <v>3471</v>
      </c>
      <c r="BJ135" s="2">
        <f t="shared" ca="1" si="136"/>
        <v>1126205.5650574989</v>
      </c>
      <c r="BK135" s="2">
        <f t="shared" ca="1" si="163"/>
        <v>5442.6325412071783</v>
      </c>
      <c r="BL135" s="16">
        <f t="shared" ca="1" si="155"/>
        <v>17820.854955747029</v>
      </c>
      <c r="BM135" s="16">
        <f t="shared" ca="1" si="101"/>
        <v>331.66911418556901</v>
      </c>
      <c r="BN135" s="14">
        <f t="shared" si="137"/>
        <v>450.45000000000005</v>
      </c>
      <c r="BO135" s="5">
        <f t="shared" si="102"/>
        <v>0</v>
      </c>
      <c r="BP135" s="16">
        <f t="shared" ca="1" si="103"/>
        <v>24045.606611139778</v>
      </c>
      <c r="BQ135" s="16">
        <f t="shared" ca="1" si="104"/>
        <v>1120762.9325162917</v>
      </c>
      <c r="BR135" s="16">
        <f t="shared" ca="1" si="138"/>
        <v>0.16690067411841542</v>
      </c>
      <c r="BS135" s="16">
        <f t="shared" ca="1" si="139"/>
        <v>0.16690067411841542</v>
      </c>
      <c r="BW135" s="5">
        <v>114</v>
      </c>
      <c r="BX135" s="4">
        <f t="shared" ca="1" si="140"/>
        <v>48945</v>
      </c>
      <c r="BY135" s="5">
        <f t="shared" ca="1" si="164"/>
        <v>31</v>
      </c>
      <c r="BZ135" s="5">
        <f t="shared" ca="1" si="141"/>
        <v>3471</v>
      </c>
      <c r="CA135" s="2">
        <f t="shared" ca="1" si="142"/>
        <v>1444816.6375631262</v>
      </c>
      <c r="CB135" s="2">
        <f t="shared" ca="1" si="165"/>
        <v>3174.6266535298018</v>
      </c>
      <c r="CC135" s="16">
        <f t="shared" ca="1" si="156"/>
        <v>22862.493788465723</v>
      </c>
      <c r="CD135" s="16">
        <f t="shared" ca="1" si="105"/>
        <v>425.500520694611</v>
      </c>
      <c r="CE135" s="14">
        <f t="shared" si="143"/>
        <v>450.45000000000005</v>
      </c>
      <c r="CF135" s="5">
        <f t="shared" si="106"/>
        <v>0</v>
      </c>
      <c r="CG135" s="16">
        <f t="shared" ca="1" si="107"/>
        <v>26913.070962690137</v>
      </c>
      <c r="CH135" s="16">
        <f t="shared" ca="1" si="108"/>
        <v>1441642.0109095965</v>
      </c>
      <c r="CI135" s="16">
        <f t="shared" ca="1" si="144"/>
        <v>0.16690067411841542</v>
      </c>
      <c r="CJ135" s="16">
        <f t="shared" ca="1" si="145"/>
        <v>0.16690067411841542</v>
      </c>
      <c r="CN135" s="5">
        <v>114</v>
      </c>
      <c r="CO135" s="4">
        <f t="shared" ca="1" si="146"/>
        <v>48945</v>
      </c>
      <c r="CP135" s="5">
        <f t="shared" ca="1" si="166"/>
        <v>31</v>
      </c>
      <c r="CQ135" s="5">
        <f t="shared" ca="1" si="147"/>
        <v>3471</v>
      </c>
      <c r="CR135" s="2">
        <f t="shared" ca="1" si="148"/>
        <v>1440961.9632134773</v>
      </c>
      <c r="CS135" s="2">
        <f t="shared" ca="1" si="167"/>
        <v>-506.22611876532392</v>
      </c>
      <c r="CT135" s="16">
        <f t="shared" ca="1" si="157"/>
        <v>22801.498181075676</v>
      </c>
      <c r="CU135" s="16">
        <f t="shared" ca="1" si="109"/>
        <v>424.365313706927</v>
      </c>
      <c r="CV135" s="14">
        <f t="shared" si="149"/>
        <v>450.45000000000005</v>
      </c>
      <c r="CW135" s="5">
        <f t="shared" si="110"/>
        <v>0</v>
      </c>
      <c r="CX135" s="16">
        <f t="shared" ca="1" si="111"/>
        <v>23170.08737601728</v>
      </c>
      <c r="CY135" s="16">
        <f t="shared" ca="1" si="112"/>
        <v>1441468.1893322426</v>
      </c>
      <c r="CZ135" s="16">
        <f t="shared" ca="1" si="150"/>
        <v>0.16690067411841542</v>
      </c>
      <c r="DA135" s="16">
        <f t="shared" ca="1" si="151"/>
        <v>0.16690067411841542</v>
      </c>
    </row>
    <row r="136" spans="2:105">
      <c r="B136" s="5">
        <v>115</v>
      </c>
      <c r="C136" s="4">
        <f t="shared" ca="1" si="113"/>
        <v>48976</v>
      </c>
      <c r="D136" s="5">
        <f t="shared" ca="1" si="114"/>
        <v>31</v>
      </c>
      <c r="E136" s="5">
        <f t="shared" ca="1" si="115"/>
        <v>3502</v>
      </c>
      <c r="F136" s="2">
        <f t="shared" ca="1" si="116"/>
        <v>1441642.0109095965</v>
      </c>
      <c r="G136" s="2">
        <f t="shared" ca="1" si="88"/>
        <v>3225.7962521619193</v>
      </c>
      <c r="H136" s="16">
        <f t="shared" ca="1" si="152"/>
        <v>22812.259121823568</v>
      </c>
      <c r="I136" s="16">
        <f t="shared" ca="1" si="89"/>
        <v>424.56558870464846</v>
      </c>
      <c r="J136" s="14">
        <f t="shared" si="117"/>
        <v>450.45000000000005</v>
      </c>
      <c r="K136" s="5">
        <f t="shared" si="90"/>
        <v>0</v>
      </c>
      <c r="L136" s="16">
        <f t="shared" ca="1" si="91"/>
        <v>26913.070962690137</v>
      </c>
      <c r="M136" s="16">
        <f t="shared" ca="1" si="92"/>
        <v>1438416.2146574345</v>
      </c>
      <c r="N136" s="16">
        <f t="shared" ca="1" si="118"/>
        <v>0.16425316707821744</v>
      </c>
      <c r="O136" s="16">
        <f t="shared" ca="1" si="119"/>
        <v>0.16425316707821744</v>
      </c>
      <c r="P136" s="82"/>
      <c r="Q136" s="77">
        <f ca="1">IFERROR(IF('Simulación Cliente'!$H$21="Simple",G136+H136+I136+J136+K136,AC136+AD136+AE136+AF136+AG136),"")</f>
        <v>26913.070962690137</v>
      </c>
      <c r="R136" s="79">
        <f t="shared" ca="1" si="120"/>
        <v>3502</v>
      </c>
      <c r="S136" s="78">
        <f ca="1">IFERROR((1+'Simulación Cliente'!$E$21)^(R136/360),"")</f>
        <v>6.2948706642005314</v>
      </c>
      <c r="T136" s="75">
        <f t="shared" ca="1" si="121"/>
        <v>4275.3999999999996</v>
      </c>
      <c r="X136" s="5">
        <v>115</v>
      </c>
      <c r="Y136" s="4">
        <f t="shared" ca="1" si="122"/>
        <v>48976</v>
      </c>
      <c r="Z136" s="5">
        <f t="shared" ca="1" si="158"/>
        <v>31</v>
      </c>
      <c r="AA136" s="5">
        <f t="shared" ca="1" si="123"/>
        <v>3502</v>
      </c>
      <c r="AB136" s="2">
        <f t="shared" ca="1" si="124"/>
        <v>1441468.1893322426</v>
      </c>
      <c r="AC136" s="2">
        <f t="shared" ca="1" si="159"/>
        <v>-514.38562542275031</v>
      </c>
      <c r="AD136" s="16">
        <f t="shared" ca="1" si="153"/>
        <v>22809.508603433045</v>
      </c>
      <c r="AE136" s="16">
        <f t="shared" ca="1" si="93"/>
        <v>424.5143980069854</v>
      </c>
      <c r="AF136" s="14">
        <f t="shared" si="125"/>
        <v>450.45000000000005</v>
      </c>
      <c r="AG136" s="5">
        <f t="shared" si="94"/>
        <v>0</v>
      </c>
      <c r="AH136" s="16">
        <f t="shared" ca="1" si="95"/>
        <v>23170.08737601728</v>
      </c>
      <c r="AI136" s="16">
        <f t="shared" ca="1" si="96"/>
        <v>1441982.5749576653</v>
      </c>
      <c r="AJ136" s="16">
        <f t="shared" ca="1" si="126"/>
        <v>0.16425316707821744</v>
      </c>
      <c r="AK136" s="16">
        <f t="shared" ca="1" si="127"/>
        <v>0.16425316707821744</v>
      </c>
      <c r="AO136" s="5">
        <v>115</v>
      </c>
      <c r="AP136" s="4">
        <f t="shared" ca="1" si="128"/>
        <v>48976</v>
      </c>
      <c r="AQ136" s="5">
        <f t="shared" ca="1" si="160"/>
        <v>31</v>
      </c>
      <c r="AR136" s="5">
        <f t="shared" ca="1" si="129"/>
        <v>3502</v>
      </c>
      <c r="AS136" s="2">
        <f t="shared" ca="1" si="130"/>
        <v>1120942.8839838775</v>
      </c>
      <c r="AT136" s="2">
        <f t="shared" ca="1" si="161"/>
        <v>9411.8777029262164</v>
      </c>
      <c r="AU136" s="16">
        <f t="shared" ca="1" si="154"/>
        <v>17737.579327388212</v>
      </c>
      <c r="AV136" s="16">
        <f t="shared" ca="1" si="97"/>
        <v>330.11924724823058</v>
      </c>
      <c r="AW136" s="14">
        <f t="shared" si="131"/>
        <v>450.45000000000005</v>
      </c>
      <c r="AX136" s="5">
        <f t="shared" si="98"/>
        <v>0</v>
      </c>
      <c r="AY136" s="16">
        <f t="shared" ca="1" si="99"/>
        <v>27930.026277562658</v>
      </c>
      <c r="AZ136" s="16">
        <f t="shared" ca="1" si="100"/>
        <v>1111531.0062809512</v>
      </c>
      <c r="BA136" s="16">
        <f t="shared" ca="1" si="132"/>
        <v>0.16425316707821744</v>
      </c>
      <c r="BB136" s="16">
        <f t="shared" ca="1" si="133"/>
        <v>0.16425316707821744</v>
      </c>
      <c r="BF136" s="5">
        <v>115</v>
      </c>
      <c r="BG136" s="4">
        <f t="shared" ca="1" si="134"/>
        <v>48976</v>
      </c>
      <c r="BH136" s="5">
        <f t="shared" ca="1" si="162"/>
        <v>31</v>
      </c>
      <c r="BI136" s="5">
        <f t="shared" ca="1" si="135"/>
        <v>3502</v>
      </c>
      <c r="BJ136" s="2">
        <f t="shared" ca="1" si="136"/>
        <v>1120762.9325162917</v>
      </c>
      <c r="BK136" s="2">
        <f t="shared" ca="1" si="163"/>
        <v>5530.3585490279766</v>
      </c>
      <c r="BL136" s="16">
        <f t="shared" ca="1" si="155"/>
        <v>17734.731810822479</v>
      </c>
      <c r="BM136" s="16">
        <f t="shared" ca="1" si="101"/>
        <v>330.06625128932006</v>
      </c>
      <c r="BN136" s="14">
        <f t="shared" si="137"/>
        <v>450.45000000000005</v>
      </c>
      <c r="BO136" s="5">
        <f t="shared" si="102"/>
        <v>0</v>
      </c>
      <c r="BP136" s="16">
        <f t="shared" ca="1" si="103"/>
        <v>24045.606611139778</v>
      </c>
      <c r="BQ136" s="16">
        <f t="shared" ca="1" si="104"/>
        <v>1115232.5739672638</v>
      </c>
      <c r="BR136" s="16">
        <f t="shared" ca="1" si="138"/>
        <v>0.16425316707821744</v>
      </c>
      <c r="BS136" s="16">
        <f t="shared" ca="1" si="139"/>
        <v>0.16425316707821744</v>
      </c>
      <c r="BW136" s="5">
        <v>115</v>
      </c>
      <c r="BX136" s="4">
        <f t="shared" ca="1" si="140"/>
        <v>48976</v>
      </c>
      <c r="BY136" s="5">
        <f t="shared" ca="1" si="164"/>
        <v>31</v>
      </c>
      <c r="BZ136" s="5">
        <f t="shared" ca="1" si="141"/>
        <v>3502</v>
      </c>
      <c r="CA136" s="2">
        <f t="shared" ca="1" si="142"/>
        <v>1441642.0109095965</v>
      </c>
      <c r="CB136" s="2">
        <f t="shared" ca="1" si="165"/>
        <v>3225.7962521619193</v>
      </c>
      <c r="CC136" s="16">
        <f t="shared" ca="1" si="156"/>
        <v>22812.259121823568</v>
      </c>
      <c r="CD136" s="16">
        <f t="shared" ca="1" si="105"/>
        <v>424.56558870464846</v>
      </c>
      <c r="CE136" s="14">
        <f t="shared" si="143"/>
        <v>450.45000000000005</v>
      </c>
      <c r="CF136" s="5">
        <f t="shared" si="106"/>
        <v>0</v>
      </c>
      <c r="CG136" s="16">
        <f t="shared" ca="1" si="107"/>
        <v>26913.070962690137</v>
      </c>
      <c r="CH136" s="16">
        <f t="shared" ca="1" si="108"/>
        <v>1438416.2146574345</v>
      </c>
      <c r="CI136" s="16">
        <f t="shared" ca="1" si="144"/>
        <v>0.16425316707821744</v>
      </c>
      <c r="CJ136" s="16">
        <f t="shared" ca="1" si="145"/>
        <v>0.16425316707821744</v>
      </c>
      <c r="CN136" s="5">
        <v>115</v>
      </c>
      <c r="CO136" s="4">
        <f t="shared" ca="1" si="146"/>
        <v>48976</v>
      </c>
      <c r="CP136" s="5">
        <f t="shared" ca="1" si="166"/>
        <v>31</v>
      </c>
      <c r="CQ136" s="5">
        <f t="shared" ca="1" si="147"/>
        <v>3502</v>
      </c>
      <c r="CR136" s="2">
        <f t="shared" ca="1" si="148"/>
        <v>1441468.1893322426</v>
      </c>
      <c r="CS136" s="2">
        <f t="shared" ca="1" si="167"/>
        <v>-514.38562542275031</v>
      </c>
      <c r="CT136" s="16">
        <f t="shared" ca="1" si="157"/>
        <v>22809.508603433045</v>
      </c>
      <c r="CU136" s="16">
        <f t="shared" ca="1" si="109"/>
        <v>424.5143980069854</v>
      </c>
      <c r="CV136" s="14">
        <f t="shared" si="149"/>
        <v>450.45000000000005</v>
      </c>
      <c r="CW136" s="5">
        <f t="shared" si="110"/>
        <v>0</v>
      </c>
      <c r="CX136" s="16">
        <f t="shared" ca="1" si="111"/>
        <v>23170.08737601728</v>
      </c>
      <c r="CY136" s="16">
        <f t="shared" ca="1" si="112"/>
        <v>1441982.5749576653</v>
      </c>
      <c r="CZ136" s="16">
        <f t="shared" ca="1" si="150"/>
        <v>0.16425316707821744</v>
      </c>
      <c r="DA136" s="16">
        <f t="shared" ca="1" si="151"/>
        <v>0.16425316707821744</v>
      </c>
    </row>
    <row r="137" spans="2:105">
      <c r="B137" s="5">
        <v>116</v>
      </c>
      <c r="C137" s="4">
        <f t="shared" ca="1" si="113"/>
        <v>49004</v>
      </c>
      <c r="D137" s="5">
        <f t="shared" ca="1" si="114"/>
        <v>28</v>
      </c>
      <c r="E137" s="5">
        <f t="shared" ca="1" si="115"/>
        <v>3530</v>
      </c>
      <c r="F137" s="2">
        <f t="shared" ca="1" si="116"/>
        <v>1438416.2146574345</v>
      </c>
      <c r="G137" s="2">
        <f t="shared" ca="1" si="88"/>
        <v>5537.1400104277709</v>
      </c>
      <c r="H137" s="16">
        <f t="shared" ca="1" si="152"/>
        <v>20542.865873672778</v>
      </c>
      <c r="I137" s="16">
        <f t="shared" ca="1" si="89"/>
        <v>382.61507858958839</v>
      </c>
      <c r="J137" s="14">
        <f t="shared" si="117"/>
        <v>450.45000000000005</v>
      </c>
      <c r="K137" s="5">
        <f t="shared" si="90"/>
        <v>0</v>
      </c>
      <c r="L137" s="16">
        <f t="shared" ca="1" si="91"/>
        <v>26913.070962690137</v>
      </c>
      <c r="M137" s="16">
        <f t="shared" ca="1" si="92"/>
        <v>1432879.0746470068</v>
      </c>
      <c r="N137" s="16">
        <f t="shared" ca="1" si="118"/>
        <v>0.16189798609046888</v>
      </c>
      <c r="O137" s="16">
        <f t="shared" ca="1" si="119"/>
        <v>0.16189798609046888</v>
      </c>
      <c r="P137" s="82"/>
      <c r="Q137" s="77">
        <f ca="1">IFERROR(IF('Simulación Cliente'!$H$21="Simple",G137+H137+I137+J137+K137,AC137+AD137+AE137+AF137+AG137),"")</f>
        <v>26913.070962690137</v>
      </c>
      <c r="R137" s="79">
        <f t="shared" ca="1" si="120"/>
        <v>3530</v>
      </c>
      <c r="S137" s="78">
        <f ca="1">IFERROR((1+'Simulación Cliente'!$E$21)^(R137/360),"")</f>
        <v>6.3881492681698919</v>
      </c>
      <c r="T137" s="75">
        <f t="shared" ca="1" si="121"/>
        <v>4212.97</v>
      </c>
      <c r="X137" s="5">
        <v>116</v>
      </c>
      <c r="Y137" s="4">
        <f t="shared" ca="1" si="122"/>
        <v>49004</v>
      </c>
      <c r="Z137" s="5">
        <f t="shared" ca="1" si="158"/>
        <v>28</v>
      </c>
      <c r="AA137" s="5">
        <f t="shared" ca="1" si="123"/>
        <v>3530</v>
      </c>
      <c r="AB137" s="2">
        <f t="shared" ca="1" si="124"/>
        <v>1441982.5749576653</v>
      </c>
      <c r="AC137" s="2">
        <f t="shared" ca="1" si="159"/>
        <v>1742.274497111619</v>
      </c>
      <c r="AD137" s="16">
        <f t="shared" ca="1" si="153"/>
        <v>20593.79915748749</v>
      </c>
      <c r="AE137" s="16">
        <f t="shared" ca="1" si="93"/>
        <v>383.56372141817093</v>
      </c>
      <c r="AF137" s="14">
        <f t="shared" si="125"/>
        <v>450.45000000000005</v>
      </c>
      <c r="AG137" s="5">
        <f t="shared" si="94"/>
        <v>0</v>
      </c>
      <c r="AH137" s="16">
        <f t="shared" ca="1" si="95"/>
        <v>23170.08737601728</v>
      </c>
      <c r="AI137" s="16">
        <f t="shared" ca="1" si="96"/>
        <v>1440240.3004605537</v>
      </c>
      <c r="AJ137" s="16">
        <f t="shared" ca="1" si="126"/>
        <v>0.16189798609046888</v>
      </c>
      <c r="AK137" s="16">
        <f t="shared" ca="1" si="127"/>
        <v>0.16189798609046888</v>
      </c>
      <c r="AO137" s="5">
        <v>116</v>
      </c>
      <c r="AP137" s="4">
        <f t="shared" ca="1" si="128"/>
        <v>49004</v>
      </c>
      <c r="AQ137" s="5">
        <f t="shared" ca="1" si="160"/>
        <v>28</v>
      </c>
      <c r="AR137" s="5">
        <f t="shared" ca="1" si="129"/>
        <v>3530</v>
      </c>
      <c r="AS137" s="2">
        <f t="shared" ca="1" si="130"/>
        <v>1111531.0062809512</v>
      </c>
      <c r="AT137" s="2">
        <f t="shared" ca="1" si="161"/>
        <v>11309.485407639879</v>
      </c>
      <c r="AU137" s="16">
        <f t="shared" ca="1" si="154"/>
        <v>15874.426430806152</v>
      </c>
      <c r="AV137" s="16">
        <f t="shared" ca="1" si="97"/>
        <v>295.66443911662583</v>
      </c>
      <c r="AW137" s="14">
        <f t="shared" si="131"/>
        <v>450.45000000000005</v>
      </c>
      <c r="AX137" s="5">
        <f t="shared" si="98"/>
        <v>0</v>
      </c>
      <c r="AY137" s="16">
        <f t="shared" ca="1" si="99"/>
        <v>27930.026277562658</v>
      </c>
      <c r="AZ137" s="16">
        <f t="shared" ca="1" si="100"/>
        <v>1100221.5208733112</v>
      </c>
      <c r="BA137" s="16">
        <f t="shared" ca="1" si="132"/>
        <v>0.16189798609046888</v>
      </c>
      <c r="BB137" s="16">
        <f t="shared" ca="1" si="133"/>
        <v>0.16189798609046888</v>
      </c>
      <c r="BF137" s="5">
        <v>116</v>
      </c>
      <c r="BG137" s="4">
        <f t="shared" ca="1" si="134"/>
        <v>49004</v>
      </c>
      <c r="BH137" s="5">
        <f t="shared" ca="1" si="162"/>
        <v>28</v>
      </c>
      <c r="BI137" s="5">
        <f t="shared" ca="1" si="135"/>
        <v>3530</v>
      </c>
      <c r="BJ137" s="2">
        <f t="shared" ca="1" si="136"/>
        <v>1115232.5739672638</v>
      </c>
      <c r="BK137" s="2">
        <f t="shared" ca="1" si="163"/>
        <v>7371.2168737444572</v>
      </c>
      <c r="BL137" s="16">
        <f t="shared" ca="1" si="155"/>
        <v>15927.290690627049</v>
      </c>
      <c r="BM137" s="16">
        <f t="shared" ca="1" si="101"/>
        <v>296.64904676827166</v>
      </c>
      <c r="BN137" s="14">
        <f t="shared" si="137"/>
        <v>450.45000000000005</v>
      </c>
      <c r="BO137" s="5">
        <f t="shared" si="102"/>
        <v>0</v>
      </c>
      <c r="BP137" s="16">
        <f t="shared" ca="1" si="103"/>
        <v>24045.606611139778</v>
      </c>
      <c r="BQ137" s="16">
        <f t="shared" ca="1" si="104"/>
        <v>1107861.3570935193</v>
      </c>
      <c r="BR137" s="16">
        <f t="shared" ca="1" si="138"/>
        <v>0.16189798609046888</v>
      </c>
      <c r="BS137" s="16">
        <f t="shared" ca="1" si="139"/>
        <v>0.16189798609046888</v>
      </c>
      <c r="BW137" s="5">
        <v>116</v>
      </c>
      <c r="BX137" s="4">
        <f t="shared" ca="1" si="140"/>
        <v>49004</v>
      </c>
      <c r="BY137" s="5">
        <f t="shared" ca="1" si="164"/>
        <v>28</v>
      </c>
      <c r="BZ137" s="5">
        <f t="shared" ca="1" si="141"/>
        <v>3530</v>
      </c>
      <c r="CA137" s="2">
        <f t="shared" ca="1" si="142"/>
        <v>1438416.2146574345</v>
      </c>
      <c r="CB137" s="2">
        <f t="shared" ca="1" si="165"/>
        <v>5537.1400104277709</v>
      </c>
      <c r="CC137" s="16">
        <f t="shared" ca="1" si="156"/>
        <v>20542.865873672778</v>
      </c>
      <c r="CD137" s="16">
        <f t="shared" ca="1" si="105"/>
        <v>382.61507858958839</v>
      </c>
      <c r="CE137" s="14">
        <f t="shared" si="143"/>
        <v>450.45000000000005</v>
      </c>
      <c r="CF137" s="5">
        <f t="shared" si="106"/>
        <v>0</v>
      </c>
      <c r="CG137" s="16">
        <f t="shared" ca="1" si="107"/>
        <v>26913.070962690137</v>
      </c>
      <c r="CH137" s="16">
        <f t="shared" ca="1" si="108"/>
        <v>1432879.0746470068</v>
      </c>
      <c r="CI137" s="16">
        <f t="shared" ca="1" si="144"/>
        <v>0.16189798609046888</v>
      </c>
      <c r="CJ137" s="16">
        <f t="shared" ca="1" si="145"/>
        <v>0.16189798609046888</v>
      </c>
      <c r="CN137" s="5">
        <v>116</v>
      </c>
      <c r="CO137" s="4">
        <f t="shared" ca="1" si="146"/>
        <v>49004</v>
      </c>
      <c r="CP137" s="5">
        <f t="shared" ca="1" si="166"/>
        <v>28</v>
      </c>
      <c r="CQ137" s="5">
        <f t="shared" ca="1" si="147"/>
        <v>3530</v>
      </c>
      <c r="CR137" s="2">
        <f t="shared" ca="1" si="148"/>
        <v>1441982.5749576653</v>
      </c>
      <c r="CS137" s="2">
        <f t="shared" ca="1" si="167"/>
        <v>1742.274497111619</v>
      </c>
      <c r="CT137" s="16">
        <f t="shared" ca="1" si="157"/>
        <v>20593.79915748749</v>
      </c>
      <c r="CU137" s="16">
        <f t="shared" ca="1" si="109"/>
        <v>383.56372141817093</v>
      </c>
      <c r="CV137" s="14">
        <f t="shared" si="149"/>
        <v>450.45000000000005</v>
      </c>
      <c r="CW137" s="5">
        <f t="shared" si="110"/>
        <v>0</v>
      </c>
      <c r="CX137" s="16">
        <f t="shared" ca="1" si="111"/>
        <v>23170.08737601728</v>
      </c>
      <c r="CY137" s="16">
        <f t="shared" ca="1" si="112"/>
        <v>1440240.3004605537</v>
      </c>
      <c r="CZ137" s="16">
        <f t="shared" ca="1" si="150"/>
        <v>0.16189798609046888</v>
      </c>
      <c r="DA137" s="16">
        <f t="shared" ca="1" si="151"/>
        <v>0.16189798609046888</v>
      </c>
    </row>
    <row r="138" spans="2:105">
      <c r="B138" s="5">
        <v>117</v>
      </c>
      <c r="C138" s="4">
        <f t="shared" ca="1" si="113"/>
        <v>49035</v>
      </c>
      <c r="D138" s="5">
        <f t="shared" ca="1" si="114"/>
        <v>31</v>
      </c>
      <c r="E138" s="5">
        <f t="shared" ca="1" si="115"/>
        <v>3561</v>
      </c>
      <c r="F138" s="2">
        <f t="shared" ca="1" si="116"/>
        <v>1432879.0746470068</v>
      </c>
      <c r="G138" s="2">
        <f t="shared" ca="1" si="88"/>
        <v>3367.0399259328115</v>
      </c>
      <c r="H138" s="16">
        <f t="shared" ca="1" si="152"/>
        <v>22673.596145039137</v>
      </c>
      <c r="I138" s="16">
        <f t="shared" ca="1" si="89"/>
        <v>421.98489171818903</v>
      </c>
      <c r="J138" s="14">
        <f t="shared" si="117"/>
        <v>450.45000000000005</v>
      </c>
      <c r="K138" s="5">
        <f t="shared" si="90"/>
        <v>0</v>
      </c>
      <c r="L138" s="16">
        <f t="shared" ca="1" si="91"/>
        <v>26913.070962690137</v>
      </c>
      <c r="M138" s="16">
        <f t="shared" ca="1" si="92"/>
        <v>1429512.0347210739</v>
      </c>
      <c r="N138" s="16">
        <f t="shared" ca="1" si="118"/>
        <v>0.15932983554085339</v>
      </c>
      <c r="O138" s="16">
        <f t="shared" ca="1" si="119"/>
        <v>0.15932983554085339</v>
      </c>
      <c r="P138" s="82"/>
      <c r="Q138" s="77">
        <f ca="1">IFERROR(IF('Simulación Cliente'!$H$21="Simple",G138+H138+I138+J138+K138,AC138+AD138+AE138+AF138+AG138),"")</f>
        <v>26913.070962690137</v>
      </c>
      <c r="R138" s="79">
        <f t="shared" ca="1" si="120"/>
        <v>3561</v>
      </c>
      <c r="S138" s="78">
        <f ca="1">IFERROR((1+'Simulación Cliente'!$E$21)^(R138/360),"")</f>
        <v>6.4930351552333185</v>
      </c>
      <c r="T138" s="75">
        <f t="shared" ca="1" si="121"/>
        <v>4144.91</v>
      </c>
      <c r="X138" s="5">
        <v>117</v>
      </c>
      <c r="Y138" s="4">
        <f t="shared" ca="1" si="122"/>
        <v>49035</v>
      </c>
      <c r="Z138" s="5">
        <f t="shared" ca="1" si="158"/>
        <v>31</v>
      </c>
      <c r="AA138" s="5">
        <f t="shared" ca="1" si="123"/>
        <v>3561</v>
      </c>
      <c r="AB138" s="2">
        <f t="shared" ca="1" si="124"/>
        <v>1440240.3004605537</v>
      </c>
      <c r="AC138" s="2">
        <f t="shared" ca="1" si="159"/>
        <v>-494.59413886816765</v>
      </c>
      <c r="AD138" s="16">
        <f t="shared" ca="1" si="153"/>
        <v>22790.078731868678</v>
      </c>
      <c r="AE138" s="16">
        <f t="shared" ca="1" si="93"/>
        <v>424.15278301676773</v>
      </c>
      <c r="AF138" s="14">
        <f t="shared" si="125"/>
        <v>450.45000000000005</v>
      </c>
      <c r="AG138" s="5">
        <f t="shared" si="94"/>
        <v>0</v>
      </c>
      <c r="AH138" s="16">
        <f t="shared" ca="1" si="95"/>
        <v>23170.08737601728</v>
      </c>
      <c r="AI138" s="16">
        <f t="shared" ca="1" si="96"/>
        <v>1440734.8945994219</v>
      </c>
      <c r="AJ138" s="16">
        <f t="shared" ca="1" si="126"/>
        <v>0.15932983554085339</v>
      </c>
      <c r="AK138" s="16">
        <f t="shared" ca="1" si="127"/>
        <v>0.15932983554085339</v>
      </c>
      <c r="AO138" s="5">
        <v>117</v>
      </c>
      <c r="AP138" s="4">
        <f t="shared" ca="1" si="128"/>
        <v>49035</v>
      </c>
      <c r="AQ138" s="5">
        <f t="shared" ca="1" si="160"/>
        <v>31</v>
      </c>
      <c r="AR138" s="5">
        <f t="shared" ca="1" si="129"/>
        <v>3561</v>
      </c>
      <c r="AS138" s="2">
        <f t="shared" ca="1" si="130"/>
        <v>1100221.5208733112</v>
      </c>
      <c r="AT138" s="2">
        <f t="shared" ca="1" si="161"/>
        <v>9745.8709403039429</v>
      </c>
      <c r="AU138" s="16">
        <f t="shared" ca="1" si="154"/>
        <v>17409.688560430481</v>
      </c>
      <c r="AV138" s="16">
        <f t="shared" ca="1" si="97"/>
        <v>324.0167768282339</v>
      </c>
      <c r="AW138" s="14">
        <f t="shared" si="131"/>
        <v>450.45000000000005</v>
      </c>
      <c r="AX138" s="5">
        <f t="shared" si="98"/>
        <v>0</v>
      </c>
      <c r="AY138" s="16">
        <f t="shared" ca="1" si="99"/>
        <v>27930.026277562658</v>
      </c>
      <c r="AZ138" s="16">
        <f t="shared" ca="1" si="100"/>
        <v>1090475.6499330073</v>
      </c>
      <c r="BA138" s="16">
        <f t="shared" ca="1" si="132"/>
        <v>0.15932983554085339</v>
      </c>
      <c r="BB138" s="16">
        <f t="shared" ca="1" si="133"/>
        <v>0.15932983554085339</v>
      </c>
      <c r="BF138" s="5">
        <v>117</v>
      </c>
      <c r="BG138" s="4">
        <f t="shared" ca="1" si="134"/>
        <v>49035</v>
      </c>
      <c r="BH138" s="5">
        <f t="shared" ca="1" si="162"/>
        <v>31</v>
      </c>
      <c r="BI138" s="5">
        <f t="shared" ca="1" si="135"/>
        <v>3561</v>
      </c>
      <c r="BJ138" s="2">
        <f t="shared" ca="1" si="136"/>
        <v>1107861.3570935193</v>
      </c>
      <c r="BK138" s="2">
        <f t="shared" ca="1" si="163"/>
        <v>5738.3100684204146</v>
      </c>
      <c r="BL138" s="16">
        <f t="shared" ca="1" si="155"/>
        <v>17530.579823438082</v>
      </c>
      <c r="BM138" s="16">
        <f t="shared" ca="1" si="101"/>
        <v>326.26671928127962</v>
      </c>
      <c r="BN138" s="14">
        <f t="shared" si="137"/>
        <v>450.45000000000005</v>
      </c>
      <c r="BO138" s="5">
        <f t="shared" si="102"/>
        <v>0</v>
      </c>
      <c r="BP138" s="16">
        <f t="shared" ca="1" si="103"/>
        <v>24045.606611139778</v>
      </c>
      <c r="BQ138" s="16">
        <f t="shared" ca="1" si="104"/>
        <v>1102123.0470250989</v>
      </c>
      <c r="BR138" s="16">
        <f t="shared" ca="1" si="138"/>
        <v>0.15932983554085339</v>
      </c>
      <c r="BS138" s="16">
        <f t="shared" ca="1" si="139"/>
        <v>0.15932983554085339</v>
      </c>
      <c r="BW138" s="5">
        <v>117</v>
      </c>
      <c r="BX138" s="4">
        <f t="shared" ca="1" si="140"/>
        <v>49035</v>
      </c>
      <c r="BY138" s="5">
        <f t="shared" ca="1" si="164"/>
        <v>31</v>
      </c>
      <c r="BZ138" s="5">
        <f t="shared" ca="1" si="141"/>
        <v>3561</v>
      </c>
      <c r="CA138" s="2">
        <f t="shared" ca="1" si="142"/>
        <v>1432879.0746470068</v>
      </c>
      <c r="CB138" s="2">
        <f t="shared" ca="1" si="165"/>
        <v>3367.0399259328115</v>
      </c>
      <c r="CC138" s="16">
        <f t="shared" ca="1" si="156"/>
        <v>22673.596145039137</v>
      </c>
      <c r="CD138" s="16">
        <f t="shared" ca="1" si="105"/>
        <v>421.98489171818903</v>
      </c>
      <c r="CE138" s="14">
        <f t="shared" si="143"/>
        <v>450.45000000000005</v>
      </c>
      <c r="CF138" s="5">
        <f t="shared" si="106"/>
        <v>0</v>
      </c>
      <c r="CG138" s="16">
        <f t="shared" ca="1" si="107"/>
        <v>26913.070962690137</v>
      </c>
      <c r="CH138" s="16">
        <f t="shared" ca="1" si="108"/>
        <v>1429512.0347210739</v>
      </c>
      <c r="CI138" s="16">
        <f t="shared" ca="1" si="144"/>
        <v>0.15932983554085339</v>
      </c>
      <c r="CJ138" s="16">
        <f t="shared" ca="1" si="145"/>
        <v>0.15932983554085339</v>
      </c>
      <c r="CN138" s="5">
        <v>117</v>
      </c>
      <c r="CO138" s="4">
        <f t="shared" ca="1" si="146"/>
        <v>49035</v>
      </c>
      <c r="CP138" s="5">
        <f t="shared" ca="1" si="166"/>
        <v>31</v>
      </c>
      <c r="CQ138" s="5">
        <f t="shared" ca="1" si="147"/>
        <v>3561</v>
      </c>
      <c r="CR138" s="2">
        <f t="shared" ca="1" si="148"/>
        <v>1440240.3004605537</v>
      </c>
      <c r="CS138" s="2">
        <f t="shared" ca="1" si="167"/>
        <v>-494.59413886816765</v>
      </c>
      <c r="CT138" s="16">
        <f t="shared" ca="1" si="157"/>
        <v>22790.078731868678</v>
      </c>
      <c r="CU138" s="16">
        <f t="shared" ca="1" si="109"/>
        <v>424.15278301676773</v>
      </c>
      <c r="CV138" s="14">
        <f t="shared" si="149"/>
        <v>450.45000000000005</v>
      </c>
      <c r="CW138" s="5">
        <f t="shared" si="110"/>
        <v>0</v>
      </c>
      <c r="CX138" s="16">
        <f t="shared" ca="1" si="111"/>
        <v>23170.08737601728</v>
      </c>
      <c r="CY138" s="16">
        <f t="shared" ca="1" si="112"/>
        <v>1440734.8945994219</v>
      </c>
      <c r="CZ138" s="16">
        <f t="shared" ca="1" si="150"/>
        <v>0.15932983554085339</v>
      </c>
      <c r="DA138" s="16">
        <f t="shared" ca="1" si="151"/>
        <v>0.15932983554085339</v>
      </c>
    </row>
    <row r="139" spans="2:105">
      <c r="B139" s="5">
        <v>118</v>
      </c>
      <c r="C139" s="4">
        <f t="shared" ca="1" si="113"/>
        <v>49065</v>
      </c>
      <c r="D139" s="5">
        <f t="shared" ca="1" si="114"/>
        <v>30</v>
      </c>
      <c r="E139" s="5">
        <f t="shared" ca="1" si="115"/>
        <v>3591</v>
      </c>
      <c r="F139" s="2">
        <f t="shared" ca="1" si="116"/>
        <v>1429512.0347210739</v>
      </c>
      <c r="G139" s="2">
        <f t="shared" ca="1" si="88"/>
        <v>4170.1377082215076</v>
      </c>
      <c r="H139" s="16">
        <f t="shared" ca="1" si="152"/>
        <v>21885.072324572993</v>
      </c>
      <c r="I139" s="16">
        <f t="shared" ca="1" si="89"/>
        <v>407.41092989563577</v>
      </c>
      <c r="J139" s="14">
        <f t="shared" si="117"/>
        <v>450.45000000000005</v>
      </c>
      <c r="K139" s="5">
        <f t="shared" si="90"/>
        <v>0</v>
      </c>
      <c r="L139" s="16">
        <f t="shared" ca="1" si="91"/>
        <v>26913.070962690137</v>
      </c>
      <c r="M139" s="16">
        <f t="shared" ca="1" si="92"/>
        <v>1425341.8970128524</v>
      </c>
      <c r="N139" s="16">
        <f t="shared" ca="1" si="118"/>
        <v>0.15688332318553677</v>
      </c>
      <c r="O139" s="16">
        <f t="shared" ca="1" si="119"/>
        <v>0.15688332318553677</v>
      </c>
      <c r="P139" s="82"/>
      <c r="Q139" s="77">
        <f ca="1">IFERROR(IF('Simulación Cliente'!$H$21="Simple",G139+H139+I139+J139+K139,AC139+AD139+AE139+AF139+AG139),"")</f>
        <v>26913.070962690137</v>
      </c>
      <c r="R139" s="79">
        <f t="shared" ca="1" si="120"/>
        <v>3591</v>
      </c>
      <c r="S139" s="78">
        <f ca="1">IFERROR((1+'Simulación Cliente'!$E$21)^(R139/360),"")</f>
        <v>6.59617700950061</v>
      </c>
      <c r="T139" s="75">
        <f t="shared" ca="1" si="121"/>
        <v>4080.1</v>
      </c>
      <c r="X139" s="5">
        <v>118</v>
      </c>
      <c r="Y139" s="4">
        <f t="shared" ca="1" si="122"/>
        <v>49065</v>
      </c>
      <c r="Z139" s="5">
        <f t="shared" ca="1" si="158"/>
        <v>30</v>
      </c>
      <c r="AA139" s="5">
        <f t="shared" ca="1" si="123"/>
        <v>3591</v>
      </c>
      <c r="AB139" s="2">
        <f t="shared" ca="1" si="124"/>
        <v>1440734.8945994219</v>
      </c>
      <c r="AC139" s="2">
        <f t="shared" ca="1" si="159"/>
        <v>252.13956425313518</v>
      </c>
      <c r="AD139" s="16">
        <f t="shared" ca="1" si="153"/>
        <v>22056.888366803178</v>
      </c>
      <c r="AE139" s="16">
        <f t="shared" ca="1" si="93"/>
        <v>410.60944496096596</v>
      </c>
      <c r="AF139" s="14">
        <f t="shared" si="125"/>
        <v>450.45000000000005</v>
      </c>
      <c r="AG139" s="5">
        <f t="shared" si="94"/>
        <v>0</v>
      </c>
      <c r="AH139" s="16">
        <f t="shared" ca="1" si="95"/>
        <v>23170.08737601728</v>
      </c>
      <c r="AI139" s="16">
        <f t="shared" ca="1" si="96"/>
        <v>1440482.7550351687</v>
      </c>
      <c r="AJ139" s="16">
        <f t="shared" ca="1" si="126"/>
        <v>0.15688332318553677</v>
      </c>
      <c r="AK139" s="16">
        <f t="shared" ca="1" si="127"/>
        <v>0.15688332318553677</v>
      </c>
      <c r="AO139" s="5">
        <v>118</v>
      </c>
      <c r="AP139" s="4">
        <f t="shared" ca="1" si="128"/>
        <v>49065</v>
      </c>
      <c r="AQ139" s="5">
        <f t="shared" ca="1" si="160"/>
        <v>30</v>
      </c>
      <c r="AR139" s="5">
        <f t="shared" ca="1" si="129"/>
        <v>3591</v>
      </c>
      <c r="AS139" s="2">
        <f t="shared" ca="1" si="130"/>
        <v>1090475.6499330073</v>
      </c>
      <c r="AT139" s="2">
        <f t="shared" ca="1" si="161"/>
        <v>10474.185924007077</v>
      </c>
      <c r="AU139" s="16">
        <f t="shared" ca="1" si="154"/>
        <v>16694.604793324575</v>
      </c>
      <c r="AV139" s="16">
        <f t="shared" ca="1" si="97"/>
        <v>310.785560231006</v>
      </c>
      <c r="AW139" s="14">
        <f t="shared" si="131"/>
        <v>450.45000000000005</v>
      </c>
      <c r="AX139" s="5">
        <f t="shared" si="98"/>
        <v>0</v>
      </c>
      <c r="AY139" s="16">
        <f t="shared" ca="1" si="99"/>
        <v>27930.026277562658</v>
      </c>
      <c r="AZ139" s="16">
        <f t="shared" ca="1" si="100"/>
        <v>1080001.4640090002</v>
      </c>
      <c r="BA139" s="16">
        <f t="shared" ca="1" si="132"/>
        <v>0.15688332318553677</v>
      </c>
      <c r="BB139" s="16">
        <f t="shared" ca="1" si="133"/>
        <v>0.15688332318553677</v>
      </c>
      <c r="BF139" s="5">
        <v>118</v>
      </c>
      <c r="BG139" s="4">
        <f t="shared" ca="1" si="134"/>
        <v>49065</v>
      </c>
      <c r="BH139" s="5">
        <f t="shared" ca="1" si="162"/>
        <v>30</v>
      </c>
      <c r="BI139" s="5">
        <f t="shared" ca="1" si="135"/>
        <v>3591</v>
      </c>
      <c r="BJ139" s="2">
        <f t="shared" ca="1" si="136"/>
        <v>1102123.0470250989</v>
      </c>
      <c r="BK139" s="2">
        <f t="shared" ca="1" si="163"/>
        <v>6408.1312672329186</v>
      </c>
      <c r="BL139" s="16">
        <f t="shared" ca="1" si="155"/>
        <v>16872.920275504606</v>
      </c>
      <c r="BM139" s="16">
        <f t="shared" ca="1" si="101"/>
        <v>314.10506840225321</v>
      </c>
      <c r="BN139" s="14">
        <f t="shared" si="137"/>
        <v>450.45000000000005</v>
      </c>
      <c r="BO139" s="5">
        <f t="shared" si="102"/>
        <v>0</v>
      </c>
      <c r="BP139" s="16">
        <f t="shared" ca="1" si="103"/>
        <v>24045.606611139778</v>
      </c>
      <c r="BQ139" s="16">
        <f t="shared" ca="1" si="104"/>
        <v>1095714.9157578661</v>
      </c>
      <c r="BR139" s="16">
        <f t="shared" ca="1" si="138"/>
        <v>0.15688332318553677</v>
      </c>
      <c r="BS139" s="16">
        <f t="shared" ca="1" si="139"/>
        <v>0.15688332318553677</v>
      </c>
      <c r="BW139" s="5">
        <v>118</v>
      </c>
      <c r="BX139" s="4">
        <f t="shared" ca="1" si="140"/>
        <v>49065</v>
      </c>
      <c r="BY139" s="5">
        <f t="shared" ca="1" si="164"/>
        <v>30</v>
      </c>
      <c r="BZ139" s="5">
        <f t="shared" ca="1" si="141"/>
        <v>3591</v>
      </c>
      <c r="CA139" s="2">
        <f t="shared" ca="1" si="142"/>
        <v>1429512.0347210739</v>
      </c>
      <c r="CB139" s="2">
        <f t="shared" ca="1" si="165"/>
        <v>4170.1377082215076</v>
      </c>
      <c r="CC139" s="16">
        <f t="shared" ca="1" si="156"/>
        <v>21885.072324572993</v>
      </c>
      <c r="CD139" s="16">
        <f t="shared" ca="1" si="105"/>
        <v>407.41092989563577</v>
      </c>
      <c r="CE139" s="14">
        <f t="shared" si="143"/>
        <v>450.45000000000005</v>
      </c>
      <c r="CF139" s="5">
        <f t="shared" si="106"/>
        <v>0</v>
      </c>
      <c r="CG139" s="16">
        <f t="shared" ca="1" si="107"/>
        <v>26913.070962690137</v>
      </c>
      <c r="CH139" s="16">
        <f t="shared" ca="1" si="108"/>
        <v>1425341.8970128524</v>
      </c>
      <c r="CI139" s="16">
        <f t="shared" ca="1" si="144"/>
        <v>0.15688332318553677</v>
      </c>
      <c r="CJ139" s="16">
        <f t="shared" ca="1" si="145"/>
        <v>0.15688332318553677</v>
      </c>
      <c r="CN139" s="5">
        <v>118</v>
      </c>
      <c r="CO139" s="4">
        <f t="shared" ca="1" si="146"/>
        <v>49065</v>
      </c>
      <c r="CP139" s="5">
        <f t="shared" ca="1" si="166"/>
        <v>30</v>
      </c>
      <c r="CQ139" s="5">
        <f t="shared" ca="1" si="147"/>
        <v>3591</v>
      </c>
      <c r="CR139" s="2">
        <f t="shared" ca="1" si="148"/>
        <v>1440734.8945994219</v>
      </c>
      <c r="CS139" s="2">
        <f t="shared" ca="1" si="167"/>
        <v>252.13956425313518</v>
      </c>
      <c r="CT139" s="16">
        <f t="shared" ca="1" si="157"/>
        <v>22056.888366803178</v>
      </c>
      <c r="CU139" s="16">
        <f t="shared" ca="1" si="109"/>
        <v>410.60944496096596</v>
      </c>
      <c r="CV139" s="14">
        <f t="shared" si="149"/>
        <v>450.45000000000005</v>
      </c>
      <c r="CW139" s="5">
        <f t="shared" si="110"/>
        <v>0</v>
      </c>
      <c r="CX139" s="16">
        <f t="shared" ca="1" si="111"/>
        <v>23170.08737601728</v>
      </c>
      <c r="CY139" s="16">
        <f t="shared" ca="1" si="112"/>
        <v>1440482.7550351687</v>
      </c>
      <c r="CZ139" s="16">
        <f t="shared" ca="1" si="150"/>
        <v>0.15688332318553677</v>
      </c>
      <c r="DA139" s="16">
        <f t="shared" ca="1" si="151"/>
        <v>0.15688332318553677</v>
      </c>
    </row>
    <row r="140" spans="2:105">
      <c r="B140" s="5">
        <v>119</v>
      </c>
      <c r="C140" s="4">
        <f t="shared" ca="1" si="113"/>
        <v>49096</v>
      </c>
      <c r="D140" s="5">
        <f t="shared" ca="1" si="114"/>
        <v>31</v>
      </c>
      <c r="E140" s="5">
        <f t="shared" ca="1" si="115"/>
        <v>3622</v>
      </c>
      <c r="F140" s="2">
        <f t="shared" ca="1" si="116"/>
        <v>1425341.8970128524</v>
      </c>
      <c r="G140" s="2">
        <f t="shared" ca="1" si="88"/>
        <v>3488.5264490582376</v>
      </c>
      <c r="H140" s="16">
        <f t="shared" ca="1" si="152"/>
        <v>22554.329331269568</v>
      </c>
      <c r="I140" s="16">
        <f t="shared" ca="1" si="89"/>
        <v>419.76518236232943</v>
      </c>
      <c r="J140" s="14">
        <f t="shared" si="117"/>
        <v>450.45000000000005</v>
      </c>
      <c r="K140" s="5">
        <f t="shared" si="90"/>
        <v>0</v>
      </c>
      <c r="L140" s="16">
        <f t="shared" ca="1" si="91"/>
        <v>26913.070962690137</v>
      </c>
      <c r="M140" s="16">
        <f t="shared" ca="1" si="92"/>
        <v>1421853.3705637942</v>
      </c>
      <c r="N140" s="16">
        <f t="shared" ca="1" si="118"/>
        <v>0.15439471908122571</v>
      </c>
      <c r="O140" s="16">
        <f t="shared" ca="1" si="119"/>
        <v>0.15439471908122571</v>
      </c>
      <c r="P140" s="82"/>
      <c r="Q140" s="77">
        <f ca="1">IFERROR(IF('Simulación Cliente'!$H$21="Simple",G140+H140+I140+J140+K140,AC140+AD140+AE140+AF140+AG140),"")</f>
        <v>26913.070962690137</v>
      </c>
      <c r="R140" s="79">
        <f t="shared" ca="1" si="120"/>
        <v>3622</v>
      </c>
      <c r="S140" s="78">
        <f ca="1">IFERROR((1+'Simulación Cliente'!$E$21)^(R140/360),"")</f>
        <v>6.70447846706299</v>
      </c>
      <c r="T140" s="75">
        <f t="shared" ca="1" si="121"/>
        <v>4014.19</v>
      </c>
      <c r="X140" s="5">
        <v>119</v>
      </c>
      <c r="Y140" s="4">
        <f t="shared" ca="1" si="122"/>
        <v>49096</v>
      </c>
      <c r="Z140" s="5">
        <f t="shared" ca="1" si="158"/>
        <v>31</v>
      </c>
      <c r="AA140" s="5">
        <f t="shared" ca="1" si="123"/>
        <v>3622</v>
      </c>
      <c r="AB140" s="2">
        <f t="shared" ca="1" si="124"/>
        <v>1440482.7550351687</v>
      </c>
      <c r="AC140" s="2">
        <f t="shared" ca="1" si="159"/>
        <v>-498.50209549536885</v>
      </c>
      <c r="AD140" s="16">
        <f t="shared" ca="1" si="153"/>
        <v>22793.915285284525</v>
      </c>
      <c r="AE140" s="16">
        <f t="shared" ca="1" si="93"/>
        <v>424.22418622812438</v>
      </c>
      <c r="AF140" s="14">
        <f t="shared" si="125"/>
        <v>450.45000000000005</v>
      </c>
      <c r="AG140" s="5">
        <f t="shared" si="94"/>
        <v>0</v>
      </c>
      <c r="AH140" s="16">
        <f t="shared" ca="1" si="95"/>
        <v>23170.08737601728</v>
      </c>
      <c r="AI140" s="16">
        <f t="shared" ca="1" si="96"/>
        <v>1440981.2571306641</v>
      </c>
      <c r="AJ140" s="16">
        <f t="shared" ca="1" si="126"/>
        <v>0.15439471908122571</v>
      </c>
      <c r="AK140" s="16">
        <f t="shared" ca="1" si="127"/>
        <v>0.15439471908122571</v>
      </c>
      <c r="AO140" s="5">
        <v>119</v>
      </c>
      <c r="AP140" s="4">
        <f t="shared" ca="1" si="128"/>
        <v>49096</v>
      </c>
      <c r="AQ140" s="5">
        <f t="shared" ca="1" si="160"/>
        <v>31</v>
      </c>
      <c r="AR140" s="5">
        <f t="shared" ca="1" si="129"/>
        <v>3622</v>
      </c>
      <c r="AS140" s="2">
        <f t="shared" ca="1" si="130"/>
        <v>1080001.4640090002</v>
      </c>
      <c r="AT140" s="2">
        <f t="shared" ca="1" si="161"/>
        <v>10071.78397102678</v>
      </c>
      <c r="AU140" s="16">
        <f t="shared" ca="1" si="154"/>
        <v>17089.730364736919</v>
      </c>
      <c r="AV140" s="16">
        <f t="shared" ca="1" si="97"/>
        <v>318.06194179895977</v>
      </c>
      <c r="AW140" s="14">
        <f t="shared" si="131"/>
        <v>450.45000000000005</v>
      </c>
      <c r="AX140" s="5">
        <f t="shared" si="98"/>
        <v>0</v>
      </c>
      <c r="AY140" s="16">
        <f t="shared" ca="1" si="99"/>
        <v>27930.026277562658</v>
      </c>
      <c r="AZ140" s="16">
        <f t="shared" ca="1" si="100"/>
        <v>1069929.6800379734</v>
      </c>
      <c r="BA140" s="16">
        <f t="shared" ca="1" si="132"/>
        <v>0.15439471908122571</v>
      </c>
      <c r="BB140" s="16">
        <f t="shared" ca="1" si="133"/>
        <v>0.15439471908122571</v>
      </c>
      <c r="BF140" s="5">
        <v>119</v>
      </c>
      <c r="BG140" s="4">
        <f t="shared" ca="1" si="134"/>
        <v>49096</v>
      </c>
      <c r="BH140" s="5">
        <f t="shared" ca="1" si="162"/>
        <v>31</v>
      </c>
      <c r="BI140" s="5">
        <f t="shared" ca="1" si="135"/>
        <v>3622</v>
      </c>
      <c r="BJ140" s="2">
        <f t="shared" ca="1" si="136"/>
        <v>1095714.9157578661</v>
      </c>
      <c r="BK140" s="2">
        <f t="shared" ca="1" si="163"/>
        <v>5934.0901067637824</v>
      </c>
      <c r="BL140" s="16">
        <f t="shared" ca="1" si="155"/>
        <v>17338.376929057857</v>
      </c>
      <c r="BM140" s="16">
        <f t="shared" ca="1" si="101"/>
        <v>322.68957531813703</v>
      </c>
      <c r="BN140" s="14">
        <f t="shared" si="137"/>
        <v>450.45000000000005</v>
      </c>
      <c r="BO140" s="5">
        <f t="shared" si="102"/>
        <v>0</v>
      </c>
      <c r="BP140" s="16">
        <f t="shared" ca="1" si="103"/>
        <v>24045.606611139778</v>
      </c>
      <c r="BQ140" s="16">
        <f t="shared" ca="1" si="104"/>
        <v>1089780.8256511022</v>
      </c>
      <c r="BR140" s="16">
        <f t="shared" ca="1" si="138"/>
        <v>0.15439471908122571</v>
      </c>
      <c r="BS140" s="16">
        <f t="shared" ca="1" si="139"/>
        <v>0.15439471908122571</v>
      </c>
      <c r="BW140" s="5">
        <v>119</v>
      </c>
      <c r="BX140" s="4">
        <f t="shared" ca="1" si="140"/>
        <v>49096</v>
      </c>
      <c r="BY140" s="5">
        <f t="shared" ca="1" si="164"/>
        <v>31</v>
      </c>
      <c r="BZ140" s="5">
        <f t="shared" ca="1" si="141"/>
        <v>3622</v>
      </c>
      <c r="CA140" s="2">
        <f t="shared" ca="1" si="142"/>
        <v>1425341.8970128524</v>
      </c>
      <c r="CB140" s="2">
        <f t="shared" ca="1" si="165"/>
        <v>3488.5264490582376</v>
      </c>
      <c r="CC140" s="16">
        <f t="shared" ca="1" si="156"/>
        <v>22554.329331269568</v>
      </c>
      <c r="CD140" s="16">
        <f t="shared" ca="1" si="105"/>
        <v>419.76518236232943</v>
      </c>
      <c r="CE140" s="14">
        <f t="shared" si="143"/>
        <v>450.45000000000005</v>
      </c>
      <c r="CF140" s="5">
        <f t="shared" si="106"/>
        <v>0</v>
      </c>
      <c r="CG140" s="16">
        <f t="shared" ca="1" si="107"/>
        <v>26913.070962690137</v>
      </c>
      <c r="CH140" s="16">
        <f t="shared" ca="1" si="108"/>
        <v>1421853.3705637942</v>
      </c>
      <c r="CI140" s="16">
        <f t="shared" ca="1" si="144"/>
        <v>0.15439471908122571</v>
      </c>
      <c r="CJ140" s="16">
        <f t="shared" ca="1" si="145"/>
        <v>0.15439471908122571</v>
      </c>
      <c r="CN140" s="5">
        <v>119</v>
      </c>
      <c r="CO140" s="4">
        <f t="shared" ca="1" si="146"/>
        <v>49096</v>
      </c>
      <c r="CP140" s="5">
        <f t="shared" ca="1" si="166"/>
        <v>31</v>
      </c>
      <c r="CQ140" s="5">
        <f t="shared" ca="1" si="147"/>
        <v>3622</v>
      </c>
      <c r="CR140" s="2">
        <f t="shared" ca="1" si="148"/>
        <v>1440482.7550351687</v>
      </c>
      <c r="CS140" s="2">
        <f t="shared" ca="1" si="167"/>
        <v>-498.50209549536885</v>
      </c>
      <c r="CT140" s="16">
        <f t="shared" ca="1" si="157"/>
        <v>22793.915285284525</v>
      </c>
      <c r="CU140" s="16">
        <f t="shared" ca="1" si="109"/>
        <v>424.22418622812438</v>
      </c>
      <c r="CV140" s="14">
        <f t="shared" si="149"/>
        <v>450.45000000000005</v>
      </c>
      <c r="CW140" s="5">
        <f t="shared" si="110"/>
        <v>0</v>
      </c>
      <c r="CX140" s="16">
        <f t="shared" ca="1" si="111"/>
        <v>23170.08737601728</v>
      </c>
      <c r="CY140" s="16">
        <f t="shared" ca="1" si="112"/>
        <v>1440981.2571306641</v>
      </c>
      <c r="CZ140" s="16">
        <f t="shared" ca="1" si="150"/>
        <v>0.15439471908122571</v>
      </c>
      <c r="DA140" s="16">
        <f t="shared" ca="1" si="151"/>
        <v>0.15439471908122571</v>
      </c>
    </row>
    <row r="141" spans="2:105">
      <c r="B141" s="5">
        <v>120</v>
      </c>
      <c r="C141" s="4">
        <f t="shared" ca="1" si="113"/>
        <v>49126</v>
      </c>
      <c r="D141" s="5">
        <f t="shared" ca="1" si="114"/>
        <v>30</v>
      </c>
      <c r="E141" s="5">
        <f t="shared" ca="1" si="115"/>
        <v>3652</v>
      </c>
      <c r="F141" s="2">
        <f t="shared" ca="1" si="116"/>
        <v>1421853.3705637942</v>
      </c>
      <c r="G141" s="2">
        <f t="shared" ca="1" si="88"/>
        <v>4289.5705204895567</v>
      </c>
      <c r="H141" s="16">
        <f t="shared" ca="1" si="152"/>
        <v>21767.822231589769</v>
      </c>
      <c r="I141" s="16">
        <f t="shared" ca="1" si="89"/>
        <v>405.22821061081032</v>
      </c>
      <c r="J141" s="14">
        <f t="shared" si="117"/>
        <v>450.45000000000005</v>
      </c>
      <c r="K141" s="5">
        <f t="shared" si="90"/>
        <v>0</v>
      </c>
      <c r="L141" s="16">
        <f t="shared" ca="1" si="91"/>
        <v>26913.070962690137</v>
      </c>
      <c r="M141" s="16">
        <f t="shared" ca="1" si="92"/>
        <v>1417563.8000433047</v>
      </c>
      <c r="N141" s="16">
        <f t="shared" ca="1" si="118"/>
        <v>0.15202398552372445</v>
      </c>
      <c r="O141" s="16">
        <f t="shared" ca="1" si="119"/>
        <v>0.15202398552372445</v>
      </c>
      <c r="P141" s="82"/>
      <c r="Q141" s="77">
        <f ca="1">IFERROR(IF('Simulación Cliente'!$H$21="Simple",G141+H141+I141+J141+K141,AC141+AD141+AE141+AF141+AG141),"")</f>
        <v>26913.070962690137</v>
      </c>
      <c r="R141" s="79">
        <f t="shared" ca="1" si="120"/>
        <v>3652</v>
      </c>
      <c r="S141" s="78">
        <f ca="1">IFERROR((1+'Simulación Cliente'!$E$21)^(R141/360),"")</f>
        <v>6.8109790980399598</v>
      </c>
      <c r="T141" s="75">
        <f t="shared" ca="1" si="121"/>
        <v>3951.42</v>
      </c>
      <c r="X141" s="5">
        <v>120</v>
      </c>
      <c r="Y141" s="4">
        <f t="shared" ca="1" si="122"/>
        <v>49126</v>
      </c>
      <c r="Z141" s="5">
        <f t="shared" ca="1" si="158"/>
        <v>30</v>
      </c>
      <c r="AA141" s="5">
        <f t="shared" ca="1" si="123"/>
        <v>3652</v>
      </c>
      <c r="AB141" s="2">
        <f t="shared" ca="1" si="124"/>
        <v>1440981.2571306641</v>
      </c>
      <c r="AC141" s="2">
        <f t="shared" ca="1" si="159"/>
        <v>23418.385047044718</v>
      </c>
      <c r="AD141" s="16">
        <f t="shared" ca="1" si="153"/>
        <v>22060.660046707471</v>
      </c>
      <c r="AE141" s="16">
        <f t="shared" ca="1" si="93"/>
        <v>410.67965828236999</v>
      </c>
      <c r="AF141" s="14">
        <f t="shared" si="125"/>
        <v>450.45000000000005</v>
      </c>
      <c r="AG141" s="5">
        <f t="shared" si="94"/>
        <v>0</v>
      </c>
      <c r="AH141" s="16">
        <f t="shared" ca="1" si="95"/>
        <v>46340.17475203456</v>
      </c>
      <c r="AI141" s="16">
        <f t="shared" ca="1" si="96"/>
        <v>1417562.8720836195</v>
      </c>
      <c r="AJ141" s="16">
        <f t="shared" ca="1" si="126"/>
        <v>0.30404797104744891</v>
      </c>
      <c r="AK141" s="16">
        <f t="shared" ca="1" si="127"/>
        <v>0.15202398552372445</v>
      </c>
      <c r="AO141" s="5">
        <v>120</v>
      </c>
      <c r="AP141" s="4">
        <f t="shared" ca="1" si="128"/>
        <v>49126</v>
      </c>
      <c r="AQ141" s="5">
        <f t="shared" ca="1" si="160"/>
        <v>30</v>
      </c>
      <c r="AR141" s="5">
        <f t="shared" ca="1" si="129"/>
        <v>3652</v>
      </c>
      <c r="AS141" s="2">
        <f t="shared" ca="1" si="130"/>
        <v>1069929.6800379734</v>
      </c>
      <c r="AT141" s="2">
        <f t="shared" ca="1" si="161"/>
        <v>10794.589445423548</v>
      </c>
      <c r="AU141" s="16">
        <f t="shared" ca="1" si="154"/>
        <v>16380.056873328189</v>
      </c>
      <c r="AV141" s="16">
        <f t="shared" ca="1" si="97"/>
        <v>304.92995881091952</v>
      </c>
      <c r="AW141" s="14">
        <f t="shared" si="131"/>
        <v>450.45000000000005</v>
      </c>
      <c r="AX141" s="5">
        <f t="shared" si="98"/>
        <v>0</v>
      </c>
      <c r="AY141" s="16">
        <f t="shared" ca="1" si="99"/>
        <v>27930.026277562658</v>
      </c>
      <c r="AZ141" s="16">
        <f t="shared" ca="1" si="100"/>
        <v>1059135.0905925499</v>
      </c>
      <c r="BA141" s="16">
        <f t="shared" ca="1" si="132"/>
        <v>0.15202398552372445</v>
      </c>
      <c r="BB141" s="16">
        <f t="shared" ca="1" si="133"/>
        <v>0.15202398552372445</v>
      </c>
      <c r="BF141" s="5">
        <v>120</v>
      </c>
      <c r="BG141" s="4">
        <f t="shared" ca="1" si="134"/>
        <v>49126</v>
      </c>
      <c r="BH141" s="5">
        <f t="shared" ca="1" si="162"/>
        <v>30</v>
      </c>
      <c r="BI141" s="5">
        <f t="shared" ca="1" si="135"/>
        <v>3652</v>
      </c>
      <c r="BJ141" s="2">
        <f t="shared" ca="1" si="136"/>
        <v>1089780.8256511022</v>
      </c>
      <c r="BK141" s="2">
        <f t="shared" ca="1" si="163"/>
        <v>30646.208285490648</v>
      </c>
      <c r="BL141" s="16">
        <f t="shared" ca="1" si="155"/>
        <v>16683.96740147825</v>
      </c>
      <c r="BM141" s="16">
        <f t="shared" ca="1" si="101"/>
        <v>310.58753531066304</v>
      </c>
      <c r="BN141" s="14">
        <f t="shared" si="137"/>
        <v>450.45000000000005</v>
      </c>
      <c r="BO141" s="5">
        <f t="shared" si="102"/>
        <v>0</v>
      </c>
      <c r="BP141" s="16">
        <f t="shared" ca="1" si="103"/>
        <v>48091.213222279555</v>
      </c>
      <c r="BQ141" s="16">
        <f t="shared" ca="1" si="104"/>
        <v>1059134.6173656115</v>
      </c>
      <c r="BR141" s="16">
        <f t="shared" ca="1" si="138"/>
        <v>0.30404797104744891</v>
      </c>
      <c r="BS141" s="16">
        <f t="shared" ca="1" si="139"/>
        <v>0.15202398552372445</v>
      </c>
      <c r="BW141" s="5">
        <v>120</v>
      </c>
      <c r="BX141" s="4">
        <f t="shared" ca="1" si="140"/>
        <v>49126</v>
      </c>
      <c r="BY141" s="5">
        <f t="shared" ca="1" si="164"/>
        <v>30</v>
      </c>
      <c r="BZ141" s="5">
        <f t="shared" ca="1" si="141"/>
        <v>3652</v>
      </c>
      <c r="CA141" s="2">
        <f t="shared" ca="1" si="142"/>
        <v>1421853.3705637942</v>
      </c>
      <c r="CB141" s="2">
        <f t="shared" ca="1" si="165"/>
        <v>4289.5705204895567</v>
      </c>
      <c r="CC141" s="16">
        <f t="shared" ca="1" si="156"/>
        <v>21767.822231589769</v>
      </c>
      <c r="CD141" s="16">
        <f t="shared" ca="1" si="105"/>
        <v>405.22821061081032</v>
      </c>
      <c r="CE141" s="14">
        <f t="shared" si="143"/>
        <v>450.45000000000005</v>
      </c>
      <c r="CF141" s="5">
        <f t="shared" si="106"/>
        <v>0</v>
      </c>
      <c r="CG141" s="16">
        <f t="shared" ca="1" si="107"/>
        <v>26913.070962690137</v>
      </c>
      <c r="CH141" s="16">
        <f t="shared" ca="1" si="108"/>
        <v>1417563.8000433047</v>
      </c>
      <c r="CI141" s="16">
        <f t="shared" ca="1" si="144"/>
        <v>0.15202398552372445</v>
      </c>
      <c r="CJ141" s="16">
        <f t="shared" ca="1" si="145"/>
        <v>0.15202398552372445</v>
      </c>
      <c r="CN141" s="5">
        <v>120</v>
      </c>
      <c r="CO141" s="4">
        <f t="shared" ca="1" si="146"/>
        <v>49126</v>
      </c>
      <c r="CP141" s="5">
        <f t="shared" ca="1" si="166"/>
        <v>30</v>
      </c>
      <c r="CQ141" s="5">
        <f t="shared" ca="1" si="147"/>
        <v>3652</v>
      </c>
      <c r="CR141" s="2">
        <f t="shared" ca="1" si="148"/>
        <v>1440981.2571306641</v>
      </c>
      <c r="CS141" s="2">
        <f t="shared" ca="1" si="167"/>
        <v>23418.385047044718</v>
      </c>
      <c r="CT141" s="16">
        <f t="shared" ca="1" si="157"/>
        <v>22060.660046707471</v>
      </c>
      <c r="CU141" s="16">
        <f t="shared" ca="1" si="109"/>
        <v>410.67965828236999</v>
      </c>
      <c r="CV141" s="14">
        <f t="shared" si="149"/>
        <v>450.45000000000005</v>
      </c>
      <c r="CW141" s="5">
        <f t="shared" si="110"/>
        <v>0</v>
      </c>
      <c r="CX141" s="16">
        <f t="shared" ca="1" si="111"/>
        <v>46340.17475203456</v>
      </c>
      <c r="CY141" s="16">
        <f t="shared" ca="1" si="112"/>
        <v>1417562.8720836195</v>
      </c>
      <c r="CZ141" s="16">
        <f t="shared" ca="1" si="150"/>
        <v>0.30404797104744891</v>
      </c>
      <c r="DA141" s="16">
        <f t="shared" ca="1" si="151"/>
        <v>0.15202398552372445</v>
      </c>
    </row>
    <row r="142" spans="2:105">
      <c r="B142" s="5">
        <v>121</v>
      </c>
      <c r="C142" s="4">
        <f t="shared" ca="1" si="113"/>
        <v>49157</v>
      </c>
      <c r="D142" s="5">
        <f t="shared" ca="1" si="114"/>
        <v>31</v>
      </c>
      <c r="E142" s="5">
        <f t="shared" ca="1" si="115"/>
        <v>3683</v>
      </c>
      <c r="F142" s="2">
        <f t="shared" ca="1" si="116"/>
        <v>1417563.8000433047</v>
      </c>
      <c r="G142" s="2">
        <f t="shared" ca="1" si="88"/>
        <v>3613.896183357836</v>
      </c>
      <c r="H142" s="16">
        <f t="shared" ca="1" si="152"/>
        <v>22431.25025740709</v>
      </c>
      <c r="I142" s="16">
        <f t="shared" ca="1" si="89"/>
        <v>417.47452192521143</v>
      </c>
      <c r="J142" s="14">
        <f t="shared" si="117"/>
        <v>450.45000000000005</v>
      </c>
      <c r="K142" s="5">
        <f t="shared" si="90"/>
        <v>0</v>
      </c>
      <c r="L142" s="16">
        <f t="shared" ca="1" si="91"/>
        <v>26913.070962690137</v>
      </c>
      <c r="M142" s="16">
        <f t="shared" ca="1" si="92"/>
        <v>1413949.9038599469</v>
      </c>
      <c r="N142" s="16">
        <f t="shared" ca="1" si="118"/>
        <v>0.14961246397607952</v>
      </c>
      <c r="O142" s="16">
        <f t="shared" ca="1" si="119"/>
        <v>0.14961246397607952</v>
      </c>
      <c r="P142" s="82"/>
      <c r="Q142" s="77">
        <f ca="1">IFERROR(IF('Simulación Cliente'!$H$21="Simple",G142+H142+I142+J142+K142,AC142+AD142+AE142+AF142+AG142),"")</f>
        <v>26913.070962690137</v>
      </c>
      <c r="R142" s="79">
        <f t="shared" ca="1" si="120"/>
        <v>3683</v>
      </c>
      <c r="S142" s="78">
        <f ca="1">IFERROR((1+'Simulación Cliente'!$E$21)^(R142/360),"")</f>
        <v>6.9228073529036793</v>
      </c>
      <c r="T142" s="75">
        <f t="shared" ca="1" si="121"/>
        <v>3887.59</v>
      </c>
      <c r="X142" s="5">
        <v>121</v>
      </c>
      <c r="Y142" s="4">
        <f t="shared" ca="1" si="122"/>
        <v>49157</v>
      </c>
      <c r="Z142" s="5">
        <f t="shared" ca="1" si="158"/>
        <v>31</v>
      </c>
      <c r="AA142" s="5">
        <f t="shared" ca="1" si="123"/>
        <v>3683</v>
      </c>
      <c r="AB142" s="2">
        <f t="shared" ca="1" si="124"/>
        <v>1417562.8720836195</v>
      </c>
      <c r="AC142" s="2">
        <f t="shared" ca="1" si="159"/>
        <v>-129.07244617837932</v>
      </c>
      <c r="AD142" s="16">
        <f t="shared" ca="1" si="153"/>
        <v>22431.235573555874</v>
      </c>
      <c r="AE142" s="16">
        <f t="shared" ca="1" si="93"/>
        <v>417.47424863978614</v>
      </c>
      <c r="AF142" s="14">
        <f t="shared" si="125"/>
        <v>450.45000000000005</v>
      </c>
      <c r="AG142" s="5">
        <f t="shared" si="94"/>
        <v>0</v>
      </c>
      <c r="AH142" s="16">
        <f t="shared" ca="1" si="95"/>
        <v>23170.08737601728</v>
      </c>
      <c r="AI142" s="16">
        <f t="shared" ca="1" si="96"/>
        <v>1417691.9445297979</v>
      </c>
      <c r="AJ142" s="16">
        <f t="shared" ca="1" si="126"/>
        <v>0.14961246397607952</v>
      </c>
      <c r="AK142" s="16">
        <f t="shared" ca="1" si="127"/>
        <v>0.14961246397607952</v>
      </c>
      <c r="AO142" s="5">
        <v>121</v>
      </c>
      <c r="AP142" s="4">
        <f t="shared" ca="1" si="128"/>
        <v>49157</v>
      </c>
      <c r="AQ142" s="5">
        <f t="shared" ca="1" si="160"/>
        <v>31</v>
      </c>
      <c r="AR142" s="5">
        <f t="shared" ca="1" si="129"/>
        <v>3683</v>
      </c>
      <c r="AS142" s="2">
        <f t="shared" ca="1" si="130"/>
        <v>1059135.0905925499</v>
      </c>
      <c r="AT142" s="2">
        <f t="shared" ca="1" si="161"/>
        <v>10408.114528650134</v>
      </c>
      <c r="AU142" s="16">
        <f t="shared" ca="1" si="154"/>
        <v>16759.544983271477</v>
      </c>
      <c r="AV142" s="16">
        <f t="shared" ca="1" si="97"/>
        <v>311.91676564104756</v>
      </c>
      <c r="AW142" s="14">
        <f t="shared" si="131"/>
        <v>450.45000000000005</v>
      </c>
      <c r="AX142" s="5">
        <f t="shared" si="98"/>
        <v>0</v>
      </c>
      <c r="AY142" s="16">
        <f t="shared" ca="1" si="99"/>
        <v>27930.026277562658</v>
      </c>
      <c r="AZ142" s="16">
        <f t="shared" ca="1" si="100"/>
        <v>1048726.9760638997</v>
      </c>
      <c r="BA142" s="16">
        <f t="shared" ca="1" si="132"/>
        <v>0.14961246397607952</v>
      </c>
      <c r="BB142" s="16">
        <f t="shared" ca="1" si="133"/>
        <v>0.14961246397607952</v>
      </c>
      <c r="BF142" s="5">
        <v>121</v>
      </c>
      <c r="BG142" s="4">
        <f t="shared" ca="1" si="134"/>
        <v>49157</v>
      </c>
      <c r="BH142" s="5">
        <f t="shared" ca="1" si="162"/>
        <v>31</v>
      </c>
      <c r="BI142" s="5">
        <f t="shared" ca="1" si="135"/>
        <v>3683</v>
      </c>
      <c r="BJ142" s="2">
        <f t="shared" ca="1" si="136"/>
        <v>1059134.6173656115</v>
      </c>
      <c r="BK142" s="2">
        <f t="shared" ca="1" si="163"/>
        <v>6523.7024898430791</v>
      </c>
      <c r="BL142" s="16">
        <f t="shared" ca="1" si="155"/>
        <v>16759.537495021646</v>
      </c>
      <c r="BM142" s="16">
        <f t="shared" ca="1" si="101"/>
        <v>311.91662627505229</v>
      </c>
      <c r="BN142" s="14">
        <f t="shared" si="137"/>
        <v>450.45000000000005</v>
      </c>
      <c r="BO142" s="5">
        <f t="shared" si="102"/>
        <v>0</v>
      </c>
      <c r="BP142" s="16">
        <f t="shared" ca="1" si="103"/>
        <v>24045.606611139778</v>
      </c>
      <c r="BQ142" s="16">
        <f t="shared" ca="1" si="104"/>
        <v>1052610.9148757684</v>
      </c>
      <c r="BR142" s="16">
        <f t="shared" ca="1" si="138"/>
        <v>0.14961246397607952</v>
      </c>
      <c r="BS142" s="16">
        <f t="shared" ca="1" si="139"/>
        <v>0.14961246397607952</v>
      </c>
      <c r="BW142" s="5">
        <v>121</v>
      </c>
      <c r="BX142" s="4">
        <f t="shared" ca="1" si="140"/>
        <v>49157</v>
      </c>
      <c r="BY142" s="5">
        <f t="shared" ca="1" si="164"/>
        <v>31</v>
      </c>
      <c r="BZ142" s="5">
        <f t="shared" ca="1" si="141"/>
        <v>3683</v>
      </c>
      <c r="CA142" s="2">
        <f t="shared" ca="1" si="142"/>
        <v>1417563.8000433047</v>
      </c>
      <c r="CB142" s="2">
        <f t="shared" ca="1" si="165"/>
        <v>3613.896183357836</v>
      </c>
      <c r="CC142" s="16">
        <f t="shared" ca="1" si="156"/>
        <v>22431.25025740709</v>
      </c>
      <c r="CD142" s="16">
        <f t="shared" ca="1" si="105"/>
        <v>417.47452192521143</v>
      </c>
      <c r="CE142" s="14">
        <f t="shared" si="143"/>
        <v>450.45000000000005</v>
      </c>
      <c r="CF142" s="5">
        <f t="shared" si="106"/>
        <v>0</v>
      </c>
      <c r="CG142" s="16">
        <f t="shared" ca="1" si="107"/>
        <v>26913.070962690137</v>
      </c>
      <c r="CH142" s="16">
        <f t="shared" ca="1" si="108"/>
        <v>1413949.9038599469</v>
      </c>
      <c r="CI142" s="16">
        <f t="shared" ca="1" si="144"/>
        <v>0.14961246397607952</v>
      </c>
      <c r="CJ142" s="16">
        <f t="shared" ca="1" si="145"/>
        <v>0.14961246397607952</v>
      </c>
      <c r="CN142" s="5">
        <v>121</v>
      </c>
      <c r="CO142" s="4">
        <f t="shared" ca="1" si="146"/>
        <v>49157</v>
      </c>
      <c r="CP142" s="5">
        <f t="shared" ca="1" si="166"/>
        <v>31</v>
      </c>
      <c r="CQ142" s="5">
        <f t="shared" ca="1" si="147"/>
        <v>3683</v>
      </c>
      <c r="CR142" s="2">
        <f t="shared" ca="1" si="148"/>
        <v>1417562.8720836195</v>
      </c>
      <c r="CS142" s="2">
        <f t="shared" ca="1" si="167"/>
        <v>-129.07244617837932</v>
      </c>
      <c r="CT142" s="16">
        <f t="shared" ca="1" si="157"/>
        <v>22431.235573555874</v>
      </c>
      <c r="CU142" s="16">
        <f t="shared" ca="1" si="109"/>
        <v>417.47424863978614</v>
      </c>
      <c r="CV142" s="14">
        <f t="shared" si="149"/>
        <v>450.45000000000005</v>
      </c>
      <c r="CW142" s="5">
        <f t="shared" si="110"/>
        <v>0</v>
      </c>
      <c r="CX142" s="16">
        <f t="shared" ca="1" si="111"/>
        <v>23170.08737601728</v>
      </c>
      <c r="CY142" s="16">
        <f t="shared" ca="1" si="112"/>
        <v>1417691.9445297979</v>
      </c>
      <c r="CZ142" s="16">
        <f t="shared" ca="1" si="150"/>
        <v>0.14961246397607952</v>
      </c>
      <c r="DA142" s="16">
        <f t="shared" ca="1" si="151"/>
        <v>0.14961246397607952</v>
      </c>
    </row>
    <row r="143" spans="2:105">
      <c r="B143" s="5">
        <v>122</v>
      </c>
      <c r="C143" s="4">
        <f t="shared" ca="1" si="113"/>
        <v>49188</v>
      </c>
      <c r="D143" s="5">
        <f t="shared" ca="1" si="114"/>
        <v>31</v>
      </c>
      <c r="E143" s="5">
        <f t="shared" ca="1" si="115"/>
        <v>3714</v>
      </c>
      <c r="F143" s="2">
        <f t="shared" ca="1" si="116"/>
        <v>1413949.9038599469</v>
      </c>
      <c r="G143" s="2">
        <f t="shared" ca="1" si="88"/>
        <v>3672.1460619679565</v>
      </c>
      <c r="H143" s="16">
        <f t="shared" ca="1" si="152"/>
        <v>22374.064676277892</v>
      </c>
      <c r="I143" s="16">
        <f t="shared" ca="1" si="89"/>
        <v>416.41022444428779</v>
      </c>
      <c r="J143" s="14">
        <f t="shared" si="117"/>
        <v>450.45000000000005</v>
      </c>
      <c r="K143" s="5">
        <f t="shared" si="90"/>
        <v>0</v>
      </c>
      <c r="L143" s="16">
        <f t="shared" ca="1" si="91"/>
        <v>26913.070962690137</v>
      </c>
      <c r="M143" s="16">
        <f t="shared" ca="1" si="92"/>
        <v>1410277.7577979788</v>
      </c>
      <c r="N143" s="16">
        <f t="shared" ca="1" si="118"/>
        <v>0.14723919584058351</v>
      </c>
      <c r="O143" s="16">
        <f t="shared" ca="1" si="119"/>
        <v>0.14723919584058351</v>
      </c>
      <c r="P143" s="82"/>
      <c r="Q143" s="77">
        <f ca="1">IFERROR(IF('Simulación Cliente'!$H$21="Simple",G143+H143+I143+J143+K143,AC143+AD143+AE143+AF143+AG143),"")</f>
        <v>26913.070962690137</v>
      </c>
      <c r="R143" s="79">
        <f t="shared" ca="1" si="120"/>
        <v>3714</v>
      </c>
      <c r="S143" s="78">
        <f ca="1">IFERROR((1+'Simulación Cliente'!$E$21)^(R143/360),"")</f>
        <v>7.0364716960016791</v>
      </c>
      <c r="T143" s="75">
        <f t="shared" ca="1" si="121"/>
        <v>3824.8</v>
      </c>
      <c r="X143" s="5">
        <v>122</v>
      </c>
      <c r="Y143" s="4">
        <f t="shared" ca="1" si="122"/>
        <v>49188</v>
      </c>
      <c r="Z143" s="5">
        <f t="shared" ca="1" si="158"/>
        <v>31</v>
      </c>
      <c r="AA143" s="5">
        <f t="shared" ca="1" si="123"/>
        <v>3714</v>
      </c>
      <c r="AB143" s="2">
        <f t="shared" ca="1" si="124"/>
        <v>1417691.9445297979</v>
      </c>
      <c r="AC143" s="2">
        <f t="shared" ca="1" si="159"/>
        <v>-131.15287515042291</v>
      </c>
      <c r="AD143" s="16">
        <f t="shared" ca="1" si="153"/>
        <v>22433.277990511975</v>
      </c>
      <c r="AE143" s="16">
        <f t="shared" ca="1" si="93"/>
        <v>417.51226065572536</v>
      </c>
      <c r="AF143" s="14">
        <f t="shared" si="125"/>
        <v>450.45000000000005</v>
      </c>
      <c r="AG143" s="5">
        <f t="shared" si="94"/>
        <v>0</v>
      </c>
      <c r="AH143" s="16">
        <f t="shared" ca="1" si="95"/>
        <v>23170.08737601728</v>
      </c>
      <c r="AI143" s="16">
        <f t="shared" ca="1" si="96"/>
        <v>1417823.0974049482</v>
      </c>
      <c r="AJ143" s="16">
        <f t="shared" ca="1" si="126"/>
        <v>0.14723919584058351</v>
      </c>
      <c r="AK143" s="16">
        <f t="shared" ca="1" si="127"/>
        <v>0.14723919584058351</v>
      </c>
      <c r="AO143" s="5">
        <v>122</v>
      </c>
      <c r="AP143" s="4">
        <f t="shared" ca="1" si="128"/>
        <v>49188</v>
      </c>
      <c r="AQ143" s="5">
        <f t="shared" ca="1" si="160"/>
        <v>31</v>
      </c>
      <c r="AR143" s="5">
        <f t="shared" ca="1" si="129"/>
        <v>3714</v>
      </c>
      <c r="AS143" s="2">
        <f t="shared" ca="1" si="130"/>
        <v>1048726.9760638997</v>
      </c>
      <c r="AT143" s="2">
        <f t="shared" ca="1" si="161"/>
        <v>10575.875686440446</v>
      </c>
      <c r="AU143" s="16">
        <f t="shared" ca="1" si="154"/>
        <v>16594.849029768164</v>
      </c>
      <c r="AV143" s="16">
        <f t="shared" ca="1" si="97"/>
        <v>308.85156135404588</v>
      </c>
      <c r="AW143" s="14">
        <f t="shared" si="131"/>
        <v>450.45000000000005</v>
      </c>
      <c r="AX143" s="5">
        <f t="shared" si="98"/>
        <v>0</v>
      </c>
      <c r="AY143" s="16">
        <f t="shared" ca="1" si="99"/>
        <v>27930.026277562658</v>
      </c>
      <c r="AZ143" s="16">
        <f t="shared" ca="1" si="100"/>
        <v>1038151.1003774592</v>
      </c>
      <c r="BA143" s="16">
        <f t="shared" ca="1" si="132"/>
        <v>0.14723919584058351</v>
      </c>
      <c r="BB143" s="16">
        <f t="shared" ca="1" si="133"/>
        <v>0.14723919584058351</v>
      </c>
      <c r="BF143" s="5">
        <v>122</v>
      </c>
      <c r="BG143" s="4">
        <f t="shared" ca="1" si="134"/>
        <v>49188</v>
      </c>
      <c r="BH143" s="5">
        <f t="shared" ca="1" si="162"/>
        <v>31</v>
      </c>
      <c r="BI143" s="5">
        <f t="shared" ca="1" si="135"/>
        <v>3714</v>
      </c>
      <c r="BJ143" s="2">
        <f t="shared" ca="1" si="136"/>
        <v>1052610.9148757684</v>
      </c>
      <c r="BK143" s="2">
        <f t="shared" ca="1" si="163"/>
        <v>6628.8535121308378</v>
      </c>
      <c r="BL143" s="16">
        <f t="shared" ca="1" si="155"/>
        <v>16656.307712242153</v>
      </c>
      <c r="BM143" s="16">
        <f t="shared" ca="1" si="101"/>
        <v>309.99538676678719</v>
      </c>
      <c r="BN143" s="14">
        <f t="shared" si="137"/>
        <v>450.45000000000005</v>
      </c>
      <c r="BO143" s="5">
        <f t="shared" si="102"/>
        <v>0</v>
      </c>
      <c r="BP143" s="16">
        <f t="shared" ca="1" si="103"/>
        <v>24045.606611139778</v>
      </c>
      <c r="BQ143" s="16">
        <f t="shared" ca="1" si="104"/>
        <v>1045982.0613636376</v>
      </c>
      <c r="BR143" s="16">
        <f t="shared" ca="1" si="138"/>
        <v>0.14723919584058351</v>
      </c>
      <c r="BS143" s="16">
        <f t="shared" ca="1" si="139"/>
        <v>0.14723919584058351</v>
      </c>
      <c r="BW143" s="5">
        <v>122</v>
      </c>
      <c r="BX143" s="4">
        <f t="shared" ca="1" si="140"/>
        <v>49188</v>
      </c>
      <c r="BY143" s="5">
        <f t="shared" ca="1" si="164"/>
        <v>31</v>
      </c>
      <c r="BZ143" s="5">
        <f t="shared" ca="1" si="141"/>
        <v>3714</v>
      </c>
      <c r="CA143" s="2">
        <f t="shared" ca="1" si="142"/>
        <v>1413949.9038599469</v>
      </c>
      <c r="CB143" s="2">
        <f t="shared" ca="1" si="165"/>
        <v>3672.1460619679565</v>
      </c>
      <c r="CC143" s="16">
        <f t="shared" ca="1" si="156"/>
        <v>22374.064676277892</v>
      </c>
      <c r="CD143" s="16">
        <f t="shared" ca="1" si="105"/>
        <v>416.41022444428779</v>
      </c>
      <c r="CE143" s="14">
        <f t="shared" si="143"/>
        <v>450.45000000000005</v>
      </c>
      <c r="CF143" s="5">
        <f t="shared" si="106"/>
        <v>0</v>
      </c>
      <c r="CG143" s="16">
        <f t="shared" ca="1" si="107"/>
        <v>26913.070962690137</v>
      </c>
      <c r="CH143" s="16">
        <f t="shared" ca="1" si="108"/>
        <v>1410277.7577979788</v>
      </c>
      <c r="CI143" s="16">
        <f t="shared" ca="1" si="144"/>
        <v>0.14723919584058351</v>
      </c>
      <c r="CJ143" s="16">
        <f t="shared" ca="1" si="145"/>
        <v>0.14723919584058351</v>
      </c>
      <c r="CN143" s="5">
        <v>122</v>
      </c>
      <c r="CO143" s="4">
        <f t="shared" ca="1" si="146"/>
        <v>49188</v>
      </c>
      <c r="CP143" s="5">
        <f t="shared" ca="1" si="166"/>
        <v>31</v>
      </c>
      <c r="CQ143" s="5">
        <f t="shared" ca="1" si="147"/>
        <v>3714</v>
      </c>
      <c r="CR143" s="2">
        <f t="shared" ca="1" si="148"/>
        <v>1417691.9445297979</v>
      </c>
      <c r="CS143" s="2">
        <f t="shared" ca="1" si="167"/>
        <v>-131.15287515042291</v>
      </c>
      <c r="CT143" s="16">
        <f t="shared" ca="1" si="157"/>
        <v>22433.277990511975</v>
      </c>
      <c r="CU143" s="16">
        <f t="shared" ca="1" si="109"/>
        <v>417.51226065572536</v>
      </c>
      <c r="CV143" s="14">
        <f t="shared" si="149"/>
        <v>450.45000000000005</v>
      </c>
      <c r="CW143" s="5">
        <f t="shared" si="110"/>
        <v>0</v>
      </c>
      <c r="CX143" s="16">
        <f t="shared" ca="1" si="111"/>
        <v>23170.08737601728</v>
      </c>
      <c r="CY143" s="16">
        <f t="shared" ca="1" si="112"/>
        <v>1417823.0974049482</v>
      </c>
      <c r="CZ143" s="16">
        <f t="shared" ca="1" si="150"/>
        <v>0.14723919584058351</v>
      </c>
      <c r="DA143" s="16">
        <f t="shared" ca="1" si="151"/>
        <v>0.14723919584058351</v>
      </c>
    </row>
    <row r="144" spans="2:105">
      <c r="B144" s="5">
        <v>123</v>
      </c>
      <c r="C144" s="4">
        <f t="shared" ca="1" si="113"/>
        <v>49218</v>
      </c>
      <c r="D144" s="5">
        <f t="shared" ca="1" si="114"/>
        <v>30</v>
      </c>
      <c r="E144" s="5">
        <f t="shared" ca="1" si="115"/>
        <v>3744</v>
      </c>
      <c r="F144" s="2">
        <f t="shared" ca="1" si="116"/>
        <v>1410277.7577979788</v>
      </c>
      <c r="G144" s="2">
        <f t="shared" ca="1" si="88"/>
        <v>4470.0860722823782</v>
      </c>
      <c r="H144" s="16">
        <f t="shared" ca="1" si="152"/>
        <v>21590.605729435207</v>
      </c>
      <c r="I144" s="16">
        <f t="shared" ca="1" si="89"/>
        <v>401.92916097255193</v>
      </c>
      <c r="J144" s="14">
        <f t="shared" si="117"/>
        <v>450.45000000000005</v>
      </c>
      <c r="K144" s="5">
        <f t="shared" si="90"/>
        <v>0</v>
      </c>
      <c r="L144" s="16">
        <f t="shared" ca="1" si="91"/>
        <v>26913.070962690137</v>
      </c>
      <c r="M144" s="16">
        <f t="shared" ca="1" si="92"/>
        <v>1405807.6717256964</v>
      </c>
      <c r="N144" s="16">
        <f t="shared" ca="1" si="118"/>
        <v>0.14497833546507327</v>
      </c>
      <c r="O144" s="16">
        <f t="shared" ca="1" si="119"/>
        <v>0.14497833546507327</v>
      </c>
      <c r="P144" s="82"/>
      <c r="Q144" s="77">
        <f ca="1">IFERROR(IF('Simulación Cliente'!$H$21="Simple",G144+H144+I144+J144+K144,AC144+AD144+AE144+AF144+AG144),"")</f>
        <v>26913.070962690137</v>
      </c>
      <c r="R144" s="79">
        <f t="shared" ca="1" si="120"/>
        <v>3744</v>
      </c>
      <c r="S144" s="78">
        <f ca="1">IFERROR((1+'Simulación Cliente'!$E$21)^(R144/360),"")</f>
        <v>7.1482460389512914</v>
      </c>
      <c r="T144" s="75">
        <f t="shared" ca="1" si="121"/>
        <v>3764.99</v>
      </c>
      <c r="X144" s="5">
        <v>123</v>
      </c>
      <c r="Y144" s="4">
        <f t="shared" ca="1" si="122"/>
        <v>49218</v>
      </c>
      <c r="Z144" s="5">
        <f t="shared" ca="1" si="158"/>
        <v>30</v>
      </c>
      <c r="AA144" s="5">
        <f t="shared" ca="1" si="123"/>
        <v>3744</v>
      </c>
      <c r="AB144" s="2">
        <f t="shared" ca="1" si="124"/>
        <v>1417823.0974049482</v>
      </c>
      <c r="AC144" s="2">
        <f t="shared" ca="1" si="159"/>
        <v>609.43690969817908</v>
      </c>
      <c r="AD144" s="16">
        <f t="shared" ca="1" si="153"/>
        <v>21706.12088355856</v>
      </c>
      <c r="AE144" s="16">
        <f t="shared" ca="1" si="93"/>
        <v>404.07958276053887</v>
      </c>
      <c r="AF144" s="14">
        <f t="shared" si="125"/>
        <v>450.45000000000005</v>
      </c>
      <c r="AG144" s="5">
        <f t="shared" si="94"/>
        <v>0</v>
      </c>
      <c r="AH144" s="16">
        <f t="shared" ca="1" si="95"/>
        <v>23170.08737601728</v>
      </c>
      <c r="AI144" s="16">
        <f t="shared" ca="1" si="96"/>
        <v>1417213.66049525</v>
      </c>
      <c r="AJ144" s="16">
        <f t="shared" ca="1" si="126"/>
        <v>0.14497833546507327</v>
      </c>
      <c r="AK144" s="16">
        <f t="shared" ca="1" si="127"/>
        <v>0.14497833546507327</v>
      </c>
      <c r="AO144" s="5">
        <v>123</v>
      </c>
      <c r="AP144" s="4">
        <f t="shared" ca="1" si="128"/>
        <v>49218</v>
      </c>
      <c r="AQ144" s="5">
        <f t="shared" ca="1" si="160"/>
        <v>30</v>
      </c>
      <c r="AR144" s="5">
        <f t="shared" ca="1" si="129"/>
        <v>3744</v>
      </c>
      <c r="AS144" s="2">
        <f t="shared" ca="1" si="130"/>
        <v>1038151.1003774592</v>
      </c>
      <c r="AT144" s="2">
        <f t="shared" ca="1" si="161"/>
        <v>11290.159568462801</v>
      </c>
      <c r="AU144" s="16">
        <f t="shared" ca="1" si="154"/>
        <v>15893.543645492187</v>
      </c>
      <c r="AV144" s="16">
        <f t="shared" ca="1" si="97"/>
        <v>295.87306360767008</v>
      </c>
      <c r="AW144" s="14">
        <f t="shared" si="131"/>
        <v>450.45000000000005</v>
      </c>
      <c r="AX144" s="5">
        <f t="shared" si="98"/>
        <v>0</v>
      </c>
      <c r="AY144" s="16">
        <f t="shared" ca="1" si="99"/>
        <v>27930.026277562658</v>
      </c>
      <c r="AZ144" s="16">
        <f t="shared" ca="1" si="100"/>
        <v>1026860.9408089964</v>
      </c>
      <c r="BA144" s="16">
        <f t="shared" ca="1" si="132"/>
        <v>0.14497833546507327</v>
      </c>
      <c r="BB144" s="16">
        <f t="shared" ca="1" si="133"/>
        <v>0.14497833546507327</v>
      </c>
      <c r="BF144" s="5">
        <v>123</v>
      </c>
      <c r="BG144" s="4">
        <f t="shared" ca="1" si="134"/>
        <v>49218</v>
      </c>
      <c r="BH144" s="5">
        <f t="shared" ca="1" si="162"/>
        <v>30</v>
      </c>
      <c r="BI144" s="5">
        <f t="shared" ca="1" si="135"/>
        <v>3744</v>
      </c>
      <c r="BJ144" s="2">
        <f t="shared" ca="1" si="136"/>
        <v>1045982.0613636376</v>
      </c>
      <c r="BK144" s="2">
        <f t="shared" ca="1" si="163"/>
        <v>7283.620211956415</v>
      </c>
      <c r="BL144" s="16">
        <f t="shared" ca="1" si="155"/>
        <v>16013.431511694631</v>
      </c>
      <c r="BM144" s="16">
        <f t="shared" ca="1" si="101"/>
        <v>298.10488748873161</v>
      </c>
      <c r="BN144" s="14">
        <f t="shared" si="137"/>
        <v>450.45000000000005</v>
      </c>
      <c r="BO144" s="5">
        <f t="shared" si="102"/>
        <v>0</v>
      </c>
      <c r="BP144" s="16">
        <f t="shared" ca="1" si="103"/>
        <v>24045.606611139778</v>
      </c>
      <c r="BQ144" s="16">
        <f t="shared" ca="1" si="104"/>
        <v>1038698.4411516811</v>
      </c>
      <c r="BR144" s="16">
        <f t="shared" ca="1" si="138"/>
        <v>0.14497833546507327</v>
      </c>
      <c r="BS144" s="16">
        <f t="shared" ca="1" si="139"/>
        <v>0.14497833546507327</v>
      </c>
      <c r="BW144" s="5">
        <v>123</v>
      </c>
      <c r="BX144" s="4">
        <f t="shared" ca="1" si="140"/>
        <v>49218</v>
      </c>
      <c r="BY144" s="5">
        <f t="shared" ca="1" si="164"/>
        <v>30</v>
      </c>
      <c r="BZ144" s="5">
        <f t="shared" ca="1" si="141"/>
        <v>3744</v>
      </c>
      <c r="CA144" s="2">
        <f t="shared" ca="1" si="142"/>
        <v>1410277.7577979788</v>
      </c>
      <c r="CB144" s="2">
        <f t="shared" ca="1" si="165"/>
        <v>4470.0860722823782</v>
      </c>
      <c r="CC144" s="16">
        <f t="shared" ca="1" si="156"/>
        <v>21590.605729435207</v>
      </c>
      <c r="CD144" s="16">
        <f t="shared" ca="1" si="105"/>
        <v>401.92916097255193</v>
      </c>
      <c r="CE144" s="14">
        <f t="shared" si="143"/>
        <v>450.45000000000005</v>
      </c>
      <c r="CF144" s="5">
        <f t="shared" si="106"/>
        <v>0</v>
      </c>
      <c r="CG144" s="16">
        <f t="shared" ca="1" si="107"/>
        <v>26913.070962690137</v>
      </c>
      <c r="CH144" s="16">
        <f t="shared" ca="1" si="108"/>
        <v>1405807.6717256964</v>
      </c>
      <c r="CI144" s="16">
        <f t="shared" ca="1" si="144"/>
        <v>0.14497833546507327</v>
      </c>
      <c r="CJ144" s="16">
        <f t="shared" ca="1" si="145"/>
        <v>0.14497833546507327</v>
      </c>
      <c r="CN144" s="5">
        <v>123</v>
      </c>
      <c r="CO144" s="4">
        <f t="shared" ca="1" si="146"/>
        <v>49218</v>
      </c>
      <c r="CP144" s="5">
        <f t="shared" ca="1" si="166"/>
        <v>30</v>
      </c>
      <c r="CQ144" s="5">
        <f t="shared" ca="1" si="147"/>
        <v>3744</v>
      </c>
      <c r="CR144" s="2">
        <f t="shared" ca="1" si="148"/>
        <v>1417823.0974049482</v>
      </c>
      <c r="CS144" s="2">
        <f t="shared" ca="1" si="167"/>
        <v>609.43690969817908</v>
      </c>
      <c r="CT144" s="16">
        <f t="shared" ca="1" si="157"/>
        <v>21706.12088355856</v>
      </c>
      <c r="CU144" s="16">
        <f t="shared" ca="1" si="109"/>
        <v>404.07958276053887</v>
      </c>
      <c r="CV144" s="14">
        <f t="shared" si="149"/>
        <v>450.45000000000005</v>
      </c>
      <c r="CW144" s="5">
        <f t="shared" si="110"/>
        <v>0</v>
      </c>
      <c r="CX144" s="16">
        <f t="shared" ca="1" si="111"/>
        <v>23170.08737601728</v>
      </c>
      <c r="CY144" s="16">
        <f t="shared" ca="1" si="112"/>
        <v>1417213.66049525</v>
      </c>
      <c r="CZ144" s="16">
        <f t="shared" ca="1" si="150"/>
        <v>0.14497833546507327</v>
      </c>
      <c r="DA144" s="16">
        <f t="shared" ca="1" si="151"/>
        <v>0.14497833546507327</v>
      </c>
    </row>
    <row r="145" spans="2:105">
      <c r="B145" s="5">
        <v>124</v>
      </c>
      <c r="C145" s="4">
        <f t="shared" ca="1" si="113"/>
        <v>49249</v>
      </c>
      <c r="D145" s="5">
        <f t="shared" ca="1" si="114"/>
        <v>31</v>
      </c>
      <c r="E145" s="5">
        <f t="shared" ca="1" si="115"/>
        <v>3775</v>
      </c>
      <c r="F145" s="2">
        <f t="shared" ca="1" si="116"/>
        <v>1405807.6717256964</v>
      </c>
      <c r="G145" s="2">
        <f t="shared" ca="1" si="88"/>
        <v>3803.3850376805422</v>
      </c>
      <c r="H145" s="16">
        <f t="shared" ca="1" si="152"/>
        <v>22245.223599317764</v>
      </c>
      <c r="I145" s="16">
        <f t="shared" ca="1" si="89"/>
        <v>414.01232569183202</v>
      </c>
      <c r="J145" s="14">
        <f t="shared" si="117"/>
        <v>450.45000000000005</v>
      </c>
      <c r="K145" s="5">
        <f t="shared" si="90"/>
        <v>0</v>
      </c>
      <c r="L145" s="16">
        <f t="shared" ca="1" si="91"/>
        <v>26913.070962690137</v>
      </c>
      <c r="M145" s="16">
        <f t="shared" ca="1" si="92"/>
        <v>1402004.2866880158</v>
      </c>
      <c r="N145" s="16">
        <f t="shared" ca="1" si="118"/>
        <v>0.14267857744523663</v>
      </c>
      <c r="O145" s="16">
        <f t="shared" ca="1" si="119"/>
        <v>0.14267857744523663</v>
      </c>
      <c r="P145" s="82"/>
      <c r="Q145" s="77">
        <f ca="1">IFERROR(IF('Simulación Cliente'!$H$21="Simple",G145+H145+I145+J145+K145,AC145+AD145+AE145+AF145+AG145),"")</f>
        <v>26913.070962690137</v>
      </c>
      <c r="R145" s="79">
        <f t="shared" ca="1" si="120"/>
        <v>3775</v>
      </c>
      <c r="S145" s="78">
        <f ca="1">IFERROR((1+'Simulación Cliente'!$E$21)^(R145/360),"")</f>
        <v>7.2656118197540014</v>
      </c>
      <c r="T145" s="75">
        <f t="shared" ca="1" si="121"/>
        <v>3704.17</v>
      </c>
      <c r="X145" s="5">
        <v>124</v>
      </c>
      <c r="Y145" s="4">
        <f t="shared" ca="1" si="122"/>
        <v>49249</v>
      </c>
      <c r="Z145" s="5">
        <f t="shared" ca="1" si="158"/>
        <v>31</v>
      </c>
      <c r="AA145" s="5">
        <f t="shared" ca="1" si="123"/>
        <v>3775</v>
      </c>
      <c r="AB145" s="2">
        <f t="shared" ca="1" si="124"/>
        <v>1417213.66049525</v>
      </c>
      <c r="AC145" s="2">
        <f t="shared" ca="1" si="159"/>
        <v>-123.44374751087526</v>
      </c>
      <c r="AD145" s="16">
        <f t="shared" ca="1" si="153"/>
        <v>22425.709718189602</v>
      </c>
      <c r="AE145" s="16">
        <f t="shared" ca="1" si="93"/>
        <v>417.37140533855285</v>
      </c>
      <c r="AF145" s="14">
        <f t="shared" si="125"/>
        <v>450.45000000000005</v>
      </c>
      <c r="AG145" s="5">
        <f t="shared" si="94"/>
        <v>0</v>
      </c>
      <c r="AH145" s="16">
        <f t="shared" ca="1" si="95"/>
        <v>23170.08737601728</v>
      </c>
      <c r="AI145" s="16">
        <f t="shared" ca="1" si="96"/>
        <v>1417337.1042427609</v>
      </c>
      <c r="AJ145" s="16">
        <f t="shared" ca="1" si="126"/>
        <v>0.14267857744523663</v>
      </c>
      <c r="AK145" s="16">
        <f t="shared" ca="1" si="127"/>
        <v>0.14267857744523663</v>
      </c>
      <c r="AO145" s="5">
        <v>124</v>
      </c>
      <c r="AP145" s="4">
        <f t="shared" ca="1" si="128"/>
        <v>49249</v>
      </c>
      <c r="AQ145" s="5">
        <f t="shared" ca="1" si="160"/>
        <v>31</v>
      </c>
      <c r="AR145" s="5">
        <f t="shared" ca="1" si="129"/>
        <v>3775</v>
      </c>
      <c r="AS145" s="2">
        <f t="shared" ca="1" si="130"/>
        <v>1026860.9408089964</v>
      </c>
      <c r="AT145" s="2">
        <f t="shared" ca="1" si="161"/>
        <v>10928.31909783343</v>
      </c>
      <c r="AU145" s="16">
        <f t="shared" ca="1" si="154"/>
        <v>16248.845196342792</v>
      </c>
      <c r="AV145" s="16">
        <f t="shared" ca="1" si="97"/>
        <v>302.41198338643579</v>
      </c>
      <c r="AW145" s="14">
        <f t="shared" si="131"/>
        <v>450.45000000000005</v>
      </c>
      <c r="AX145" s="5">
        <f t="shared" si="98"/>
        <v>0</v>
      </c>
      <c r="AY145" s="16">
        <f t="shared" ca="1" si="99"/>
        <v>27930.026277562658</v>
      </c>
      <c r="AZ145" s="16">
        <f t="shared" ca="1" si="100"/>
        <v>1015932.621711163</v>
      </c>
      <c r="BA145" s="16">
        <f t="shared" ca="1" si="132"/>
        <v>0.14267857744523663</v>
      </c>
      <c r="BB145" s="16">
        <f t="shared" ca="1" si="133"/>
        <v>0.14267857744523663</v>
      </c>
      <c r="BF145" s="5">
        <v>124</v>
      </c>
      <c r="BG145" s="4">
        <f t="shared" ca="1" si="134"/>
        <v>49249</v>
      </c>
      <c r="BH145" s="5">
        <f t="shared" ca="1" si="162"/>
        <v>31</v>
      </c>
      <c r="BI145" s="5">
        <f t="shared" ca="1" si="135"/>
        <v>3775</v>
      </c>
      <c r="BJ145" s="2">
        <f t="shared" ca="1" si="136"/>
        <v>1038698.4411516811</v>
      </c>
      <c r="BK145" s="2">
        <f t="shared" ca="1" si="163"/>
        <v>6853.0989980212398</v>
      </c>
      <c r="BL145" s="16">
        <f t="shared" ca="1" si="155"/>
        <v>16436.159469323517</v>
      </c>
      <c r="BM145" s="16">
        <f t="shared" ca="1" si="101"/>
        <v>305.89814379501905</v>
      </c>
      <c r="BN145" s="14">
        <f t="shared" si="137"/>
        <v>450.45000000000005</v>
      </c>
      <c r="BO145" s="5">
        <f t="shared" si="102"/>
        <v>0</v>
      </c>
      <c r="BP145" s="16">
        <f t="shared" ca="1" si="103"/>
        <v>24045.606611139778</v>
      </c>
      <c r="BQ145" s="16">
        <f t="shared" ca="1" si="104"/>
        <v>1031845.3421536599</v>
      </c>
      <c r="BR145" s="16">
        <f t="shared" ca="1" si="138"/>
        <v>0.14267857744523663</v>
      </c>
      <c r="BS145" s="16">
        <f t="shared" ca="1" si="139"/>
        <v>0.14267857744523663</v>
      </c>
      <c r="BW145" s="5">
        <v>124</v>
      </c>
      <c r="BX145" s="4">
        <f t="shared" ca="1" si="140"/>
        <v>49249</v>
      </c>
      <c r="BY145" s="5">
        <f t="shared" ca="1" si="164"/>
        <v>31</v>
      </c>
      <c r="BZ145" s="5">
        <f t="shared" ca="1" si="141"/>
        <v>3775</v>
      </c>
      <c r="CA145" s="2">
        <f t="shared" ca="1" si="142"/>
        <v>1405807.6717256964</v>
      </c>
      <c r="CB145" s="2">
        <f t="shared" ca="1" si="165"/>
        <v>3803.3850376805422</v>
      </c>
      <c r="CC145" s="16">
        <f t="shared" ca="1" si="156"/>
        <v>22245.223599317764</v>
      </c>
      <c r="CD145" s="16">
        <f t="shared" ca="1" si="105"/>
        <v>414.01232569183202</v>
      </c>
      <c r="CE145" s="14">
        <f t="shared" si="143"/>
        <v>450.45000000000005</v>
      </c>
      <c r="CF145" s="5">
        <f t="shared" si="106"/>
        <v>0</v>
      </c>
      <c r="CG145" s="16">
        <f t="shared" ca="1" si="107"/>
        <v>26913.070962690137</v>
      </c>
      <c r="CH145" s="16">
        <f t="shared" ca="1" si="108"/>
        <v>1402004.2866880158</v>
      </c>
      <c r="CI145" s="16">
        <f t="shared" ca="1" si="144"/>
        <v>0.14267857744523663</v>
      </c>
      <c r="CJ145" s="16">
        <f t="shared" ca="1" si="145"/>
        <v>0.14267857744523663</v>
      </c>
      <c r="CN145" s="5">
        <v>124</v>
      </c>
      <c r="CO145" s="4">
        <f t="shared" ca="1" si="146"/>
        <v>49249</v>
      </c>
      <c r="CP145" s="5">
        <f t="shared" ca="1" si="166"/>
        <v>31</v>
      </c>
      <c r="CQ145" s="5">
        <f t="shared" ca="1" si="147"/>
        <v>3775</v>
      </c>
      <c r="CR145" s="2">
        <f t="shared" ca="1" si="148"/>
        <v>1417213.66049525</v>
      </c>
      <c r="CS145" s="2">
        <f t="shared" ca="1" si="167"/>
        <v>-123.44374751087526</v>
      </c>
      <c r="CT145" s="16">
        <f t="shared" ca="1" si="157"/>
        <v>22425.709718189602</v>
      </c>
      <c r="CU145" s="16">
        <f t="shared" ca="1" si="109"/>
        <v>417.37140533855285</v>
      </c>
      <c r="CV145" s="14">
        <f t="shared" si="149"/>
        <v>450.45000000000005</v>
      </c>
      <c r="CW145" s="5">
        <f t="shared" si="110"/>
        <v>0</v>
      </c>
      <c r="CX145" s="16">
        <f t="shared" ca="1" si="111"/>
        <v>23170.08737601728</v>
      </c>
      <c r="CY145" s="16">
        <f t="shared" ca="1" si="112"/>
        <v>1417337.1042427609</v>
      </c>
      <c r="CZ145" s="16">
        <f t="shared" ca="1" si="150"/>
        <v>0.14267857744523663</v>
      </c>
      <c r="DA145" s="16">
        <f t="shared" ca="1" si="151"/>
        <v>0.14267857744523663</v>
      </c>
    </row>
    <row r="146" spans="2:105">
      <c r="B146" s="5">
        <v>125</v>
      </c>
      <c r="C146" s="4">
        <f t="shared" ca="1" si="113"/>
        <v>49279</v>
      </c>
      <c r="D146" s="5">
        <f t="shared" ca="1" si="114"/>
        <v>30</v>
      </c>
      <c r="E146" s="5">
        <f t="shared" ca="1" si="115"/>
        <v>3805</v>
      </c>
      <c r="F146" s="2">
        <f t="shared" ca="1" si="116"/>
        <v>1402004.2866880158</v>
      </c>
      <c r="G146" s="2">
        <f t="shared" ca="1" si="88"/>
        <v>4599.1064734370739</v>
      </c>
      <c r="H146" s="16">
        <f t="shared" ca="1" si="152"/>
        <v>21463.943267546852</v>
      </c>
      <c r="I146" s="16">
        <f t="shared" ca="1" si="89"/>
        <v>399.5712217062117</v>
      </c>
      <c r="J146" s="14">
        <f t="shared" si="117"/>
        <v>450.45000000000005</v>
      </c>
      <c r="K146" s="5">
        <f t="shared" si="90"/>
        <v>0</v>
      </c>
      <c r="L146" s="16">
        <f t="shared" ca="1" si="91"/>
        <v>26913.070962690137</v>
      </c>
      <c r="M146" s="16">
        <f t="shared" ca="1" si="92"/>
        <v>1397405.1802145788</v>
      </c>
      <c r="N146" s="16">
        <f t="shared" ca="1" si="118"/>
        <v>0.14048774544334661</v>
      </c>
      <c r="O146" s="16">
        <f t="shared" ca="1" si="119"/>
        <v>0.14048774544334661</v>
      </c>
      <c r="P146" s="82"/>
      <c r="Q146" s="77">
        <f ca="1">IFERROR(IF('Simulación Cliente'!$H$21="Simple",G146+H146+I146+J146+K146,AC146+AD146+AE146+AF146+AG146),"")</f>
        <v>26913.070962690137</v>
      </c>
      <c r="R146" s="79">
        <f t="shared" ca="1" si="120"/>
        <v>3805</v>
      </c>
      <c r="S146" s="78">
        <f ca="1">IFERROR((1+'Simulación Cliente'!$E$21)^(R146/360),"")</f>
        <v>7.3810260532456811</v>
      </c>
      <c r="T146" s="75">
        <f t="shared" ca="1" si="121"/>
        <v>3646.25</v>
      </c>
      <c r="X146" s="5">
        <v>125</v>
      </c>
      <c r="Y146" s="4">
        <f t="shared" ca="1" si="122"/>
        <v>49279</v>
      </c>
      <c r="Z146" s="5">
        <f t="shared" ca="1" si="158"/>
        <v>30</v>
      </c>
      <c r="AA146" s="5">
        <f t="shared" ca="1" si="123"/>
        <v>3805</v>
      </c>
      <c r="AB146" s="2">
        <f t="shared" ca="1" si="124"/>
        <v>1417337.1042427609</v>
      </c>
      <c r="AC146" s="2">
        <f t="shared" ca="1" si="159"/>
        <v>23787.103091746267</v>
      </c>
      <c r="AD146" s="16">
        <f t="shared" ca="1" si="153"/>
        <v>21698.680585578983</v>
      </c>
      <c r="AE146" s="16">
        <f t="shared" ca="1" si="93"/>
        <v>403.94107470931544</v>
      </c>
      <c r="AF146" s="14">
        <f t="shared" si="125"/>
        <v>450.45000000000005</v>
      </c>
      <c r="AG146" s="5">
        <f t="shared" si="94"/>
        <v>0</v>
      </c>
      <c r="AH146" s="16">
        <f t="shared" ca="1" si="95"/>
        <v>46340.17475203456</v>
      </c>
      <c r="AI146" s="16">
        <f t="shared" ca="1" si="96"/>
        <v>1393550.0011510146</v>
      </c>
      <c r="AJ146" s="16">
        <f t="shared" ca="1" si="126"/>
        <v>0.28097549088669321</v>
      </c>
      <c r="AK146" s="16">
        <f t="shared" ca="1" si="127"/>
        <v>0.14048774544334661</v>
      </c>
      <c r="AO146" s="5">
        <v>125</v>
      </c>
      <c r="AP146" s="4">
        <f t="shared" ca="1" si="128"/>
        <v>49279</v>
      </c>
      <c r="AQ146" s="5">
        <f t="shared" ca="1" si="160"/>
        <v>30</v>
      </c>
      <c r="AR146" s="5">
        <f t="shared" ca="1" si="129"/>
        <v>3805</v>
      </c>
      <c r="AS146" s="2">
        <f t="shared" ca="1" si="130"/>
        <v>1015932.621711163</v>
      </c>
      <c r="AT146" s="2">
        <f t="shared" ca="1" si="161"/>
        <v>11636.644978573266</v>
      </c>
      <c r="AU146" s="16">
        <f t="shared" ca="1" si="154"/>
        <v>15553.390501801619</v>
      </c>
      <c r="AV146" s="16">
        <f t="shared" ca="1" si="97"/>
        <v>289.54079718777365</v>
      </c>
      <c r="AW146" s="14">
        <f t="shared" si="131"/>
        <v>450.45000000000005</v>
      </c>
      <c r="AX146" s="5">
        <f t="shared" si="98"/>
        <v>0</v>
      </c>
      <c r="AY146" s="16">
        <f t="shared" ca="1" si="99"/>
        <v>27930.026277562658</v>
      </c>
      <c r="AZ146" s="16">
        <f t="shared" ca="1" si="100"/>
        <v>1004295.9767325897</v>
      </c>
      <c r="BA146" s="16">
        <f t="shared" ca="1" si="132"/>
        <v>0.14048774544334661</v>
      </c>
      <c r="BB146" s="16">
        <f t="shared" ca="1" si="133"/>
        <v>0.14048774544334661</v>
      </c>
      <c r="BF146" s="5">
        <v>125</v>
      </c>
      <c r="BG146" s="4">
        <f t="shared" ca="1" si="134"/>
        <v>49279</v>
      </c>
      <c r="BH146" s="5">
        <f t="shared" ca="1" si="162"/>
        <v>30</v>
      </c>
      <c r="BI146" s="5">
        <f t="shared" ca="1" si="135"/>
        <v>3805</v>
      </c>
      <c r="BJ146" s="2">
        <f t="shared" ca="1" si="136"/>
        <v>1031845.3421536599</v>
      </c>
      <c r="BK146" s="2">
        <f t="shared" ca="1" si="163"/>
        <v>31549.681473779172</v>
      </c>
      <c r="BL146" s="16">
        <f t="shared" ca="1" si="155"/>
        <v>15797.005825986495</v>
      </c>
      <c r="BM146" s="16">
        <f t="shared" ca="1" si="101"/>
        <v>294.07592251388672</v>
      </c>
      <c r="BN146" s="14">
        <f t="shared" si="137"/>
        <v>450.45000000000005</v>
      </c>
      <c r="BO146" s="5">
        <f t="shared" si="102"/>
        <v>0</v>
      </c>
      <c r="BP146" s="16">
        <f t="shared" ca="1" si="103"/>
        <v>48091.213222279555</v>
      </c>
      <c r="BQ146" s="16">
        <f t="shared" ca="1" si="104"/>
        <v>1000295.6606798808</v>
      </c>
      <c r="BR146" s="16">
        <f t="shared" ca="1" si="138"/>
        <v>0.28097549088669321</v>
      </c>
      <c r="BS146" s="16">
        <f t="shared" ca="1" si="139"/>
        <v>0.14048774544334661</v>
      </c>
      <c r="BW146" s="5">
        <v>125</v>
      </c>
      <c r="BX146" s="4">
        <f t="shared" ca="1" si="140"/>
        <v>49279</v>
      </c>
      <c r="BY146" s="5">
        <f t="shared" ca="1" si="164"/>
        <v>30</v>
      </c>
      <c r="BZ146" s="5">
        <f t="shared" ca="1" si="141"/>
        <v>3805</v>
      </c>
      <c r="CA146" s="2">
        <f t="shared" ca="1" si="142"/>
        <v>1402004.2866880158</v>
      </c>
      <c r="CB146" s="2">
        <f t="shared" ca="1" si="165"/>
        <v>4599.1064734370739</v>
      </c>
      <c r="CC146" s="16">
        <f t="shared" ca="1" si="156"/>
        <v>21463.943267546852</v>
      </c>
      <c r="CD146" s="16">
        <f t="shared" ca="1" si="105"/>
        <v>399.5712217062117</v>
      </c>
      <c r="CE146" s="14">
        <f t="shared" si="143"/>
        <v>450.45000000000005</v>
      </c>
      <c r="CF146" s="5">
        <f t="shared" si="106"/>
        <v>0</v>
      </c>
      <c r="CG146" s="16">
        <f t="shared" ca="1" si="107"/>
        <v>26913.070962690137</v>
      </c>
      <c r="CH146" s="16">
        <f t="shared" ca="1" si="108"/>
        <v>1397405.1802145788</v>
      </c>
      <c r="CI146" s="16">
        <f t="shared" ca="1" si="144"/>
        <v>0.14048774544334661</v>
      </c>
      <c r="CJ146" s="16">
        <f t="shared" ca="1" si="145"/>
        <v>0.14048774544334661</v>
      </c>
      <c r="CN146" s="5">
        <v>125</v>
      </c>
      <c r="CO146" s="4">
        <f t="shared" ca="1" si="146"/>
        <v>49279</v>
      </c>
      <c r="CP146" s="5">
        <f t="shared" ca="1" si="166"/>
        <v>30</v>
      </c>
      <c r="CQ146" s="5">
        <f t="shared" ca="1" si="147"/>
        <v>3805</v>
      </c>
      <c r="CR146" s="2">
        <f t="shared" ca="1" si="148"/>
        <v>1417337.1042427609</v>
      </c>
      <c r="CS146" s="2">
        <f t="shared" ca="1" si="167"/>
        <v>23787.103091746267</v>
      </c>
      <c r="CT146" s="16">
        <f t="shared" ca="1" si="157"/>
        <v>21698.680585578983</v>
      </c>
      <c r="CU146" s="16">
        <f t="shared" ca="1" si="109"/>
        <v>403.94107470931544</v>
      </c>
      <c r="CV146" s="14">
        <f t="shared" si="149"/>
        <v>450.45000000000005</v>
      </c>
      <c r="CW146" s="5">
        <f t="shared" si="110"/>
        <v>0</v>
      </c>
      <c r="CX146" s="16">
        <f t="shared" ca="1" si="111"/>
        <v>46340.17475203456</v>
      </c>
      <c r="CY146" s="16">
        <f t="shared" ca="1" si="112"/>
        <v>1393550.0011510146</v>
      </c>
      <c r="CZ146" s="16">
        <f t="shared" ca="1" si="150"/>
        <v>0.28097549088669321</v>
      </c>
      <c r="DA146" s="16">
        <f t="shared" ca="1" si="151"/>
        <v>0.14048774544334661</v>
      </c>
    </row>
    <row r="147" spans="2:105">
      <c r="B147" s="5">
        <v>126</v>
      </c>
      <c r="C147" s="4">
        <f t="shared" ca="1" si="113"/>
        <v>49310</v>
      </c>
      <c r="D147" s="5">
        <f t="shared" ca="1" si="114"/>
        <v>31</v>
      </c>
      <c r="E147" s="5">
        <f t="shared" ca="1" si="115"/>
        <v>3836</v>
      </c>
      <c r="F147" s="2">
        <f t="shared" ca="1" si="116"/>
        <v>1397405.1802145788</v>
      </c>
      <c r="G147" s="2">
        <f t="shared" ca="1" si="88"/>
        <v>3938.8189532421093</v>
      </c>
      <c r="H147" s="16">
        <f t="shared" ca="1" si="152"/>
        <v>22112.264229259174</v>
      </c>
      <c r="I147" s="16">
        <f t="shared" ca="1" si="89"/>
        <v>411.53778018885197</v>
      </c>
      <c r="J147" s="14">
        <f t="shared" si="117"/>
        <v>450.45000000000005</v>
      </c>
      <c r="K147" s="5">
        <f t="shared" si="90"/>
        <v>0</v>
      </c>
      <c r="L147" s="16">
        <f t="shared" ca="1" si="91"/>
        <v>26913.070962690137</v>
      </c>
      <c r="M147" s="16">
        <f t="shared" ca="1" si="92"/>
        <v>1393466.3612613366</v>
      </c>
      <c r="N147" s="16">
        <f t="shared" ca="1" si="118"/>
        <v>0.13825922062109866</v>
      </c>
      <c r="O147" s="16">
        <f t="shared" ca="1" si="119"/>
        <v>0.13825922062109866</v>
      </c>
      <c r="P147" s="82"/>
      <c r="Q147" s="77">
        <f ca="1">IFERROR(IF('Simulación Cliente'!$H$21="Simple",G147+H147+I147+J147+K147,AC147+AD147+AE147+AF147+AG147),"")</f>
        <v>26913.070962690137</v>
      </c>
      <c r="R147" s="79">
        <f t="shared" ca="1" si="120"/>
        <v>3836</v>
      </c>
      <c r="S147" s="78">
        <f ca="1">IFERROR((1+'Simulación Cliente'!$E$21)^(R147/360),"")</f>
        <v>7.5022138077163456</v>
      </c>
      <c r="T147" s="75">
        <f t="shared" ca="1" si="121"/>
        <v>3587.35</v>
      </c>
      <c r="X147" s="5">
        <v>126</v>
      </c>
      <c r="Y147" s="4">
        <f t="shared" ca="1" si="122"/>
        <v>49310</v>
      </c>
      <c r="Z147" s="5">
        <f t="shared" ca="1" si="158"/>
        <v>31</v>
      </c>
      <c r="AA147" s="5">
        <f t="shared" ca="1" si="123"/>
        <v>3836</v>
      </c>
      <c r="AB147" s="2">
        <f t="shared" ca="1" si="124"/>
        <v>1393550.0011510146</v>
      </c>
      <c r="AC147" s="2">
        <f t="shared" ca="1" si="159"/>
        <v>257.97431607948602</v>
      </c>
      <c r="AD147" s="16">
        <f t="shared" ca="1" si="153"/>
        <v>22051.26063537558</v>
      </c>
      <c r="AE147" s="16">
        <f t="shared" ca="1" si="93"/>
        <v>410.40242456221392</v>
      </c>
      <c r="AF147" s="14">
        <f t="shared" si="125"/>
        <v>450.45000000000005</v>
      </c>
      <c r="AG147" s="5">
        <f t="shared" si="94"/>
        <v>0</v>
      </c>
      <c r="AH147" s="16">
        <f t="shared" ca="1" si="95"/>
        <v>23170.08737601728</v>
      </c>
      <c r="AI147" s="16">
        <f t="shared" ca="1" si="96"/>
        <v>1393292.0268349352</v>
      </c>
      <c r="AJ147" s="16">
        <f t="shared" ca="1" si="126"/>
        <v>0.13825922062109866</v>
      </c>
      <c r="AK147" s="16">
        <f t="shared" ca="1" si="127"/>
        <v>0.13825922062109866</v>
      </c>
      <c r="AO147" s="5">
        <v>126</v>
      </c>
      <c r="AP147" s="4">
        <f t="shared" ca="1" si="128"/>
        <v>49310</v>
      </c>
      <c r="AQ147" s="5">
        <f t="shared" ca="1" si="160"/>
        <v>31</v>
      </c>
      <c r="AR147" s="5">
        <f t="shared" ca="1" si="129"/>
        <v>3836</v>
      </c>
      <c r="AS147" s="2">
        <f t="shared" ca="1" si="130"/>
        <v>1004295.9767325897</v>
      </c>
      <c r="AT147" s="2">
        <f t="shared" ca="1" si="161"/>
        <v>11292.028056697634</v>
      </c>
      <c r="AU147" s="16">
        <f t="shared" ca="1" si="154"/>
        <v>15891.781650961753</v>
      </c>
      <c r="AV147" s="16">
        <f t="shared" ca="1" si="97"/>
        <v>295.76656990326859</v>
      </c>
      <c r="AW147" s="14">
        <f t="shared" si="131"/>
        <v>450.45000000000005</v>
      </c>
      <c r="AX147" s="5">
        <f t="shared" si="98"/>
        <v>0</v>
      </c>
      <c r="AY147" s="16">
        <f t="shared" ca="1" si="99"/>
        <v>27930.026277562658</v>
      </c>
      <c r="AZ147" s="16">
        <f t="shared" ca="1" si="100"/>
        <v>993003.94867589197</v>
      </c>
      <c r="BA147" s="16">
        <f t="shared" ca="1" si="132"/>
        <v>0.13825922062109866</v>
      </c>
      <c r="BB147" s="16">
        <f t="shared" ca="1" si="133"/>
        <v>0.13825922062109866</v>
      </c>
      <c r="BF147" s="5">
        <v>126</v>
      </c>
      <c r="BG147" s="4">
        <f t="shared" ca="1" si="134"/>
        <v>49310</v>
      </c>
      <c r="BH147" s="5">
        <f t="shared" ca="1" si="162"/>
        <v>31</v>
      </c>
      <c r="BI147" s="5">
        <f t="shared" ca="1" si="135"/>
        <v>3836</v>
      </c>
      <c r="BJ147" s="2">
        <f t="shared" ca="1" si="136"/>
        <v>1000295.6606798808</v>
      </c>
      <c r="BK147" s="2">
        <f t="shared" ca="1" si="163"/>
        <v>7472.0867019499692</v>
      </c>
      <c r="BL147" s="16">
        <f t="shared" ca="1" si="155"/>
        <v>15828.481437959492</v>
      </c>
      <c r="BM147" s="16">
        <f t="shared" ca="1" si="101"/>
        <v>294.58847123031757</v>
      </c>
      <c r="BN147" s="14">
        <f t="shared" si="137"/>
        <v>450.45000000000005</v>
      </c>
      <c r="BO147" s="5">
        <f t="shared" si="102"/>
        <v>0</v>
      </c>
      <c r="BP147" s="16">
        <f t="shared" ca="1" si="103"/>
        <v>24045.606611139778</v>
      </c>
      <c r="BQ147" s="16">
        <f t="shared" ca="1" si="104"/>
        <v>992823.57397793082</v>
      </c>
      <c r="BR147" s="16">
        <f t="shared" ca="1" si="138"/>
        <v>0.13825922062109866</v>
      </c>
      <c r="BS147" s="16">
        <f t="shared" ca="1" si="139"/>
        <v>0.13825922062109866</v>
      </c>
      <c r="BW147" s="5">
        <v>126</v>
      </c>
      <c r="BX147" s="4">
        <f t="shared" ca="1" si="140"/>
        <v>49310</v>
      </c>
      <c r="BY147" s="5">
        <f t="shared" ca="1" si="164"/>
        <v>31</v>
      </c>
      <c r="BZ147" s="5">
        <f t="shared" ca="1" si="141"/>
        <v>3836</v>
      </c>
      <c r="CA147" s="2">
        <f t="shared" ca="1" si="142"/>
        <v>1397405.1802145788</v>
      </c>
      <c r="CB147" s="2">
        <f t="shared" ca="1" si="165"/>
        <v>3938.8189532421093</v>
      </c>
      <c r="CC147" s="16">
        <f t="shared" ca="1" si="156"/>
        <v>22112.264229259174</v>
      </c>
      <c r="CD147" s="16">
        <f t="shared" ca="1" si="105"/>
        <v>411.53778018885197</v>
      </c>
      <c r="CE147" s="14">
        <f t="shared" si="143"/>
        <v>450.45000000000005</v>
      </c>
      <c r="CF147" s="5">
        <f t="shared" si="106"/>
        <v>0</v>
      </c>
      <c r="CG147" s="16">
        <f t="shared" ca="1" si="107"/>
        <v>26913.070962690137</v>
      </c>
      <c r="CH147" s="16">
        <f t="shared" ca="1" si="108"/>
        <v>1393466.3612613366</v>
      </c>
      <c r="CI147" s="16">
        <f t="shared" ca="1" si="144"/>
        <v>0.13825922062109866</v>
      </c>
      <c r="CJ147" s="16">
        <f t="shared" ca="1" si="145"/>
        <v>0.13825922062109866</v>
      </c>
      <c r="CN147" s="5">
        <v>126</v>
      </c>
      <c r="CO147" s="4">
        <f t="shared" ca="1" si="146"/>
        <v>49310</v>
      </c>
      <c r="CP147" s="5">
        <f t="shared" ca="1" si="166"/>
        <v>31</v>
      </c>
      <c r="CQ147" s="5">
        <f t="shared" ca="1" si="147"/>
        <v>3836</v>
      </c>
      <c r="CR147" s="2">
        <f t="shared" ca="1" si="148"/>
        <v>1393550.0011510146</v>
      </c>
      <c r="CS147" s="2">
        <f t="shared" ca="1" si="167"/>
        <v>257.97431607948602</v>
      </c>
      <c r="CT147" s="16">
        <f t="shared" ca="1" si="157"/>
        <v>22051.26063537558</v>
      </c>
      <c r="CU147" s="16">
        <f t="shared" ca="1" si="109"/>
        <v>410.40242456221392</v>
      </c>
      <c r="CV147" s="14">
        <f t="shared" si="149"/>
        <v>450.45000000000005</v>
      </c>
      <c r="CW147" s="5">
        <f t="shared" si="110"/>
        <v>0</v>
      </c>
      <c r="CX147" s="16">
        <f t="shared" ca="1" si="111"/>
        <v>23170.08737601728</v>
      </c>
      <c r="CY147" s="16">
        <f t="shared" ca="1" si="112"/>
        <v>1393292.0268349352</v>
      </c>
      <c r="CZ147" s="16">
        <f t="shared" ca="1" si="150"/>
        <v>0.13825922062109866</v>
      </c>
      <c r="DA147" s="16">
        <f t="shared" ca="1" si="151"/>
        <v>0.13825922062109866</v>
      </c>
    </row>
    <row r="148" spans="2:105">
      <c r="B148" s="5">
        <v>127</v>
      </c>
      <c r="C148" s="4">
        <f t="shared" ca="1" si="113"/>
        <v>49341</v>
      </c>
      <c r="D148" s="5">
        <f t="shared" ca="1" si="114"/>
        <v>31</v>
      </c>
      <c r="E148" s="5">
        <f t="shared" ca="1" si="115"/>
        <v>3867</v>
      </c>
      <c r="F148" s="2">
        <f t="shared" ca="1" si="116"/>
        <v>1393466.3612613366</v>
      </c>
      <c r="G148" s="2">
        <f t="shared" ca="1" si="88"/>
        <v>4002.3060359508418</v>
      </c>
      <c r="H148" s="16">
        <f t="shared" ca="1" si="152"/>
        <v>22049.937134241583</v>
      </c>
      <c r="I148" s="16">
        <f t="shared" ca="1" si="89"/>
        <v>410.37779249771273</v>
      </c>
      <c r="J148" s="14">
        <f t="shared" si="117"/>
        <v>450.45000000000005</v>
      </c>
      <c r="K148" s="5">
        <f t="shared" si="90"/>
        <v>0</v>
      </c>
      <c r="L148" s="16">
        <f t="shared" ca="1" si="91"/>
        <v>26913.070962690137</v>
      </c>
      <c r="M148" s="16">
        <f t="shared" ca="1" si="92"/>
        <v>1389464.0552253858</v>
      </c>
      <c r="N148" s="16">
        <f t="shared" ca="1" si="118"/>
        <v>0.13606604637599679</v>
      </c>
      <c r="O148" s="16">
        <f t="shared" ca="1" si="119"/>
        <v>0.13606604637599679</v>
      </c>
      <c r="P148" s="82"/>
      <c r="Q148" s="77">
        <f ca="1">IFERROR(IF('Simulación Cliente'!$H$21="Simple",G148+H148+I148+J148+K148,AC148+AD148+AE148+AF148+AG148),"")</f>
        <v>26913.070962690137</v>
      </c>
      <c r="R148" s="79">
        <f t="shared" ca="1" si="120"/>
        <v>3867</v>
      </c>
      <c r="S148" s="78">
        <f ca="1">IFERROR((1+'Simulación Cliente'!$E$21)^(R148/360),"")</f>
        <v>7.6253913223812839</v>
      </c>
      <c r="T148" s="75">
        <f t="shared" ca="1" si="121"/>
        <v>3529.4</v>
      </c>
      <c r="X148" s="5">
        <v>127</v>
      </c>
      <c r="Y148" s="4">
        <f t="shared" ca="1" si="122"/>
        <v>49341</v>
      </c>
      <c r="Z148" s="5">
        <f t="shared" ca="1" si="158"/>
        <v>31</v>
      </c>
      <c r="AA148" s="5">
        <f t="shared" ca="1" si="123"/>
        <v>3867</v>
      </c>
      <c r="AB148" s="2">
        <f t="shared" ca="1" si="124"/>
        <v>1393292.0268349352</v>
      </c>
      <c r="AC148" s="2">
        <f t="shared" ca="1" si="159"/>
        <v>262.13242462320704</v>
      </c>
      <c r="AD148" s="16">
        <f t="shared" ca="1" si="153"/>
        <v>22047.178500628783</v>
      </c>
      <c r="AE148" s="16">
        <f t="shared" ca="1" si="93"/>
        <v>410.32645076528786</v>
      </c>
      <c r="AF148" s="14">
        <f t="shared" si="125"/>
        <v>450.45000000000005</v>
      </c>
      <c r="AG148" s="5">
        <f t="shared" si="94"/>
        <v>0</v>
      </c>
      <c r="AH148" s="16">
        <f t="shared" ca="1" si="95"/>
        <v>23170.08737601728</v>
      </c>
      <c r="AI148" s="16">
        <f t="shared" ca="1" si="96"/>
        <v>1393029.8944103119</v>
      </c>
      <c r="AJ148" s="16">
        <f t="shared" ca="1" si="126"/>
        <v>0.13606604637599679</v>
      </c>
      <c r="AK148" s="16">
        <f t="shared" ca="1" si="127"/>
        <v>0.13606604637599679</v>
      </c>
      <c r="AO148" s="5">
        <v>127</v>
      </c>
      <c r="AP148" s="4">
        <f t="shared" ca="1" si="128"/>
        <v>49341</v>
      </c>
      <c r="AQ148" s="5">
        <f t="shared" ca="1" si="160"/>
        <v>31</v>
      </c>
      <c r="AR148" s="5">
        <f t="shared" ca="1" si="129"/>
        <v>3867</v>
      </c>
      <c r="AS148" s="2">
        <f t="shared" ca="1" si="130"/>
        <v>993003.94867589197</v>
      </c>
      <c r="AT148" s="2">
        <f t="shared" ca="1" si="161"/>
        <v>11474.036401761259</v>
      </c>
      <c r="AU148" s="16">
        <f t="shared" ca="1" si="154"/>
        <v>15713.098823955512</v>
      </c>
      <c r="AV148" s="16">
        <f t="shared" ca="1" si="97"/>
        <v>292.44105184588597</v>
      </c>
      <c r="AW148" s="14">
        <f t="shared" si="131"/>
        <v>450.45000000000005</v>
      </c>
      <c r="AX148" s="5">
        <f t="shared" si="98"/>
        <v>0</v>
      </c>
      <c r="AY148" s="16">
        <f t="shared" ca="1" si="99"/>
        <v>27930.026277562658</v>
      </c>
      <c r="AZ148" s="16">
        <f t="shared" ca="1" si="100"/>
        <v>981529.91227413074</v>
      </c>
      <c r="BA148" s="16">
        <f t="shared" ca="1" si="132"/>
        <v>0.13606604637599679</v>
      </c>
      <c r="BB148" s="16">
        <f t="shared" ca="1" si="133"/>
        <v>0.13606604637599679</v>
      </c>
      <c r="BF148" s="5">
        <v>127</v>
      </c>
      <c r="BG148" s="4">
        <f t="shared" ca="1" si="134"/>
        <v>49341</v>
      </c>
      <c r="BH148" s="5">
        <f t="shared" ca="1" si="162"/>
        <v>31</v>
      </c>
      <c r="BI148" s="5">
        <f t="shared" ca="1" si="135"/>
        <v>3867</v>
      </c>
      <c r="BJ148" s="2">
        <f t="shared" ca="1" si="136"/>
        <v>992823.57397793082</v>
      </c>
      <c r="BK148" s="2">
        <f t="shared" ca="1" si="163"/>
        <v>7592.5240696190267</v>
      </c>
      <c r="BL148" s="16">
        <f t="shared" ca="1" si="155"/>
        <v>15710.244610275713</v>
      </c>
      <c r="BM148" s="16">
        <f t="shared" ca="1" si="101"/>
        <v>292.38793124503792</v>
      </c>
      <c r="BN148" s="14">
        <f t="shared" si="137"/>
        <v>450.45000000000005</v>
      </c>
      <c r="BO148" s="5">
        <f t="shared" si="102"/>
        <v>0</v>
      </c>
      <c r="BP148" s="16">
        <f t="shared" ca="1" si="103"/>
        <v>24045.606611139778</v>
      </c>
      <c r="BQ148" s="16">
        <f t="shared" ca="1" si="104"/>
        <v>985231.0499083118</v>
      </c>
      <c r="BR148" s="16">
        <f t="shared" ca="1" si="138"/>
        <v>0.13606604637599679</v>
      </c>
      <c r="BS148" s="16">
        <f t="shared" ca="1" si="139"/>
        <v>0.13606604637599679</v>
      </c>
      <c r="BW148" s="5">
        <v>127</v>
      </c>
      <c r="BX148" s="4">
        <f t="shared" ca="1" si="140"/>
        <v>49341</v>
      </c>
      <c r="BY148" s="5">
        <f t="shared" ca="1" si="164"/>
        <v>31</v>
      </c>
      <c r="BZ148" s="5">
        <f t="shared" ca="1" si="141"/>
        <v>3867</v>
      </c>
      <c r="CA148" s="2">
        <f t="shared" ca="1" si="142"/>
        <v>1393466.3612613366</v>
      </c>
      <c r="CB148" s="2">
        <f t="shared" ca="1" si="165"/>
        <v>4002.3060359508418</v>
      </c>
      <c r="CC148" s="16">
        <f t="shared" ca="1" si="156"/>
        <v>22049.937134241583</v>
      </c>
      <c r="CD148" s="16">
        <f t="shared" ca="1" si="105"/>
        <v>410.37779249771273</v>
      </c>
      <c r="CE148" s="14">
        <f t="shared" si="143"/>
        <v>450.45000000000005</v>
      </c>
      <c r="CF148" s="5">
        <f t="shared" si="106"/>
        <v>0</v>
      </c>
      <c r="CG148" s="16">
        <f t="shared" ca="1" si="107"/>
        <v>26913.070962690137</v>
      </c>
      <c r="CH148" s="16">
        <f t="shared" ca="1" si="108"/>
        <v>1389464.0552253858</v>
      </c>
      <c r="CI148" s="16">
        <f t="shared" ca="1" si="144"/>
        <v>0.13606604637599679</v>
      </c>
      <c r="CJ148" s="16">
        <f t="shared" ca="1" si="145"/>
        <v>0.13606604637599679</v>
      </c>
      <c r="CN148" s="5">
        <v>127</v>
      </c>
      <c r="CO148" s="4">
        <f t="shared" ca="1" si="146"/>
        <v>49341</v>
      </c>
      <c r="CP148" s="5">
        <f t="shared" ca="1" si="166"/>
        <v>31</v>
      </c>
      <c r="CQ148" s="5">
        <f t="shared" ca="1" si="147"/>
        <v>3867</v>
      </c>
      <c r="CR148" s="2">
        <f t="shared" ca="1" si="148"/>
        <v>1393292.0268349352</v>
      </c>
      <c r="CS148" s="2">
        <f t="shared" ca="1" si="167"/>
        <v>262.13242462320704</v>
      </c>
      <c r="CT148" s="16">
        <f t="shared" ca="1" si="157"/>
        <v>22047.178500628783</v>
      </c>
      <c r="CU148" s="16">
        <f t="shared" ca="1" si="109"/>
        <v>410.32645076528786</v>
      </c>
      <c r="CV148" s="14">
        <f t="shared" si="149"/>
        <v>450.45000000000005</v>
      </c>
      <c r="CW148" s="5">
        <f t="shared" si="110"/>
        <v>0</v>
      </c>
      <c r="CX148" s="16">
        <f t="shared" ca="1" si="111"/>
        <v>23170.08737601728</v>
      </c>
      <c r="CY148" s="16">
        <f t="shared" ca="1" si="112"/>
        <v>1393029.8944103119</v>
      </c>
      <c r="CZ148" s="16">
        <f t="shared" ca="1" si="150"/>
        <v>0.13606604637599679</v>
      </c>
      <c r="DA148" s="16">
        <f t="shared" ca="1" si="151"/>
        <v>0.13606604637599679</v>
      </c>
    </row>
    <row r="149" spans="2:105">
      <c r="B149" s="5">
        <v>128</v>
      </c>
      <c r="C149" s="4">
        <f t="shared" ca="1" si="113"/>
        <v>49369</v>
      </c>
      <c r="D149" s="5">
        <f t="shared" ca="1" si="114"/>
        <v>28</v>
      </c>
      <c r="E149" s="5">
        <f t="shared" ca="1" si="115"/>
        <v>3895</v>
      </c>
      <c r="F149" s="2">
        <f t="shared" ca="1" si="116"/>
        <v>1389464.0552253858</v>
      </c>
      <c r="G149" s="2">
        <f t="shared" ca="1" si="88"/>
        <v>6249.2756700020727</v>
      </c>
      <c r="H149" s="16">
        <f t="shared" ca="1" si="152"/>
        <v>19843.751364817832</v>
      </c>
      <c r="I149" s="16">
        <f t="shared" ca="1" si="89"/>
        <v>369.59392787023006</v>
      </c>
      <c r="J149" s="14">
        <f t="shared" si="117"/>
        <v>450.45000000000005</v>
      </c>
      <c r="K149" s="5">
        <f t="shared" si="90"/>
        <v>0</v>
      </c>
      <c r="L149" s="16">
        <f t="shared" ca="1" si="91"/>
        <v>26913.070962690137</v>
      </c>
      <c r="M149" s="16">
        <f t="shared" ca="1" si="92"/>
        <v>1383214.7795553838</v>
      </c>
      <c r="N149" s="16">
        <f t="shared" ca="1" si="118"/>
        <v>0.13411503275961845</v>
      </c>
      <c r="O149" s="16">
        <f t="shared" ca="1" si="119"/>
        <v>0.13411503275961845</v>
      </c>
      <c r="P149" s="82"/>
      <c r="Q149" s="77">
        <f ca="1">IFERROR(IF('Simulación Cliente'!$H$21="Simple",G149+H149+I149+J149+K149,AC149+AD149+AE149+AF149+AG149),"")</f>
        <v>26913.070962690137</v>
      </c>
      <c r="R149" s="79">
        <f t="shared" ca="1" si="120"/>
        <v>3895</v>
      </c>
      <c r="S149" s="78">
        <f ca="1">IFERROR((1+'Simulación Cliente'!$E$21)^(R149/360),"")</f>
        <v>7.7383858373149979</v>
      </c>
      <c r="T149" s="75">
        <f t="shared" ca="1" si="121"/>
        <v>3477.87</v>
      </c>
      <c r="X149" s="5">
        <v>128</v>
      </c>
      <c r="Y149" s="4">
        <f t="shared" ca="1" si="122"/>
        <v>49369</v>
      </c>
      <c r="Z149" s="5">
        <f t="shared" ca="1" si="158"/>
        <v>28</v>
      </c>
      <c r="AA149" s="5">
        <f t="shared" ca="1" si="123"/>
        <v>3895</v>
      </c>
      <c r="AB149" s="2">
        <f t="shared" ca="1" si="124"/>
        <v>1393029.8944103119</v>
      </c>
      <c r="AC149" s="2">
        <f t="shared" ca="1" si="159"/>
        <v>2454.4177376546795</v>
      </c>
      <c r="AD149" s="16">
        <f t="shared" ca="1" si="153"/>
        <v>19894.677206279142</v>
      </c>
      <c r="AE149" s="16">
        <f t="shared" ca="1" si="93"/>
        <v>370.54243208345827</v>
      </c>
      <c r="AF149" s="14">
        <f t="shared" si="125"/>
        <v>450.45000000000005</v>
      </c>
      <c r="AG149" s="5">
        <f t="shared" si="94"/>
        <v>0</v>
      </c>
      <c r="AH149" s="16">
        <f t="shared" ca="1" si="95"/>
        <v>23170.08737601728</v>
      </c>
      <c r="AI149" s="16">
        <f t="shared" ca="1" si="96"/>
        <v>1390575.4766726573</v>
      </c>
      <c r="AJ149" s="16">
        <f t="shared" ca="1" si="126"/>
        <v>0.13411503275961845</v>
      </c>
      <c r="AK149" s="16">
        <f t="shared" ca="1" si="127"/>
        <v>0.13411503275961845</v>
      </c>
      <c r="AO149" s="5">
        <v>128</v>
      </c>
      <c r="AP149" s="4">
        <f t="shared" ca="1" si="128"/>
        <v>49369</v>
      </c>
      <c r="AQ149" s="5">
        <f t="shared" ca="1" si="160"/>
        <v>28</v>
      </c>
      <c r="AR149" s="5">
        <f t="shared" ca="1" si="129"/>
        <v>3895</v>
      </c>
      <c r="AS149" s="2">
        <f t="shared" ca="1" si="130"/>
        <v>981529.91227413074</v>
      </c>
      <c r="AT149" s="2">
        <f t="shared" ca="1" si="161"/>
        <v>13200.687264719092</v>
      </c>
      <c r="AU149" s="16">
        <f t="shared" ca="1" si="154"/>
        <v>14017.804536253292</v>
      </c>
      <c r="AV149" s="16">
        <f t="shared" ca="1" si="97"/>
        <v>261.0844765902732</v>
      </c>
      <c r="AW149" s="14">
        <f t="shared" si="131"/>
        <v>450.45000000000005</v>
      </c>
      <c r="AX149" s="5">
        <f t="shared" si="98"/>
        <v>0</v>
      </c>
      <c r="AY149" s="16">
        <f t="shared" ca="1" si="99"/>
        <v>27930.026277562658</v>
      </c>
      <c r="AZ149" s="16">
        <f t="shared" ca="1" si="100"/>
        <v>968329.22500941169</v>
      </c>
      <c r="BA149" s="16">
        <f t="shared" ca="1" si="132"/>
        <v>0.13411503275961845</v>
      </c>
      <c r="BB149" s="16">
        <f t="shared" ca="1" si="133"/>
        <v>0.13411503275961845</v>
      </c>
      <c r="BF149" s="5">
        <v>128</v>
      </c>
      <c r="BG149" s="4">
        <f t="shared" ca="1" si="134"/>
        <v>49369</v>
      </c>
      <c r="BH149" s="5">
        <f t="shared" ca="1" si="162"/>
        <v>28</v>
      </c>
      <c r="BI149" s="5">
        <f t="shared" ca="1" si="135"/>
        <v>3895</v>
      </c>
      <c r="BJ149" s="2">
        <f t="shared" ca="1" si="136"/>
        <v>985231.0499083118</v>
      </c>
      <c r="BK149" s="2">
        <f t="shared" ca="1" si="163"/>
        <v>9262.4249870432504</v>
      </c>
      <c r="BL149" s="16">
        <f t="shared" ca="1" si="155"/>
        <v>14070.66265424739</v>
      </c>
      <c r="BM149" s="16">
        <f t="shared" ca="1" si="101"/>
        <v>262.06896984913868</v>
      </c>
      <c r="BN149" s="14">
        <f t="shared" si="137"/>
        <v>450.45000000000005</v>
      </c>
      <c r="BO149" s="5">
        <f t="shared" si="102"/>
        <v>0</v>
      </c>
      <c r="BP149" s="16">
        <f t="shared" ca="1" si="103"/>
        <v>24045.606611139778</v>
      </c>
      <c r="BQ149" s="16">
        <f t="shared" ca="1" si="104"/>
        <v>975968.62492126855</v>
      </c>
      <c r="BR149" s="16">
        <f t="shared" ca="1" si="138"/>
        <v>0.13411503275961845</v>
      </c>
      <c r="BS149" s="16">
        <f t="shared" ca="1" si="139"/>
        <v>0.13411503275961845</v>
      </c>
      <c r="BW149" s="5">
        <v>128</v>
      </c>
      <c r="BX149" s="4">
        <f t="shared" ca="1" si="140"/>
        <v>49369</v>
      </c>
      <c r="BY149" s="5">
        <f t="shared" ca="1" si="164"/>
        <v>28</v>
      </c>
      <c r="BZ149" s="5">
        <f t="shared" ca="1" si="141"/>
        <v>3895</v>
      </c>
      <c r="CA149" s="2">
        <f t="shared" ca="1" si="142"/>
        <v>1389464.0552253858</v>
      </c>
      <c r="CB149" s="2">
        <f t="shared" ca="1" si="165"/>
        <v>6249.2756700020727</v>
      </c>
      <c r="CC149" s="16">
        <f t="shared" ca="1" si="156"/>
        <v>19843.751364817832</v>
      </c>
      <c r="CD149" s="16">
        <f t="shared" ca="1" si="105"/>
        <v>369.59392787023006</v>
      </c>
      <c r="CE149" s="14">
        <f t="shared" si="143"/>
        <v>450.45000000000005</v>
      </c>
      <c r="CF149" s="5">
        <f t="shared" si="106"/>
        <v>0</v>
      </c>
      <c r="CG149" s="16">
        <f t="shared" ca="1" si="107"/>
        <v>26913.070962690137</v>
      </c>
      <c r="CH149" s="16">
        <f t="shared" ca="1" si="108"/>
        <v>1383214.7795553838</v>
      </c>
      <c r="CI149" s="16">
        <f t="shared" ca="1" si="144"/>
        <v>0.13411503275961845</v>
      </c>
      <c r="CJ149" s="16">
        <f t="shared" ca="1" si="145"/>
        <v>0.13411503275961845</v>
      </c>
      <c r="CN149" s="5">
        <v>128</v>
      </c>
      <c r="CO149" s="4">
        <f t="shared" ca="1" si="146"/>
        <v>49369</v>
      </c>
      <c r="CP149" s="5">
        <f t="shared" ca="1" si="166"/>
        <v>28</v>
      </c>
      <c r="CQ149" s="5">
        <f t="shared" ca="1" si="147"/>
        <v>3895</v>
      </c>
      <c r="CR149" s="2">
        <f t="shared" ca="1" si="148"/>
        <v>1393029.8944103119</v>
      </c>
      <c r="CS149" s="2">
        <f t="shared" ca="1" si="167"/>
        <v>2454.4177376546795</v>
      </c>
      <c r="CT149" s="16">
        <f t="shared" ca="1" si="157"/>
        <v>19894.677206279142</v>
      </c>
      <c r="CU149" s="16">
        <f t="shared" ca="1" si="109"/>
        <v>370.54243208345827</v>
      </c>
      <c r="CV149" s="14">
        <f t="shared" si="149"/>
        <v>450.45000000000005</v>
      </c>
      <c r="CW149" s="5">
        <f t="shared" si="110"/>
        <v>0</v>
      </c>
      <c r="CX149" s="16">
        <f t="shared" ca="1" si="111"/>
        <v>23170.08737601728</v>
      </c>
      <c r="CY149" s="16">
        <f t="shared" ca="1" si="112"/>
        <v>1390575.4766726573</v>
      </c>
      <c r="CZ149" s="16">
        <f t="shared" ca="1" si="150"/>
        <v>0.13411503275961845</v>
      </c>
      <c r="DA149" s="16">
        <f t="shared" ca="1" si="151"/>
        <v>0.13411503275961845</v>
      </c>
    </row>
    <row r="150" spans="2:105">
      <c r="B150" s="5">
        <v>129</v>
      </c>
      <c r="C150" s="4">
        <f t="shared" ca="1" si="113"/>
        <v>49400</v>
      </c>
      <c r="D150" s="5">
        <f t="shared" ca="1" si="114"/>
        <v>31</v>
      </c>
      <c r="E150" s="5">
        <f t="shared" ca="1" si="115"/>
        <v>3926</v>
      </c>
      <c r="F150" s="2">
        <f t="shared" ca="1" si="116"/>
        <v>1383214.7795553838</v>
      </c>
      <c r="G150" s="2">
        <f t="shared" ref="G150:G213" ca="1" si="168">IF(B150&gt;C$6,"",L150-K150-J150-I150-H150)</f>
        <v>4167.5441500625238</v>
      </c>
      <c r="H150" s="16">
        <f t="shared" ca="1" si="152"/>
        <v>21887.718125281666</v>
      </c>
      <c r="I150" s="16">
        <f t="shared" ref="I150:I213" ca="1" si="169">IF(B150&gt;C$6,"",((1+C$12)^(D150/30)-1)*F150)</f>
        <v>407.35868734594527</v>
      </c>
      <c r="J150" s="14">
        <f t="shared" si="117"/>
        <v>450.45000000000005</v>
      </c>
      <c r="K150" s="5">
        <f t="shared" ref="K150:K213" si="170">IF(B150&gt;C$6,"",C$15)</f>
        <v>0</v>
      </c>
      <c r="L150" s="16">
        <f t="shared" ref="L150:L213" ca="1" si="171">IF(B150&gt;C$6,"",IF(B150=C$6,F150+H150+I150+J150+K150,IF(AND(C$9=2,MONTH(C150)=7),2*C$17,IF(AND(C$10=2,MONTH(C150)=12),2*C$17,C$17))))</f>
        <v>26913.070962690137</v>
      </c>
      <c r="M150" s="16">
        <f t="shared" ref="M150:M213" ca="1" si="172">IF(B150&gt;C$6,"",F150-G150)</f>
        <v>1379047.2354053212</v>
      </c>
      <c r="N150" s="16">
        <f t="shared" ca="1" si="118"/>
        <v>0.13198759681423966</v>
      </c>
      <c r="O150" s="16">
        <f t="shared" ca="1" si="119"/>
        <v>0.13198759681423966</v>
      </c>
      <c r="P150" s="82"/>
      <c r="Q150" s="77">
        <f ca="1">IFERROR(IF('Simulación Cliente'!$H$21="Simple",G150+H150+I150+J150+K150,AC150+AD150+AE150+AF150+AG150),"")</f>
        <v>26913.070962690137</v>
      </c>
      <c r="R150" s="79">
        <f t="shared" ca="1" si="120"/>
        <v>3926</v>
      </c>
      <c r="S150" s="78">
        <f ca="1">IFERROR((1+'Simulación Cliente'!$E$21)^(R150/360),"")</f>
        <v>7.8654410185440895</v>
      </c>
      <c r="T150" s="75">
        <f t="shared" ca="1" si="121"/>
        <v>3421.69</v>
      </c>
      <c r="X150" s="5">
        <v>129</v>
      </c>
      <c r="Y150" s="4">
        <f t="shared" ca="1" si="122"/>
        <v>49400</v>
      </c>
      <c r="Z150" s="5">
        <f t="shared" ca="1" si="158"/>
        <v>31</v>
      </c>
      <c r="AA150" s="5">
        <f t="shared" ca="1" si="123"/>
        <v>3926</v>
      </c>
      <c r="AB150" s="2">
        <f t="shared" ca="1" si="124"/>
        <v>1390575.4766726573</v>
      </c>
      <c r="AC150" s="2">
        <f t="shared" ca="1" si="159"/>
        <v>305.91860694900242</v>
      </c>
      <c r="AD150" s="16">
        <f t="shared" ca="1" si="153"/>
        <v>22004.192346125546</v>
      </c>
      <c r="AE150" s="16">
        <f t="shared" ref="AE150:AE213" ca="1" si="173">IF(X150&gt;Y$6,"",((1+Y$12)^(Z150/30)-1)*AB150)</f>
        <v>409.52642294273187</v>
      </c>
      <c r="AF150" s="14">
        <f t="shared" si="125"/>
        <v>450.45000000000005</v>
      </c>
      <c r="AG150" s="5">
        <f t="shared" ref="AG150:AG213" si="174">IF(X150&gt;Y$6,"",Y$15)</f>
        <v>0</v>
      </c>
      <c r="AH150" s="16">
        <f t="shared" ref="AH150:AH213" ca="1" si="175">IF(X150&gt;Y$6,"",IF(X150=Y$6,AB150+AD150+AE150+AF150+AG150,IF(AND(Y$9=2,MONTH(Y150)=7),2*Y$17,IF(AND(Y$10=2,MONTH(Y150)=12),2*Y$17,Y$17))))</f>
        <v>23170.08737601728</v>
      </c>
      <c r="AI150" s="16">
        <f t="shared" ref="AI150:AI213" ca="1" si="176">IF(X150&gt;Y$6,"",AB150-AC150)</f>
        <v>1390269.5580657083</v>
      </c>
      <c r="AJ150" s="16">
        <f t="shared" ca="1" si="126"/>
        <v>0.13198759681423966</v>
      </c>
      <c r="AK150" s="16">
        <f t="shared" ca="1" si="127"/>
        <v>0.13198759681423966</v>
      </c>
      <c r="AO150" s="5">
        <v>129</v>
      </c>
      <c r="AP150" s="4">
        <f t="shared" ca="1" si="128"/>
        <v>49400</v>
      </c>
      <c r="AQ150" s="5">
        <f t="shared" ca="1" si="160"/>
        <v>31</v>
      </c>
      <c r="AR150" s="5">
        <f t="shared" ca="1" si="129"/>
        <v>3926</v>
      </c>
      <c r="AS150" s="2">
        <f t="shared" ca="1" si="130"/>
        <v>968329.22500941169</v>
      </c>
      <c r="AT150" s="2">
        <f t="shared" ca="1" si="161"/>
        <v>11871.751107825467</v>
      </c>
      <c r="AU150" s="16">
        <f t="shared" ca="1" si="154"/>
        <v>15322.650858524767</v>
      </c>
      <c r="AV150" s="16">
        <f t="shared" ref="AV150:AV213" ca="1" si="177">IF(AO150&gt;AP$6,"",((1+AP$12)^(AQ150/30)-1)*AS150)</f>
        <v>285.17431121242322</v>
      </c>
      <c r="AW150" s="14">
        <f t="shared" si="131"/>
        <v>450.45000000000005</v>
      </c>
      <c r="AX150" s="5">
        <f t="shared" ref="AX150:AX213" si="178">IF(AO150&gt;AP$6,"",AP$15)</f>
        <v>0</v>
      </c>
      <c r="AY150" s="16">
        <f t="shared" ref="AY150:AY213" ca="1" si="179">IF(AO150&gt;AP$6,"",IF(AO150=AP$6,AS150+AU150+AV150+AW150+AX150,IF(AND(AP$9=2,MONTH(AP150)=7),2*AP$17,IF(AND(AP$10=2,MONTH(AP150)=12),2*AP$17,AP$17))))</f>
        <v>27930.026277562658</v>
      </c>
      <c r="AZ150" s="16">
        <f t="shared" ref="AZ150:AZ213" ca="1" si="180">IF(AO150&gt;AP$6,"",AS150-AT150)</f>
        <v>956457.47390158626</v>
      </c>
      <c r="BA150" s="16">
        <f t="shared" ca="1" si="132"/>
        <v>0.13198759681423966</v>
      </c>
      <c r="BB150" s="16">
        <f t="shared" ca="1" si="133"/>
        <v>0.13198759681423966</v>
      </c>
      <c r="BF150" s="5">
        <v>129</v>
      </c>
      <c r="BG150" s="4">
        <f t="shared" ca="1" si="134"/>
        <v>49400</v>
      </c>
      <c r="BH150" s="5">
        <f t="shared" ca="1" si="162"/>
        <v>31</v>
      </c>
      <c r="BI150" s="5">
        <f t="shared" ca="1" si="135"/>
        <v>3926</v>
      </c>
      <c r="BJ150" s="2">
        <f t="shared" ca="1" si="136"/>
        <v>975968.62492126855</v>
      </c>
      <c r="BK150" s="2">
        <f t="shared" ca="1" si="163"/>
        <v>7864.1972684927405</v>
      </c>
      <c r="BL150" s="16">
        <f t="shared" ca="1" si="155"/>
        <v>15443.535217474988</v>
      </c>
      <c r="BM150" s="16">
        <f t="shared" ref="BM150:BM213" ca="1" si="181">IF(BF150&gt;BG$6,"",((1+BG$12)^(BH150/30)-1)*BJ150)</f>
        <v>287.42412517204923</v>
      </c>
      <c r="BN150" s="14">
        <f t="shared" si="137"/>
        <v>450.45000000000005</v>
      </c>
      <c r="BO150" s="5">
        <f t="shared" ref="BO150:BO213" si="182">IF(BF150&gt;BG$6,"",BG$15)</f>
        <v>0</v>
      </c>
      <c r="BP150" s="16">
        <f t="shared" ref="BP150:BP213" ca="1" si="183">IF(BF150&gt;BG$6,"",IF(BF150=BG$6,BJ150+BL150+BM150+BN150+BO150,IF(AND(BG$9=2,MONTH(BG150)=7),2*BG$17,IF(AND(BG$10=2,MONTH(BG150)=12),2*BG$17,BG$17))))</f>
        <v>24045.606611139778</v>
      </c>
      <c r="BQ150" s="16">
        <f t="shared" ref="BQ150:BQ213" ca="1" si="184">IF(BF150&gt;BG$6,"",BJ150-BK150)</f>
        <v>968104.42765277578</v>
      </c>
      <c r="BR150" s="16">
        <f t="shared" ca="1" si="138"/>
        <v>0.13198759681423966</v>
      </c>
      <c r="BS150" s="16">
        <f t="shared" ca="1" si="139"/>
        <v>0.13198759681423966</v>
      </c>
      <c r="BW150" s="5">
        <v>129</v>
      </c>
      <c r="BX150" s="4">
        <f t="shared" ca="1" si="140"/>
        <v>49400</v>
      </c>
      <c r="BY150" s="5">
        <f t="shared" ca="1" si="164"/>
        <v>31</v>
      </c>
      <c r="BZ150" s="5">
        <f t="shared" ca="1" si="141"/>
        <v>3926</v>
      </c>
      <c r="CA150" s="2">
        <f t="shared" ca="1" si="142"/>
        <v>1383214.7795553838</v>
      </c>
      <c r="CB150" s="2">
        <f t="shared" ca="1" si="165"/>
        <v>4167.5441500625238</v>
      </c>
      <c r="CC150" s="16">
        <f t="shared" ca="1" si="156"/>
        <v>21887.718125281666</v>
      </c>
      <c r="CD150" s="16">
        <f t="shared" ref="CD150:CD213" ca="1" si="185">IF(BW150&gt;BX$6,"",((1+BX$12)^(BY150/30)-1)*CA150)</f>
        <v>407.35868734594527</v>
      </c>
      <c r="CE150" s="14">
        <f t="shared" si="143"/>
        <v>450.45000000000005</v>
      </c>
      <c r="CF150" s="5">
        <f t="shared" ref="CF150:CF213" si="186">IF(BW150&gt;BX$6,"",BX$15)</f>
        <v>0</v>
      </c>
      <c r="CG150" s="16">
        <f t="shared" ref="CG150:CG213" ca="1" si="187">IF(BW150&gt;BX$6,"",IF(BW150=BX$6,CA150+CC150+CD150+CE150+CF150,IF(AND(BX$9=2,MONTH(BX150)=7),2*BX$17,IF(AND(BX$10=2,MONTH(BX150)=12),2*BX$17,BX$17))))</f>
        <v>26913.070962690137</v>
      </c>
      <c r="CH150" s="16">
        <f t="shared" ref="CH150:CH213" ca="1" si="188">IF(BW150&gt;BX$6,"",CA150-CB150)</f>
        <v>1379047.2354053212</v>
      </c>
      <c r="CI150" s="16">
        <f t="shared" ca="1" si="144"/>
        <v>0.13198759681423966</v>
      </c>
      <c r="CJ150" s="16">
        <f t="shared" ca="1" si="145"/>
        <v>0.13198759681423966</v>
      </c>
      <c r="CN150" s="5">
        <v>129</v>
      </c>
      <c r="CO150" s="4">
        <f t="shared" ca="1" si="146"/>
        <v>49400</v>
      </c>
      <c r="CP150" s="5">
        <f t="shared" ca="1" si="166"/>
        <v>31</v>
      </c>
      <c r="CQ150" s="5">
        <f t="shared" ca="1" si="147"/>
        <v>3926</v>
      </c>
      <c r="CR150" s="2">
        <f t="shared" ca="1" si="148"/>
        <v>1390575.4766726573</v>
      </c>
      <c r="CS150" s="2">
        <f t="shared" ca="1" si="167"/>
        <v>305.91860694900242</v>
      </c>
      <c r="CT150" s="16">
        <f t="shared" ca="1" si="157"/>
        <v>22004.192346125546</v>
      </c>
      <c r="CU150" s="16">
        <f t="shared" ref="CU150:CU213" ca="1" si="189">IF(CN150&gt;CO$6,"",((1+CO$12)^(CP150/30)-1)*CR150)</f>
        <v>409.52642294273187</v>
      </c>
      <c r="CV150" s="14">
        <f t="shared" si="149"/>
        <v>450.45000000000005</v>
      </c>
      <c r="CW150" s="5">
        <f t="shared" ref="CW150:CW213" si="190">IF(CN150&gt;CO$6,"",CO$15)</f>
        <v>0</v>
      </c>
      <c r="CX150" s="16">
        <f t="shared" ref="CX150:CX213" ca="1" si="191">IF(CN150&gt;CO$6,"",IF(CN150=CO$6,CR150+CT150+CU150+CV150+CW150,IF(AND(CO$9=2,MONTH(CO150)=7),2*CO$17,IF(AND(CO$10=2,MONTH(CO150)=12),2*CO$17,CO$17))))</f>
        <v>23170.08737601728</v>
      </c>
      <c r="CY150" s="16">
        <f t="shared" ref="CY150:CY213" ca="1" si="192">IF(CN150&gt;CO$6,"",CR150-CS150)</f>
        <v>1390269.5580657083</v>
      </c>
      <c r="CZ150" s="16">
        <f t="shared" ca="1" si="150"/>
        <v>0.13198759681423966</v>
      </c>
      <c r="DA150" s="16">
        <f t="shared" ca="1" si="151"/>
        <v>0.13198759681423966</v>
      </c>
    </row>
    <row r="151" spans="2:105">
      <c r="B151" s="5">
        <v>130</v>
      </c>
      <c r="C151" s="4">
        <f t="shared" ref="C151:C214" ca="1" si="193">IF(B151&gt;C$6,"",EDATE(C$22,B150))</f>
        <v>49430</v>
      </c>
      <c r="D151" s="5">
        <f t="shared" ref="D151:D214" ca="1" si="194">IF(B151&gt;C$6,"",C151-C150)</f>
        <v>30</v>
      </c>
      <c r="E151" s="5">
        <f t="shared" ref="E151:E214" ca="1" si="195">IFERROR(D151+E150,"")</f>
        <v>3956</v>
      </c>
      <c r="F151" s="2">
        <f t="shared" ref="F151:F214" ca="1" si="196">IF(B151&gt;C$6,"",M150)</f>
        <v>1379047.2354053212</v>
      </c>
      <c r="G151" s="2">
        <f t="shared" ca="1" si="168"/>
        <v>4957.1095324258713</v>
      </c>
      <c r="H151" s="16">
        <f t="shared" ca="1" si="152"/>
        <v>21112.482968173623</v>
      </c>
      <c r="I151" s="16">
        <f t="shared" ca="1" si="169"/>
        <v>393.02846209064165</v>
      </c>
      <c r="J151" s="14">
        <f t="shared" ref="J151:J214" si="197">IF(B151&gt;C$6,"",D$4*C$14)</f>
        <v>450.45000000000005</v>
      </c>
      <c r="K151" s="5">
        <f t="shared" si="170"/>
        <v>0</v>
      </c>
      <c r="L151" s="16">
        <f t="shared" ca="1" si="171"/>
        <v>26913.070962690137</v>
      </c>
      <c r="M151" s="16">
        <f t="shared" ca="1" si="172"/>
        <v>1374090.1258728954</v>
      </c>
      <c r="N151" s="16">
        <f t="shared" ref="N151:N214" ca="1" si="198">IFERROR(IF(AND(MONTH(C151)=7,C$9=2),2/(1+C$13)^(E151/360),IF(AND(MONTH(C151)=12,C$10=2),2/(1+C$13)^(E151/360),1/(1+C$13)^(E151/360))),"")</f>
        <v>0.12996092500316006</v>
      </c>
      <c r="O151" s="16">
        <f t="shared" ref="O151:O214" ca="1" si="199">IFERROR(1/(1+C$13)^(E151/360),"")</f>
        <v>0.12996092500316006</v>
      </c>
      <c r="P151" s="82"/>
      <c r="Q151" s="77">
        <f ca="1">IFERROR(IF('Simulación Cliente'!$H$21="Simple",G151+H151+I151+J151+K151,AC151+AD151+AE151+AF151+AG151),"")</f>
        <v>26913.070962690137</v>
      </c>
      <c r="R151" s="79">
        <f t="shared" ref="R151:R214" ca="1" si="200">E151</f>
        <v>3956</v>
      </c>
      <c r="S151" s="78">
        <f ca="1">IFERROR((1+'Simulación Cliente'!$E$21)^(R151/360),"")</f>
        <v>7.990383538011093</v>
      </c>
      <c r="T151" s="75">
        <f t="shared" ref="T151:T214" ca="1" si="201">IFERROR(ROUND(Q151/S151,2),"")</f>
        <v>3368.18</v>
      </c>
      <c r="X151" s="5">
        <v>130</v>
      </c>
      <c r="Y151" s="4">
        <f t="shared" ref="Y151:Y214" ca="1" si="202">IF(X151&gt;Y$6,"",EDATE(Y$22,X150))</f>
        <v>49430</v>
      </c>
      <c r="Z151" s="5">
        <f t="shared" ca="1" si="158"/>
        <v>30</v>
      </c>
      <c r="AA151" s="5">
        <f t="shared" ref="AA151:AA214" ca="1" si="203">IFERROR(Z151+AA150,"")</f>
        <v>3956</v>
      </c>
      <c r="AB151" s="2">
        <f t="shared" ref="AB151:AB214" ca="1" si="204">IF(X151&gt;Y$6,"",AI150)</f>
        <v>1390269.5580657083</v>
      </c>
      <c r="AC151" s="2">
        <f t="shared" ca="1" si="159"/>
        <v>1039.1197660871439</v>
      </c>
      <c r="AD151" s="16">
        <f t="shared" ca="1" si="153"/>
        <v>21284.290785881283</v>
      </c>
      <c r="AE151" s="16">
        <f t="shared" ca="1" si="173"/>
        <v>396.22682404885302</v>
      </c>
      <c r="AF151" s="14">
        <f t="shared" ref="AF151:AF214" si="205">IF(X151&gt;Y$6,"",Z$4*Y$14)</f>
        <v>450.45000000000005</v>
      </c>
      <c r="AG151" s="5">
        <f t="shared" si="174"/>
        <v>0</v>
      </c>
      <c r="AH151" s="16">
        <f t="shared" ca="1" si="175"/>
        <v>23170.08737601728</v>
      </c>
      <c r="AI151" s="16">
        <f t="shared" ca="1" si="176"/>
        <v>1389230.4382996212</v>
      </c>
      <c r="AJ151" s="16">
        <f t="shared" ref="AJ151:AJ214" ca="1" si="206">IFERROR(IF(AND(MONTH(Y151)=7,Y$9=2),2/(1+Y$13)^(AA151/360),IF(AND(MONTH(Y151)=12,Y$10=2),2/(1+Y$13)^(AA151/360),1/(1+Y$13)^(AA151/360))),"")</f>
        <v>0.12996092500316006</v>
      </c>
      <c r="AK151" s="16">
        <f t="shared" ref="AK151:AK214" ca="1" si="207">IFERROR(1/(1+Y$13)^(AA151/360),"")</f>
        <v>0.12996092500316006</v>
      </c>
      <c r="AO151" s="5">
        <v>130</v>
      </c>
      <c r="AP151" s="4">
        <f t="shared" ref="AP151:AP214" ca="1" si="208">IF(AO151&gt;AP$6,"",EDATE(AP$22,AO150))</f>
        <v>49430</v>
      </c>
      <c r="AQ151" s="5">
        <f t="shared" ca="1" si="160"/>
        <v>30</v>
      </c>
      <c r="AR151" s="5">
        <f t="shared" ref="AR151:AR214" ca="1" si="209">IFERROR(AQ151+AR150,"")</f>
        <v>3956</v>
      </c>
      <c r="AS151" s="2">
        <f t="shared" ref="AS151:AS214" ca="1" si="210">IF(AO151&gt;AP$6,"",AZ150)</f>
        <v>956457.47390158626</v>
      </c>
      <c r="AT151" s="2">
        <f t="shared" ca="1" si="161"/>
        <v>12564.128416556865</v>
      </c>
      <c r="AU151" s="16">
        <f t="shared" ca="1" si="154"/>
        <v>14642.857480943752</v>
      </c>
      <c r="AV151" s="16">
        <f t="shared" ca="1" si="177"/>
        <v>272.59038006203889</v>
      </c>
      <c r="AW151" s="14">
        <f t="shared" ref="AW151:AW214" si="211">IF(AO151&gt;AP$6,"",AQ$4*AP$14)</f>
        <v>450.45000000000005</v>
      </c>
      <c r="AX151" s="5">
        <f t="shared" si="178"/>
        <v>0</v>
      </c>
      <c r="AY151" s="16">
        <f t="shared" ca="1" si="179"/>
        <v>27930.026277562658</v>
      </c>
      <c r="AZ151" s="16">
        <f t="shared" ca="1" si="180"/>
        <v>943893.34548502939</v>
      </c>
      <c r="BA151" s="16">
        <f t="shared" ref="BA151:BA214" ca="1" si="212">IFERROR(IF(AND(MONTH(AP151)=7,AP$9=2),2/(1+AP$13)^(AR151/360),IF(AND(MONTH(AP151)=12,AP$10=2),2/(1+AP$13)^(AR151/360),1/(1+AP$13)^(AR151/360))),"")</f>
        <v>0.12996092500316006</v>
      </c>
      <c r="BB151" s="16">
        <f t="shared" ref="BB151:BB214" ca="1" si="213">IFERROR(1/(1+AP$13)^(AR151/360),"")</f>
        <v>0.12996092500316006</v>
      </c>
      <c r="BF151" s="5">
        <v>130</v>
      </c>
      <c r="BG151" s="4">
        <f t="shared" ref="BG151:BG214" ca="1" si="214">IF(BF151&gt;BG$6,"",EDATE(BG$22,BF150))</f>
        <v>49430</v>
      </c>
      <c r="BH151" s="5">
        <f t="shared" ca="1" si="162"/>
        <v>30</v>
      </c>
      <c r="BI151" s="5">
        <f t="shared" ref="BI151:BI214" ca="1" si="215">IFERROR(BH151+BI150,"")</f>
        <v>3956</v>
      </c>
      <c r="BJ151" s="2">
        <f t="shared" ref="BJ151:BJ214" ca="1" si="216">IF(BF151&gt;BG$6,"",BQ150)</f>
        <v>968104.42765277578</v>
      </c>
      <c r="BK151" s="2">
        <f t="shared" ca="1" si="163"/>
        <v>8498.0806734493272</v>
      </c>
      <c r="BL151" s="16">
        <f t="shared" ca="1" si="155"/>
        <v>14821.166175809321</v>
      </c>
      <c r="BM151" s="16">
        <f t="shared" ca="1" si="181"/>
        <v>275.90976188112893</v>
      </c>
      <c r="BN151" s="14">
        <f t="shared" ref="BN151:BN214" si="217">IF(BF151&gt;BG$6,"",BH$4*BG$14)</f>
        <v>450.45000000000005</v>
      </c>
      <c r="BO151" s="5">
        <f t="shared" si="182"/>
        <v>0</v>
      </c>
      <c r="BP151" s="16">
        <f t="shared" ca="1" si="183"/>
        <v>24045.606611139778</v>
      </c>
      <c r="BQ151" s="16">
        <f t="shared" ca="1" si="184"/>
        <v>959606.34697932645</v>
      </c>
      <c r="BR151" s="16">
        <f t="shared" ref="BR151:BR214" ca="1" si="218">IFERROR(IF(AND(MONTH(BG151)=7,BG$9=2),2/(1+BG$13)^(BI151/360),IF(AND(MONTH(BG151)=12,BG$10=2),2/(1+BG$13)^(BI151/360),1/(1+BG$13)^(BI151/360))),"")</f>
        <v>0.12996092500316006</v>
      </c>
      <c r="BS151" s="16">
        <f t="shared" ref="BS151:BS214" ca="1" si="219">IFERROR(1/(1+BG$13)^(BI151/360),"")</f>
        <v>0.12996092500316006</v>
      </c>
      <c r="BW151" s="5">
        <v>130</v>
      </c>
      <c r="BX151" s="4">
        <f t="shared" ref="BX151:BX214" ca="1" si="220">IF(BW151&gt;BX$6,"",EDATE(BX$22,BW150))</f>
        <v>49430</v>
      </c>
      <c r="BY151" s="5">
        <f t="shared" ca="1" si="164"/>
        <v>30</v>
      </c>
      <c r="BZ151" s="5">
        <f t="shared" ref="BZ151:BZ214" ca="1" si="221">IFERROR(BY151+BZ150,"")</f>
        <v>3956</v>
      </c>
      <c r="CA151" s="2">
        <f t="shared" ref="CA151:CA214" ca="1" si="222">IF(BW151&gt;BX$6,"",CH150)</f>
        <v>1379047.2354053212</v>
      </c>
      <c r="CB151" s="2">
        <f t="shared" ca="1" si="165"/>
        <v>4957.1095324258713</v>
      </c>
      <c r="CC151" s="16">
        <f t="shared" ca="1" si="156"/>
        <v>21112.482968173623</v>
      </c>
      <c r="CD151" s="16">
        <f t="shared" ca="1" si="185"/>
        <v>393.02846209064165</v>
      </c>
      <c r="CE151" s="14">
        <f t="shared" ref="CE151:CE214" si="223">IF(BW151&gt;BX$6,"",BY$4*BX$14)</f>
        <v>450.45000000000005</v>
      </c>
      <c r="CF151" s="5">
        <f t="shared" si="186"/>
        <v>0</v>
      </c>
      <c r="CG151" s="16">
        <f t="shared" ca="1" si="187"/>
        <v>26913.070962690137</v>
      </c>
      <c r="CH151" s="16">
        <f t="shared" ca="1" si="188"/>
        <v>1374090.1258728954</v>
      </c>
      <c r="CI151" s="16">
        <f t="shared" ref="CI151:CI214" ca="1" si="224">IFERROR(IF(AND(MONTH(BX151)=7,BX$9=2),2/(1+BX$13)^(BZ151/360),IF(AND(MONTH(BX151)=12,BX$10=2),2/(1+BX$13)^(BZ151/360),1/(1+BX$13)^(BZ151/360))),"")</f>
        <v>0.12996092500316006</v>
      </c>
      <c r="CJ151" s="16">
        <f t="shared" ref="CJ151:CJ214" ca="1" si="225">IFERROR(1/(1+BX$13)^(BZ151/360),"")</f>
        <v>0.12996092500316006</v>
      </c>
      <c r="CN151" s="5">
        <v>130</v>
      </c>
      <c r="CO151" s="4">
        <f t="shared" ref="CO151:CO214" ca="1" si="226">IF(CN151&gt;CO$6,"",EDATE(CO$22,CN150))</f>
        <v>49430</v>
      </c>
      <c r="CP151" s="5">
        <f t="shared" ca="1" si="166"/>
        <v>30</v>
      </c>
      <c r="CQ151" s="5">
        <f t="shared" ref="CQ151:CQ214" ca="1" si="227">IFERROR(CP151+CQ150,"")</f>
        <v>3956</v>
      </c>
      <c r="CR151" s="2">
        <f t="shared" ref="CR151:CR214" ca="1" si="228">IF(CN151&gt;CO$6,"",CY150)</f>
        <v>1390269.5580657083</v>
      </c>
      <c r="CS151" s="2">
        <f t="shared" ca="1" si="167"/>
        <v>1039.1197660871439</v>
      </c>
      <c r="CT151" s="16">
        <f t="shared" ca="1" si="157"/>
        <v>21284.290785881283</v>
      </c>
      <c r="CU151" s="16">
        <f t="shared" ca="1" si="189"/>
        <v>396.22682404885302</v>
      </c>
      <c r="CV151" s="14">
        <f t="shared" ref="CV151:CV214" si="229">IF(CN151&gt;CO$6,"",CP$4*CO$14)</f>
        <v>450.45000000000005</v>
      </c>
      <c r="CW151" s="5">
        <f t="shared" si="190"/>
        <v>0</v>
      </c>
      <c r="CX151" s="16">
        <f t="shared" ca="1" si="191"/>
        <v>23170.08737601728</v>
      </c>
      <c r="CY151" s="16">
        <f t="shared" ca="1" si="192"/>
        <v>1389230.4382996212</v>
      </c>
      <c r="CZ151" s="16">
        <f t="shared" ref="CZ151:CZ214" ca="1" si="230">IFERROR(IF(AND(MONTH(CO151)=7,CO$9=2),2/(1+CO$13)^(CQ151/360),IF(AND(MONTH(CO151)=12,CO$10=2),2/(1+CO$13)^(CQ151/360),1/(1+CO$13)^(CQ151/360))),"")</f>
        <v>0.12996092500316006</v>
      </c>
      <c r="DA151" s="16">
        <f t="shared" ref="DA151:DA214" ca="1" si="231">IFERROR(1/(1+CO$13)^(CQ151/360),"")</f>
        <v>0.12996092500316006</v>
      </c>
    </row>
    <row r="152" spans="2:105">
      <c r="B152" s="5">
        <v>131</v>
      </c>
      <c r="C152" s="4">
        <f t="shared" ca="1" si="193"/>
        <v>49461</v>
      </c>
      <c r="D152" s="5">
        <f t="shared" ca="1" si="194"/>
        <v>31</v>
      </c>
      <c r="E152" s="5">
        <f t="shared" ca="1" si="195"/>
        <v>3987</v>
      </c>
      <c r="F152" s="2">
        <f t="shared" ca="1" si="196"/>
        <v>1374090.1258728954</v>
      </c>
      <c r="G152" s="2">
        <f t="shared" ca="1" si="168"/>
        <v>4314.6180952997929</v>
      </c>
      <c r="H152" s="16">
        <f t="shared" ref="H152:H215" ca="1" si="232">IF(B152&gt;C$6,"",((1+C$11)^(D152/360)-1)*F152)</f>
        <v>21743.33140331697</v>
      </c>
      <c r="I152" s="16">
        <f t="shared" ca="1" si="169"/>
        <v>404.67146407337464</v>
      </c>
      <c r="J152" s="14">
        <f t="shared" si="197"/>
        <v>450.45000000000005</v>
      </c>
      <c r="K152" s="5">
        <f t="shared" si="170"/>
        <v>0</v>
      </c>
      <c r="L152" s="16">
        <f t="shared" ca="1" si="171"/>
        <v>26913.070962690137</v>
      </c>
      <c r="M152" s="16">
        <f t="shared" ca="1" si="172"/>
        <v>1369775.5077775957</v>
      </c>
      <c r="N152" s="16">
        <f t="shared" ca="1" si="198"/>
        <v>0.12789938471451878</v>
      </c>
      <c r="O152" s="16">
        <f t="shared" ca="1" si="199"/>
        <v>0.12789938471451878</v>
      </c>
      <c r="P152" s="82"/>
      <c r="Q152" s="77">
        <f ca="1">IFERROR(IF('Simulación Cliente'!$H$21="Simple",G152+H152+I152+J152+K152,AC152+AD152+AE152+AF152+AG152),"")</f>
        <v>26913.070962690137</v>
      </c>
      <c r="R152" s="79">
        <f t="shared" ca="1" si="200"/>
        <v>3987</v>
      </c>
      <c r="S152" s="78">
        <f ca="1">IFERROR((1+'Simulación Cliente'!$E$21)^(R152/360),"")</f>
        <v>8.1215762246843894</v>
      </c>
      <c r="T152" s="75">
        <f t="shared" ca="1" si="201"/>
        <v>3313.77</v>
      </c>
      <c r="X152" s="5">
        <v>131</v>
      </c>
      <c r="Y152" s="4">
        <f t="shared" ca="1" si="202"/>
        <v>49461</v>
      </c>
      <c r="Z152" s="5">
        <f t="shared" ca="1" si="158"/>
        <v>31</v>
      </c>
      <c r="AA152" s="5">
        <f t="shared" ca="1" si="203"/>
        <v>3987</v>
      </c>
      <c r="AB152" s="2">
        <f t="shared" ca="1" si="204"/>
        <v>1389230.4382996212</v>
      </c>
      <c r="AC152" s="2">
        <f t="shared" ca="1" si="159"/>
        <v>327.59834482196675</v>
      </c>
      <c r="AD152" s="16">
        <f t="shared" ref="AD152:AD215" ca="1" si="233">IF(X152&gt;Y$6,"",((1+Y$11)^(Z152/360)-1)*AB152)</f>
        <v>21982.908723934808</v>
      </c>
      <c r="AE152" s="16">
        <f t="shared" ca="1" si="173"/>
        <v>409.13030726050499</v>
      </c>
      <c r="AF152" s="14">
        <f t="shared" si="205"/>
        <v>450.45000000000005</v>
      </c>
      <c r="AG152" s="5">
        <f t="shared" si="174"/>
        <v>0</v>
      </c>
      <c r="AH152" s="16">
        <f t="shared" ca="1" si="175"/>
        <v>23170.08737601728</v>
      </c>
      <c r="AI152" s="16">
        <f t="shared" ca="1" si="176"/>
        <v>1388902.8399547993</v>
      </c>
      <c r="AJ152" s="16">
        <f t="shared" ca="1" si="206"/>
        <v>0.12789938471451878</v>
      </c>
      <c r="AK152" s="16">
        <f t="shared" ca="1" si="207"/>
        <v>0.12789938471451878</v>
      </c>
      <c r="AO152" s="5">
        <v>131</v>
      </c>
      <c r="AP152" s="4">
        <f t="shared" ca="1" si="208"/>
        <v>49461</v>
      </c>
      <c r="AQ152" s="5">
        <f t="shared" ca="1" si="160"/>
        <v>31</v>
      </c>
      <c r="AR152" s="5">
        <f t="shared" ca="1" si="209"/>
        <v>3987</v>
      </c>
      <c r="AS152" s="2">
        <f t="shared" ca="1" si="210"/>
        <v>943893.34548502939</v>
      </c>
      <c r="AT152" s="2">
        <f t="shared" ca="1" si="161"/>
        <v>12265.616051312651</v>
      </c>
      <c r="AU152" s="16">
        <f t="shared" ref="AU152:AU215" ca="1" si="234">IF(AO152&gt;AP$6,"",((1+AP$11)^(AQ152/360)-1)*AS152)</f>
        <v>14935.982315737116</v>
      </c>
      <c r="AV152" s="16">
        <f t="shared" ca="1" si="177"/>
        <v>277.97791051289073</v>
      </c>
      <c r="AW152" s="14">
        <f t="shared" si="211"/>
        <v>450.45000000000005</v>
      </c>
      <c r="AX152" s="5">
        <f t="shared" si="178"/>
        <v>0</v>
      </c>
      <c r="AY152" s="16">
        <f t="shared" ca="1" si="179"/>
        <v>27930.026277562658</v>
      </c>
      <c r="AZ152" s="16">
        <f t="shared" ca="1" si="180"/>
        <v>931627.72943371674</v>
      </c>
      <c r="BA152" s="16">
        <f t="shared" ca="1" si="212"/>
        <v>0.12789938471451878</v>
      </c>
      <c r="BB152" s="16">
        <f t="shared" ca="1" si="213"/>
        <v>0.12789938471451878</v>
      </c>
      <c r="BF152" s="5">
        <v>131</v>
      </c>
      <c r="BG152" s="4">
        <f t="shared" ca="1" si="214"/>
        <v>49461</v>
      </c>
      <c r="BH152" s="5">
        <f t="shared" ca="1" si="162"/>
        <v>31</v>
      </c>
      <c r="BI152" s="5">
        <f t="shared" ca="1" si="215"/>
        <v>3987</v>
      </c>
      <c r="BJ152" s="2">
        <f t="shared" ca="1" si="216"/>
        <v>959606.34697932645</v>
      </c>
      <c r="BK152" s="2">
        <f t="shared" ca="1" si="163"/>
        <v>8127.9294443898343</v>
      </c>
      <c r="BL152" s="16">
        <f t="shared" ref="BL152:BL215" ca="1" si="235">IF(BF152&gt;BG$6,"",((1+BG$11)^(BH152/360)-1)*BJ152)</f>
        <v>15184.621755318474</v>
      </c>
      <c r="BM152" s="16">
        <f t="shared" ca="1" si="181"/>
        <v>282.60541143146764</v>
      </c>
      <c r="BN152" s="14">
        <f t="shared" si="217"/>
        <v>450.45000000000005</v>
      </c>
      <c r="BO152" s="5">
        <f t="shared" si="182"/>
        <v>0</v>
      </c>
      <c r="BP152" s="16">
        <f t="shared" ca="1" si="183"/>
        <v>24045.606611139778</v>
      </c>
      <c r="BQ152" s="16">
        <f t="shared" ca="1" si="184"/>
        <v>951478.41753493657</v>
      </c>
      <c r="BR152" s="16">
        <f t="shared" ca="1" si="218"/>
        <v>0.12789938471451878</v>
      </c>
      <c r="BS152" s="16">
        <f t="shared" ca="1" si="219"/>
        <v>0.12789938471451878</v>
      </c>
      <c r="BW152" s="5">
        <v>131</v>
      </c>
      <c r="BX152" s="4">
        <f t="shared" ca="1" si="220"/>
        <v>49461</v>
      </c>
      <c r="BY152" s="5">
        <f t="shared" ca="1" si="164"/>
        <v>31</v>
      </c>
      <c r="BZ152" s="5">
        <f t="shared" ca="1" si="221"/>
        <v>3987</v>
      </c>
      <c r="CA152" s="2">
        <f t="shared" ca="1" si="222"/>
        <v>1374090.1258728954</v>
      </c>
      <c r="CB152" s="2">
        <f t="shared" ca="1" si="165"/>
        <v>4314.6180952997929</v>
      </c>
      <c r="CC152" s="16">
        <f t="shared" ref="CC152:CC215" ca="1" si="236">IF(BW152&gt;BX$6,"",((1+BX$11)^(BY152/360)-1)*CA152)</f>
        <v>21743.33140331697</v>
      </c>
      <c r="CD152" s="16">
        <f t="shared" ca="1" si="185"/>
        <v>404.67146407337464</v>
      </c>
      <c r="CE152" s="14">
        <f t="shared" si="223"/>
        <v>450.45000000000005</v>
      </c>
      <c r="CF152" s="5">
        <f t="shared" si="186"/>
        <v>0</v>
      </c>
      <c r="CG152" s="16">
        <f t="shared" ca="1" si="187"/>
        <v>26913.070962690137</v>
      </c>
      <c r="CH152" s="16">
        <f t="shared" ca="1" si="188"/>
        <v>1369775.5077775957</v>
      </c>
      <c r="CI152" s="16">
        <f t="shared" ca="1" si="224"/>
        <v>0.12789938471451878</v>
      </c>
      <c r="CJ152" s="16">
        <f t="shared" ca="1" si="225"/>
        <v>0.12789938471451878</v>
      </c>
      <c r="CN152" s="5">
        <v>131</v>
      </c>
      <c r="CO152" s="4">
        <f t="shared" ca="1" si="226"/>
        <v>49461</v>
      </c>
      <c r="CP152" s="5">
        <f t="shared" ca="1" si="166"/>
        <v>31</v>
      </c>
      <c r="CQ152" s="5">
        <f t="shared" ca="1" si="227"/>
        <v>3987</v>
      </c>
      <c r="CR152" s="2">
        <f t="shared" ca="1" si="228"/>
        <v>1389230.4382996212</v>
      </c>
      <c r="CS152" s="2">
        <f t="shared" ca="1" si="167"/>
        <v>327.59834482196675</v>
      </c>
      <c r="CT152" s="16">
        <f t="shared" ref="CT152:CT215" ca="1" si="237">IF(CN152&gt;CO$6,"",((1+CO$11)^(CP152/360)-1)*CR152)</f>
        <v>21982.908723934808</v>
      </c>
      <c r="CU152" s="16">
        <f t="shared" ca="1" si="189"/>
        <v>409.13030726050499</v>
      </c>
      <c r="CV152" s="14">
        <f t="shared" si="229"/>
        <v>450.45000000000005</v>
      </c>
      <c r="CW152" s="5">
        <f t="shared" si="190"/>
        <v>0</v>
      </c>
      <c r="CX152" s="16">
        <f t="shared" ca="1" si="191"/>
        <v>23170.08737601728</v>
      </c>
      <c r="CY152" s="16">
        <f t="shared" ca="1" si="192"/>
        <v>1388902.8399547993</v>
      </c>
      <c r="CZ152" s="16">
        <f t="shared" ca="1" si="230"/>
        <v>0.12789938471451878</v>
      </c>
      <c r="DA152" s="16">
        <f t="shared" ca="1" si="231"/>
        <v>0.12789938471451878</v>
      </c>
    </row>
    <row r="153" spans="2:105">
      <c r="B153" s="5">
        <v>132</v>
      </c>
      <c r="C153" s="4">
        <f t="shared" ca="1" si="193"/>
        <v>49491</v>
      </c>
      <c r="D153" s="5">
        <f t="shared" ca="1" si="194"/>
        <v>30</v>
      </c>
      <c r="E153" s="5">
        <f t="shared" ca="1" si="195"/>
        <v>4017</v>
      </c>
      <c r="F153" s="2">
        <f t="shared" ca="1" si="196"/>
        <v>1369775.5077775957</v>
      </c>
      <c r="G153" s="2">
        <f t="shared" ca="1" si="168"/>
        <v>5101.6972153979841</v>
      </c>
      <c r="H153" s="16">
        <f t="shared" ca="1" si="232"/>
        <v>20970.537727575414</v>
      </c>
      <c r="I153" s="16">
        <f t="shared" ca="1" si="169"/>
        <v>390.38601971673904</v>
      </c>
      <c r="J153" s="14">
        <f t="shared" si="197"/>
        <v>450.45000000000005</v>
      </c>
      <c r="K153" s="5">
        <f t="shared" si="170"/>
        <v>0</v>
      </c>
      <c r="L153" s="16">
        <f t="shared" ca="1" si="171"/>
        <v>26913.070962690137</v>
      </c>
      <c r="M153" s="16">
        <f t="shared" ca="1" si="172"/>
        <v>1364673.8105621976</v>
      </c>
      <c r="N153" s="16">
        <f t="shared" ca="1" si="198"/>
        <v>0.12593548747029398</v>
      </c>
      <c r="O153" s="16">
        <f t="shared" ca="1" si="199"/>
        <v>0.12593548747029398</v>
      </c>
      <c r="P153" s="82"/>
      <c r="Q153" s="77">
        <f ca="1">IFERROR(IF('Simulación Cliente'!$H$21="Simple",G153+H153+I153+J153+K153,AC153+AD153+AE153+AF153+AG153),"")</f>
        <v>26913.070962690137</v>
      </c>
      <c r="R153" s="79">
        <f t="shared" ca="1" si="200"/>
        <v>4017</v>
      </c>
      <c r="S153" s="78">
        <f ca="1">IFERROR((1+'Simulación Cliente'!$E$21)^(R153/360),"")</f>
        <v>8.2505874515390527</v>
      </c>
      <c r="T153" s="75">
        <f t="shared" ca="1" si="201"/>
        <v>3261.96</v>
      </c>
      <c r="X153" s="5">
        <v>132</v>
      </c>
      <c r="Y153" s="4">
        <f t="shared" ca="1" si="202"/>
        <v>49491</v>
      </c>
      <c r="Z153" s="5">
        <f t="shared" ref="Z153:Z216" ca="1" si="238">IF(X153&gt;Y$6,"",Y153-Y152)</f>
        <v>30</v>
      </c>
      <c r="AA153" s="5">
        <f t="shared" ca="1" si="203"/>
        <v>4017</v>
      </c>
      <c r="AB153" s="2">
        <f t="shared" ca="1" si="204"/>
        <v>1388902.8399547993</v>
      </c>
      <c r="AC153" s="2">
        <f t="shared" ref="AC153:AC216" ca="1" si="239">IF(X153&gt;Y$6,"",AH153-AG153-AF153-AE153-AD153)</f>
        <v>24230.520387366447</v>
      </c>
      <c r="AD153" s="16">
        <f t="shared" ca="1" si="233"/>
        <v>21263.367055280873</v>
      </c>
      <c r="AE153" s="16">
        <f t="shared" ca="1" si="173"/>
        <v>395.83730938724381</v>
      </c>
      <c r="AF153" s="14">
        <f t="shared" si="205"/>
        <v>450.45000000000005</v>
      </c>
      <c r="AG153" s="5">
        <f t="shared" si="174"/>
        <v>0</v>
      </c>
      <c r="AH153" s="16">
        <f t="shared" ca="1" si="175"/>
        <v>46340.17475203456</v>
      </c>
      <c r="AI153" s="16">
        <f t="shared" ca="1" si="176"/>
        <v>1364672.3195674329</v>
      </c>
      <c r="AJ153" s="16">
        <f t="shared" ca="1" si="206"/>
        <v>0.25187097494058797</v>
      </c>
      <c r="AK153" s="16">
        <f t="shared" ca="1" si="207"/>
        <v>0.12593548747029398</v>
      </c>
      <c r="AO153" s="5">
        <v>132</v>
      </c>
      <c r="AP153" s="4">
        <f t="shared" ca="1" si="208"/>
        <v>49491</v>
      </c>
      <c r="AQ153" s="5">
        <f t="shared" ref="AQ153:AQ216" ca="1" si="240">IF(AO153&gt;AP$6,"",AP153-AP152)</f>
        <v>30</v>
      </c>
      <c r="AR153" s="5">
        <f t="shared" ca="1" si="209"/>
        <v>4017</v>
      </c>
      <c r="AS153" s="2">
        <f t="shared" ca="1" si="210"/>
        <v>931627.72943371674</v>
      </c>
      <c r="AT153" s="2">
        <f t="shared" ref="AT153:AT216" ca="1" si="241">IF(AO153&gt;AP$6,"",AY153-AX153-AW153-AV153-AU153)</f>
        <v>12951.335134176923</v>
      </c>
      <c r="AU153" s="16">
        <f t="shared" ca="1" si="234"/>
        <v>14262.727240497039</v>
      </c>
      <c r="AV153" s="16">
        <f t="shared" ca="1" si="177"/>
        <v>265.51390288869379</v>
      </c>
      <c r="AW153" s="14">
        <f t="shared" si="211"/>
        <v>450.45000000000005</v>
      </c>
      <c r="AX153" s="5">
        <f t="shared" si="178"/>
        <v>0</v>
      </c>
      <c r="AY153" s="16">
        <f t="shared" ca="1" si="179"/>
        <v>27930.026277562658</v>
      </c>
      <c r="AZ153" s="16">
        <f t="shared" ca="1" si="180"/>
        <v>918676.39429953985</v>
      </c>
      <c r="BA153" s="16">
        <f t="shared" ca="1" si="212"/>
        <v>0.12593548747029398</v>
      </c>
      <c r="BB153" s="16">
        <f t="shared" ca="1" si="213"/>
        <v>0.12593548747029398</v>
      </c>
      <c r="BF153" s="5">
        <v>132</v>
      </c>
      <c r="BG153" s="4">
        <f t="shared" ca="1" si="214"/>
        <v>49491</v>
      </c>
      <c r="BH153" s="5">
        <f t="shared" ref="BH153:BH216" ca="1" si="242">IF(BF153&gt;BG$6,"",BG153-BG152)</f>
        <v>30</v>
      </c>
      <c r="BI153" s="5">
        <f t="shared" ca="1" si="215"/>
        <v>4017</v>
      </c>
      <c r="BJ153" s="2">
        <f t="shared" ca="1" si="216"/>
        <v>951478.41753493657</v>
      </c>
      <c r="BK153" s="2">
        <f t="shared" ref="BK153:BK216" ca="1" si="243">IF(BF153&gt;BG$6,"",BP153-BO153-BN153-BM153-BL153)</f>
        <v>32802.961108899981</v>
      </c>
      <c r="BL153" s="16">
        <f t="shared" ca="1" si="235"/>
        <v>14566.630764382029</v>
      </c>
      <c r="BM153" s="16">
        <f t="shared" ca="1" si="181"/>
        <v>271.17134899754325</v>
      </c>
      <c r="BN153" s="14">
        <f t="shared" si="217"/>
        <v>450.45000000000005</v>
      </c>
      <c r="BO153" s="5">
        <f t="shared" si="182"/>
        <v>0</v>
      </c>
      <c r="BP153" s="16">
        <f t="shared" ca="1" si="183"/>
        <v>48091.213222279555</v>
      </c>
      <c r="BQ153" s="16">
        <f t="shared" ca="1" si="184"/>
        <v>918675.45642603654</v>
      </c>
      <c r="BR153" s="16">
        <f t="shared" ca="1" si="218"/>
        <v>0.25187097494058797</v>
      </c>
      <c r="BS153" s="16">
        <f t="shared" ca="1" si="219"/>
        <v>0.12593548747029398</v>
      </c>
      <c r="BW153" s="5">
        <v>132</v>
      </c>
      <c r="BX153" s="4">
        <f t="shared" ca="1" si="220"/>
        <v>49491</v>
      </c>
      <c r="BY153" s="5">
        <f t="shared" ref="BY153:BY216" ca="1" si="244">IF(BW153&gt;BX$6,"",BX153-BX152)</f>
        <v>30</v>
      </c>
      <c r="BZ153" s="5">
        <f t="shared" ca="1" si="221"/>
        <v>4017</v>
      </c>
      <c r="CA153" s="2">
        <f t="shared" ca="1" si="222"/>
        <v>1369775.5077775957</v>
      </c>
      <c r="CB153" s="2">
        <f t="shared" ref="CB153:CB216" ca="1" si="245">IF(BW153&gt;BX$6,"",CG153-CF153-CE153-CD153-CC153)</f>
        <v>5101.6972153979841</v>
      </c>
      <c r="CC153" s="16">
        <f t="shared" ca="1" si="236"/>
        <v>20970.537727575414</v>
      </c>
      <c r="CD153" s="16">
        <f t="shared" ca="1" si="185"/>
        <v>390.38601971673904</v>
      </c>
      <c r="CE153" s="14">
        <f t="shared" si="223"/>
        <v>450.45000000000005</v>
      </c>
      <c r="CF153" s="5">
        <f t="shared" si="186"/>
        <v>0</v>
      </c>
      <c r="CG153" s="16">
        <f t="shared" ca="1" si="187"/>
        <v>26913.070962690137</v>
      </c>
      <c r="CH153" s="16">
        <f t="shared" ca="1" si="188"/>
        <v>1364673.8105621976</v>
      </c>
      <c r="CI153" s="16">
        <f t="shared" ca="1" si="224"/>
        <v>0.12593548747029398</v>
      </c>
      <c r="CJ153" s="16">
        <f t="shared" ca="1" si="225"/>
        <v>0.12593548747029398</v>
      </c>
      <c r="CN153" s="5">
        <v>132</v>
      </c>
      <c r="CO153" s="4">
        <f t="shared" ca="1" si="226"/>
        <v>49491</v>
      </c>
      <c r="CP153" s="5">
        <f t="shared" ref="CP153:CP216" ca="1" si="246">IF(CN153&gt;CO$6,"",CO153-CO152)</f>
        <v>30</v>
      </c>
      <c r="CQ153" s="5">
        <f t="shared" ca="1" si="227"/>
        <v>4017</v>
      </c>
      <c r="CR153" s="2">
        <f t="shared" ca="1" si="228"/>
        <v>1388902.8399547993</v>
      </c>
      <c r="CS153" s="2">
        <f t="shared" ref="CS153:CS216" ca="1" si="247">IF(CN153&gt;CO$6,"",CX153-CW153-CV153-CU153-CT153)</f>
        <v>24230.520387366447</v>
      </c>
      <c r="CT153" s="16">
        <f t="shared" ca="1" si="237"/>
        <v>21263.367055280873</v>
      </c>
      <c r="CU153" s="16">
        <f t="shared" ca="1" si="189"/>
        <v>395.83730938724381</v>
      </c>
      <c r="CV153" s="14">
        <f t="shared" si="229"/>
        <v>450.45000000000005</v>
      </c>
      <c r="CW153" s="5">
        <f t="shared" si="190"/>
        <v>0</v>
      </c>
      <c r="CX153" s="16">
        <f t="shared" ca="1" si="191"/>
        <v>46340.17475203456</v>
      </c>
      <c r="CY153" s="16">
        <f t="shared" ca="1" si="192"/>
        <v>1364672.3195674329</v>
      </c>
      <c r="CZ153" s="16">
        <f t="shared" ca="1" si="230"/>
        <v>0.25187097494058797</v>
      </c>
      <c r="DA153" s="16">
        <f t="shared" ca="1" si="231"/>
        <v>0.12593548747029398</v>
      </c>
    </row>
    <row r="154" spans="2:105">
      <c r="B154" s="5">
        <v>133</v>
      </c>
      <c r="C154" s="4">
        <f t="shared" ca="1" si="193"/>
        <v>49522</v>
      </c>
      <c r="D154" s="5">
        <f t="shared" ca="1" si="194"/>
        <v>31</v>
      </c>
      <c r="E154" s="5">
        <f t="shared" ca="1" si="195"/>
        <v>4048</v>
      </c>
      <c r="F154" s="2">
        <f t="shared" ca="1" si="196"/>
        <v>1364673.8105621976</v>
      </c>
      <c r="G154" s="2">
        <f t="shared" ca="1" si="168"/>
        <v>4466.3931314307738</v>
      </c>
      <c r="H154" s="16">
        <f t="shared" ca="1" si="232"/>
        <v>21594.329485216025</v>
      </c>
      <c r="I154" s="16">
        <f t="shared" ca="1" si="169"/>
        <v>401.89834604333572</v>
      </c>
      <c r="J154" s="14">
        <f t="shared" si="197"/>
        <v>450.45000000000005</v>
      </c>
      <c r="K154" s="5">
        <f t="shared" si="170"/>
        <v>0</v>
      </c>
      <c r="L154" s="16">
        <f t="shared" ca="1" si="171"/>
        <v>26913.070962690137</v>
      </c>
      <c r="M154" s="16">
        <f t="shared" ca="1" si="172"/>
        <v>1360207.4174307669</v>
      </c>
      <c r="N154" s="16">
        <f t="shared" ca="1" si="198"/>
        <v>0.12393780177220139</v>
      </c>
      <c r="O154" s="16">
        <f t="shared" ca="1" si="199"/>
        <v>0.12393780177220139</v>
      </c>
      <c r="P154" s="82"/>
      <c r="Q154" s="77">
        <f ca="1">IFERROR(IF('Simulación Cliente'!$H$21="Simple",G154+H154+I154+J154+K154,AC154+AD154+AE154+AF154+AG154),"")</f>
        <v>26913.070962690137</v>
      </c>
      <c r="R154" s="79">
        <f t="shared" ca="1" si="200"/>
        <v>4048</v>
      </c>
      <c r="S154" s="78">
        <f ca="1">IFERROR((1+'Simulación Cliente'!$E$21)^(R154/360),"")</f>
        <v>8.3860523800060349</v>
      </c>
      <c r="T154" s="75">
        <f t="shared" ca="1" si="201"/>
        <v>3209.27</v>
      </c>
      <c r="X154" s="5">
        <v>133</v>
      </c>
      <c r="Y154" s="4">
        <f t="shared" ca="1" si="202"/>
        <v>49522</v>
      </c>
      <c r="Z154" s="5">
        <f t="shared" ca="1" si="238"/>
        <v>31</v>
      </c>
      <c r="AA154" s="5">
        <f t="shared" ca="1" si="203"/>
        <v>4048</v>
      </c>
      <c r="AB154" s="2">
        <f t="shared" ca="1" si="204"/>
        <v>1364672.3195674329</v>
      </c>
      <c r="AC154" s="2">
        <f t="shared" ca="1" si="239"/>
        <v>723.43357706533425</v>
      </c>
      <c r="AD154" s="16">
        <f t="shared" ca="1" si="233"/>
        <v>21594.305892008651</v>
      </c>
      <c r="AE154" s="16">
        <f t="shared" ca="1" si="173"/>
        <v>401.89790694329196</v>
      </c>
      <c r="AF154" s="14">
        <f t="shared" si="205"/>
        <v>450.45000000000005</v>
      </c>
      <c r="AG154" s="5">
        <f t="shared" si="174"/>
        <v>0</v>
      </c>
      <c r="AH154" s="16">
        <f t="shared" ca="1" si="175"/>
        <v>23170.08737601728</v>
      </c>
      <c r="AI154" s="16">
        <f t="shared" ca="1" si="176"/>
        <v>1363948.8859903675</v>
      </c>
      <c r="AJ154" s="16">
        <f t="shared" ca="1" si="206"/>
        <v>0.12393780177220139</v>
      </c>
      <c r="AK154" s="16">
        <f t="shared" ca="1" si="207"/>
        <v>0.12393780177220139</v>
      </c>
      <c r="AO154" s="5">
        <v>133</v>
      </c>
      <c r="AP154" s="4">
        <f t="shared" ca="1" si="208"/>
        <v>49522</v>
      </c>
      <c r="AQ154" s="5">
        <f t="shared" ca="1" si="240"/>
        <v>31</v>
      </c>
      <c r="AR154" s="5">
        <f t="shared" ca="1" si="209"/>
        <v>4048</v>
      </c>
      <c r="AS154" s="2">
        <f t="shared" ca="1" si="210"/>
        <v>918676.39429953985</v>
      </c>
      <c r="AT154" s="2">
        <f t="shared" ca="1" si="241"/>
        <v>12672.070545560815</v>
      </c>
      <c r="AU154" s="16">
        <f t="shared" ca="1" si="234"/>
        <v>14536.954248885202</v>
      </c>
      <c r="AV154" s="16">
        <f t="shared" ca="1" si="177"/>
        <v>270.5514831166409</v>
      </c>
      <c r="AW154" s="14">
        <f t="shared" si="211"/>
        <v>450.45000000000005</v>
      </c>
      <c r="AX154" s="5">
        <f t="shared" si="178"/>
        <v>0</v>
      </c>
      <c r="AY154" s="16">
        <f t="shared" ca="1" si="179"/>
        <v>27930.026277562658</v>
      </c>
      <c r="AZ154" s="16">
        <f t="shared" ca="1" si="180"/>
        <v>906004.32375397906</v>
      </c>
      <c r="BA154" s="16">
        <f t="shared" ca="1" si="212"/>
        <v>0.12393780177220139</v>
      </c>
      <c r="BB154" s="16">
        <f t="shared" ca="1" si="213"/>
        <v>0.12393780177220139</v>
      </c>
      <c r="BF154" s="5">
        <v>133</v>
      </c>
      <c r="BG154" s="4">
        <f t="shared" ca="1" si="214"/>
        <v>49522</v>
      </c>
      <c r="BH154" s="5">
        <f t="shared" ca="1" si="242"/>
        <v>31</v>
      </c>
      <c r="BI154" s="5">
        <f t="shared" ca="1" si="215"/>
        <v>4048</v>
      </c>
      <c r="BJ154" s="2">
        <f t="shared" ca="1" si="216"/>
        <v>918675.45642603654</v>
      </c>
      <c r="BK154" s="2">
        <f t="shared" ca="1" si="243"/>
        <v>8787.665996068512</v>
      </c>
      <c r="BL154" s="16">
        <f t="shared" ca="1" si="235"/>
        <v>14536.939408159682</v>
      </c>
      <c r="BM154" s="16">
        <f t="shared" ca="1" si="181"/>
        <v>270.55120691158231</v>
      </c>
      <c r="BN154" s="14">
        <f t="shared" si="217"/>
        <v>450.45000000000005</v>
      </c>
      <c r="BO154" s="5">
        <f t="shared" si="182"/>
        <v>0</v>
      </c>
      <c r="BP154" s="16">
        <f t="shared" ca="1" si="183"/>
        <v>24045.606611139778</v>
      </c>
      <c r="BQ154" s="16">
        <f t="shared" ca="1" si="184"/>
        <v>909887.79042996804</v>
      </c>
      <c r="BR154" s="16">
        <f t="shared" ca="1" si="218"/>
        <v>0.12393780177220139</v>
      </c>
      <c r="BS154" s="16">
        <f t="shared" ca="1" si="219"/>
        <v>0.12393780177220139</v>
      </c>
      <c r="BW154" s="5">
        <v>133</v>
      </c>
      <c r="BX154" s="4">
        <f t="shared" ca="1" si="220"/>
        <v>49522</v>
      </c>
      <c r="BY154" s="5">
        <f t="shared" ca="1" si="244"/>
        <v>31</v>
      </c>
      <c r="BZ154" s="5">
        <f t="shared" ca="1" si="221"/>
        <v>4048</v>
      </c>
      <c r="CA154" s="2">
        <f t="shared" ca="1" si="222"/>
        <v>1364673.8105621976</v>
      </c>
      <c r="CB154" s="2">
        <f t="shared" ca="1" si="245"/>
        <v>4466.3931314307738</v>
      </c>
      <c r="CC154" s="16">
        <f t="shared" ca="1" si="236"/>
        <v>21594.329485216025</v>
      </c>
      <c r="CD154" s="16">
        <f t="shared" ca="1" si="185"/>
        <v>401.89834604333572</v>
      </c>
      <c r="CE154" s="14">
        <f t="shared" si="223"/>
        <v>450.45000000000005</v>
      </c>
      <c r="CF154" s="5">
        <f t="shared" si="186"/>
        <v>0</v>
      </c>
      <c r="CG154" s="16">
        <f t="shared" ca="1" si="187"/>
        <v>26913.070962690137</v>
      </c>
      <c r="CH154" s="16">
        <f t="shared" ca="1" si="188"/>
        <v>1360207.4174307669</v>
      </c>
      <c r="CI154" s="16">
        <f t="shared" ca="1" si="224"/>
        <v>0.12393780177220139</v>
      </c>
      <c r="CJ154" s="16">
        <f t="shared" ca="1" si="225"/>
        <v>0.12393780177220139</v>
      </c>
      <c r="CN154" s="5">
        <v>133</v>
      </c>
      <c r="CO154" s="4">
        <f t="shared" ca="1" si="226"/>
        <v>49522</v>
      </c>
      <c r="CP154" s="5">
        <f t="shared" ca="1" si="246"/>
        <v>31</v>
      </c>
      <c r="CQ154" s="5">
        <f t="shared" ca="1" si="227"/>
        <v>4048</v>
      </c>
      <c r="CR154" s="2">
        <f t="shared" ca="1" si="228"/>
        <v>1364672.3195674329</v>
      </c>
      <c r="CS154" s="2">
        <f t="shared" ca="1" si="247"/>
        <v>723.43357706533425</v>
      </c>
      <c r="CT154" s="16">
        <f t="shared" ca="1" si="237"/>
        <v>21594.305892008651</v>
      </c>
      <c r="CU154" s="16">
        <f t="shared" ca="1" si="189"/>
        <v>401.89790694329196</v>
      </c>
      <c r="CV154" s="14">
        <f t="shared" si="229"/>
        <v>450.45000000000005</v>
      </c>
      <c r="CW154" s="5">
        <f t="shared" si="190"/>
        <v>0</v>
      </c>
      <c r="CX154" s="16">
        <f t="shared" ca="1" si="191"/>
        <v>23170.08737601728</v>
      </c>
      <c r="CY154" s="16">
        <f t="shared" ca="1" si="192"/>
        <v>1363948.8859903675</v>
      </c>
      <c r="CZ154" s="16">
        <f t="shared" ca="1" si="230"/>
        <v>0.12393780177220139</v>
      </c>
      <c r="DA154" s="16">
        <f t="shared" ca="1" si="231"/>
        <v>0.12393780177220139</v>
      </c>
    </row>
    <row r="155" spans="2:105">
      <c r="B155" s="5">
        <v>134</v>
      </c>
      <c r="C155" s="4">
        <f t="shared" ca="1" si="193"/>
        <v>49553</v>
      </c>
      <c r="D155" s="5">
        <f t="shared" ca="1" si="194"/>
        <v>31</v>
      </c>
      <c r="E155" s="5">
        <f t="shared" ca="1" si="195"/>
        <v>4079</v>
      </c>
      <c r="F155" s="2">
        <f t="shared" ca="1" si="196"/>
        <v>1360207.4174307669</v>
      </c>
      <c r="G155" s="2">
        <f t="shared" ca="1" si="168"/>
        <v>4538.3838153162178</v>
      </c>
      <c r="H155" s="16">
        <f t="shared" ca="1" si="232"/>
        <v>21523.654160355141</v>
      </c>
      <c r="I155" s="16">
        <f t="shared" ca="1" si="169"/>
        <v>400.58298701877743</v>
      </c>
      <c r="J155" s="14">
        <f t="shared" si="197"/>
        <v>450.45000000000005</v>
      </c>
      <c r="K155" s="5">
        <f t="shared" si="170"/>
        <v>0</v>
      </c>
      <c r="L155" s="16">
        <f t="shared" ca="1" si="171"/>
        <v>26913.070962690137</v>
      </c>
      <c r="M155" s="16">
        <f t="shared" ca="1" si="172"/>
        <v>1355669.0336154506</v>
      </c>
      <c r="N155" s="16">
        <f t="shared" ca="1" si="198"/>
        <v>0.12197180490327464</v>
      </c>
      <c r="O155" s="16">
        <f t="shared" ca="1" si="199"/>
        <v>0.12197180490327464</v>
      </c>
      <c r="P155" s="82"/>
      <c r="Q155" s="77">
        <f ca="1">IFERROR(IF('Simulación Cliente'!$H$21="Simple",G155+H155+I155+J155+K155,AC155+AD155+AE155+AF155+AG155),"")</f>
        <v>26913.070962690137</v>
      </c>
      <c r="R155" s="79">
        <f t="shared" ca="1" si="200"/>
        <v>4079</v>
      </c>
      <c r="S155" s="78">
        <f ca="1">IFERROR((1+'Simulación Cliente'!$E$21)^(R155/360),"")</f>
        <v>8.5237414830487506</v>
      </c>
      <c r="T155" s="75">
        <f t="shared" ca="1" si="201"/>
        <v>3157.42</v>
      </c>
      <c r="X155" s="5">
        <v>134</v>
      </c>
      <c r="Y155" s="4">
        <f t="shared" ca="1" si="202"/>
        <v>49553</v>
      </c>
      <c r="Z155" s="5">
        <f t="shared" ca="1" si="238"/>
        <v>31</v>
      </c>
      <c r="AA155" s="5">
        <f t="shared" ca="1" si="203"/>
        <v>4079</v>
      </c>
      <c r="AB155" s="2">
        <f t="shared" ca="1" si="204"/>
        <v>1363948.8859903675</v>
      </c>
      <c r="AC155" s="2">
        <f t="shared" ca="1" si="239"/>
        <v>735.09409964498263</v>
      </c>
      <c r="AD155" s="16">
        <f t="shared" ca="1" si="233"/>
        <v>21582.858421629349</v>
      </c>
      <c r="AE155" s="16">
        <f t="shared" ca="1" si="173"/>
        <v>401.68485474294602</v>
      </c>
      <c r="AF155" s="14">
        <f t="shared" si="205"/>
        <v>450.45000000000005</v>
      </c>
      <c r="AG155" s="5">
        <f t="shared" si="174"/>
        <v>0</v>
      </c>
      <c r="AH155" s="16">
        <f t="shared" ca="1" si="175"/>
        <v>23170.08737601728</v>
      </c>
      <c r="AI155" s="16">
        <f t="shared" ca="1" si="176"/>
        <v>1363213.7918907225</v>
      </c>
      <c r="AJ155" s="16">
        <f t="shared" ca="1" si="206"/>
        <v>0.12197180490327464</v>
      </c>
      <c r="AK155" s="16">
        <f t="shared" ca="1" si="207"/>
        <v>0.12197180490327464</v>
      </c>
      <c r="AO155" s="5">
        <v>134</v>
      </c>
      <c r="AP155" s="4">
        <f t="shared" ca="1" si="208"/>
        <v>49553</v>
      </c>
      <c r="AQ155" s="5">
        <f t="shared" ca="1" si="240"/>
        <v>31</v>
      </c>
      <c r="AR155" s="5">
        <f t="shared" ca="1" si="209"/>
        <v>4079</v>
      </c>
      <c r="AS155" s="2">
        <f t="shared" ca="1" si="210"/>
        <v>906004.32375397906</v>
      </c>
      <c r="AT155" s="2">
        <f t="shared" ca="1" si="241"/>
        <v>12876.322835490169</v>
      </c>
      <c r="AU155" s="16">
        <f t="shared" ca="1" si="234"/>
        <v>14336.43390145653</v>
      </c>
      <c r="AV155" s="16">
        <f t="shared" ca="1" si="177"/>
        <v>266.81954061595843</v>
      </c>
      <c r="AW155" s="14">
        <f t="shared" si="211"/>
        <v>450.45000000000005</v>
      </c>
      <c r="AX155" s="5">
        <f t="shared" si="178"/>
        <v>0</v>
      </c>
      <c r="AY155" s="16">
        <f t="shared" ca="1" si="179"/>
        <v>27930.026277562658</v>
      </c>
      <c r="AZ155" s="16">
        <f t="shared" ca="1" si="180"/>
        <v>893128.00091848883</v>
      </c>
      <c r="BA155" s="16">
        <f t="shared" ca="1" si="212"/>
        <v>0.12197180490327464</v>
      </c>
      <c r="BB155" s="16">
        <f t="shared" ca="1" si="213"/>
        <v>0.12197180490327464</v>
      </c>
      <c r="BF155" s="5">
        <v>134</v>
      </c>
      <c r="BG155" s="4">
        <f t="shared" ca="1" si="214"/>
        <v>49553</v>
      </c>
      <c r="BH155" s="5">
        <f t="shared" ca="1" si="242"/>
        <v>31</v>
      </c>
      <c r="BI155" s="5">
        <f t="shared" ca="1" si="215"/>
        <v>4079</v>
      </c>
      <c r="BJ155" s="2">
        <f t="shared" ca="1" si="216"/>
        <v>909887.79042996804</v>
      </c>
      <c r="BK155" s="2">
        <f t="shared" ca="1" si="243"/>
        <v>8929.3082712103678</v>
      </c>
      <c r="BL155" s="16">
        <f t="shared" ca="1" si="235"/>
        <v>14397.885112945387</v>
      </c>
      <c r="BM155" s="16">
        <f t="shared" ca="1" si="181"/>
        <v>267.96322698402275</v>
      </c>
      <c r="BN155" s="14">
        <f t="shared" si="217"/>
        <v>450.45000000000005</v>
      </c>
      <c r="BO155" s="5">
        <f t="shared" si="182"/>
        <v>0</v>
      </c>
      <c r="BP155" s="16">
        <f t="shared" ca="1" si="183"/>
        <v>24045.606611139778</v>
      </c>
      <c r="BQ155" s="16">
        <f t="shared" ca="1" si="184"/>
        <v>900958.48215875763</v>
      </c>
      <c r="BR155" s="16">
        <f t="shared" ca="1" si="218"/>
        <v>0.12197180490327464</v>
      </c>
      <c r="BS155" s="16">
        <f t="shared" ca="1" si="219"/>
        <v>0.12197180490327464</v>
      </c>
      <c r="BW155" s="5">
        <v>134</v>
      </c>
      <c r="BX155" s="4">
        <f t="shared" ca="1" si="220"/>
        <v>49553</v>
      </c>
      <c r="BY155" s="5">
        <f t="shared" ca="1" si="244"/>
        <v>31</v>
      </c>
      <c r="BZ155" s="5">
        <f t="shared" ca="1" si="221"/>
        <v>4079</v>
      </c>
      <c r="CA155" s="2">
        <f t="shared" ca="1" si="222"/>
        <v>1360207.4174307669</v>
      </c>
      <c r="CB155" s="2">
        <f t="shared" ca="1" si="245"/>
        <v>4538.3838153162178</v>
      </c>
      <c r="CC155" s="16">
        <f t="shared" ca="1" si="236"/>
        <v>21523.654160355141</v>
      </c>
      <c r="CD155" s="16">
        <f t="shared" ca="1" si="185"/>
        <v>400.58298701877743</v>
      </c>
      <c r="CE155" s="14">
        <f t="shared" si="223"/>
        <v>450.45000000000005</v>
      </c>
      <c r="CF155" s="5">
        <f t="shared" si="186"/>
        <v>0</v>
      </c>
      <c r="CG155" s="16">
        <f t="shared" ca="1" si="187"/>
        <v>26913.070962690137</v>
      </c>
      <c r="CH155" s="16">
        <f t="shared" ca="1" si="188"/>
        <v>1355669.0336154506</v>
      </c>
      <c r="CI155" s="16">
        <f t="shared" ca="1" si="224"/>
        <v>0.12197180490327464</v>
      </c>
      <c r="CJ155" s="16">
        <f t="shared" ca="1" si="225"/>
        <v>0.12197180490327464</v>
      </c>
      <c r="CN155" s="5">
        <v>134</v>
      </c>
      <c r="CO155" s="4">
        <f t="shared" ca="1" si="226"/>
        <v>49553</v>
      </c>
      <c r="CP155" s="5">
        <f t="shared" ca="1" si="246"/>
        <v>31</v>
      </c>
      <c r="CQ155" s="5">
        <f t="shared" ca="1" si="227"/>
        <v>4079</v>
      </c>
      <c r="CR155" s="2">
        <f t="shared" ca="1" si="228"/>
        <v>1363948.8859903675</v>
      </c>
      <c r="CS155" s="2">
        <f t="shared" ca="1" si="247"/>
        <v>735.09409964498263</v>
      </c>
      <c r="CT155" s="16">
        <f t="shared" ca="1" si="237"/>
        <v>21582.858421629349</v>
      </c>
      <c r="CU155" s="16">
        <f t="shared" ca="1" si="189"/>
        <v>401.68485474294602</v>
      </c>
      <c r="CV155" s="14">
        <f t="shared" si="229"/>
        <v>450.45000000000005</v>
      </c>
      <c r="CW155" s="5">
        <f t="shared" si="190"/>
        <v>0</v>
      </c>
      <c r="CX155" s="16">
        <f t="shared" ca="1" si="191"/>
        <v>23170.08737601728</v>
      </c>
      <c r="CY155" s="16">
        <f t="shared" ca="1" si="192"/>
        <v>1363213.7918907225</v>
      </c>
      <c r="CZ155" s="16">
        <f t="shared" ca="1" si="230"/>
        <v>0.12197180490327464</v>
      </c>
      <c r="DA155" s="16">
        <f t="shared" ca="1" si="231"/>
        <v>0.12197180490327464</v>
      </c>
    </row>
    <row r="156" spans="2:105">
      <c r="B156" s="5">
        <v>135</v>
      </c>
      <c r="C156" s="4">
        <f t="shared" ca="1" si="193"/>
        <v>49583</v>
      </c>
      <c r="D156" s="5">
        <f t="shared" ca="1" si="194"/>
        <v>30</v>
      </c>
      <c r="E156" s="5">
        <f t="shared" ca="1" si="195"/>
        <v>4109</v>
      </c>
      <c r="F156" s="2">
        <f t="shared" ca="1" si="196"/>
        <v>1355669.0336154506</v>
      </c>
      <c r="G156" s="2">
        <f t="shared" ca="1" si="168"/>
        <v>5321.6802105747738</v>
      </c>
      <c r="H156" s="16">
        <f t="shared" ca="1" si="232"/>
        <v>20754.575077534835</v>
      </c>
      <c r="I156" s="16">
        <f t="shared" ca="1" si="169"/>
        <v>386.36567458052644</v>
      </c>
      <c r="J156" s="14">
        <f t="shared" si="197"/>
        <v>450.45000000000005</v>
      </c>
      <c r="K156" s="5">
        <f t="shared" si="170"/>
        <v>0</v>
      </c>
      <c r="L156" s="16">
        <f t="shared" ca="1" si="171"/>
        <v>26913.070962690137</v>
      </c>
      <c r="M156" s="16">
        <f t="shared" ca="1" si="172"/>
        <v>1350347.3534048758</v>
      </c>
      <c r="N156" s="16">
        <f t="shared" ca="1" si="198"/>
        <v>0.12009892574863806</v>
      </c>
      <c r="O156" s="16">
        <f t="shared" ca="1" si="199"/>
        <v>0.12009892574863806</v>
      </c>
      <c r="P156" s="82"/>
      <c r="Q156" s="77">
        <f ca="1">IFERROR(IF('Simulación Cliente'!$H$21="Simple",G156+H156+I156+J156+K156,AC156+AD156+AE156+AF156+AG156),"")</f>
        <v>26913.070962690137</v>
      </c>
      <c r="R156" s="79">
        <f t="shared" ca="1" si="200"/>
        <v>4109</v>
      </c>
      <c r="S156" s="78">
        <f ca="1">IFERROR((1+'Simulación Cliente'!$E$21)^(R156/360),"")</f>
        <v>8.6591411044643412</v>
      </c>
      <c r="T156" s="75">
        <f t="shared" ca="1" si="201"/>
        <v>3108.05</v>
      </c>
      <c r="X156" s="5">
        <v>135</v>
      </c>
      <c r="Y156" s="4">
        <f t="shared" ca="1" si="202"/>
        <v>49583</v>
      </c>
      <c r="Z156" s="5">
        <f t="shared" ca="1" si="238"/>
        <v>30</v>
      </c>
      <c r="AA156" s="5">
        <f t="shared" ca="1" si="203"/>
        <v>4109</v>
      </c>
      <c r="AB156" s="2">
        <f t="shared" ca="1" si="204"/>
        <v>1363213.7918907225</v>
      </c>
      <c r="AC156" s="2">
        <f t="shared" ca="1" si="239"/>
        <v>1461.0401135505854</v>
      </c>
      <c r="AD156" s="16">
        <f t="shared" ca="1" si="233"/>
        <v>20870.081331777714</v>
      </c>
      <c r="AE156" s="16">
        <f t="shared" ca="1" si="173"/>
        <v>388.51593068897961</v>
      </c>
      <c r="AF156" s="14">
        <f t="shared" si="205"/>
        <v>450.45000000000005</v>
      </c>
      <c r="AG156" s="5">
        <f t="shared" si="174"/>
        <v>0</v>
      </c>
      <c r="AH156" s="16">
        <f t="shared" ca="1" si="175"/>
        <v>23170.08737601728</v>
      </c>
      <c r="AI156" s="16">
        <f t="shared" ca="1" si="176"/>
        <v>1361752.7517771719</v>
      </c>
      <c r="AJ156" s="16">
        <f t="shared" ca="1" si="206"/>
        <v>0.12009892574863806</v>
      </c>
      <c r="AK156" s="16">
        <f t="shared" ca="1" si="207"/>
        <v>0.12009892574863806</v>
      </c>
      <c r="AO156" s="5">
        <v>135</v>
      </c>
      <c r="AP156" s="4">
        <f t="shared" ca="1" si="208"/>
        <v>49583</v>
      </c>
      <c r="AQ156" s="5">
        <f t="shared" ca="1" si="240"/>
        <v>30</v>
      </c>
      <c r="AR156" s="5">
        <f t="shared" ca="1" si="209"/>
        <v>4109</v>
      </c>
      <c r="AS156" s="2">
        <f t="shared" ca="1" si="210"/>
        <v>893128.00091848883</v>
      </c>
      <c r="AT156" s="2">
        <f t="shared" ca="1" si="241"/>
        <v>13551.718014755308</v>
      </c>
      <c r="AU156" s="16">
        <f t="shared" ca="1" si="234"/>
        <v>13673.316782545498</v>
      </c>
      <c r="AV156" s="16">
        <f t="shared" ca="1" si="177"/>
        <v>254.54148026185035</v>
      </c>
      <c r="AW156" s="14">
        <f t="shared" si="211"/>
        <v>450.45000000000005</v>
      </c>
      <c r="AX156" s="5">
        <f t="shared" si="178"/>
        <v>0</v>
      </c>
      <c r="AY156" s="16">
        <f t="shared" ca="1" si="179"/>
        <v>27930.026277562658</v>
      </c>
      <c r="AZ156" s="16">
        <f t="shared" ca="1" si="180"/>
        <v>879576.28290373355</v>
      </c>
      <c r="BA156" s="16">
        <f t="shared" ca="1" si="212"/>
        <v>0.12009892574863806</v>
      </c>
      <c r="BB156" s="16">
        <f t="shared" ca="1" si="213"/>
        <v>0.12009892574863806</v>
      </c>
      <c r="BF156" s="5">
        <v>135</v>
      </c>
      <c r="BG156" s="4">
        <f t="shared" ca="1" si="214"/>
        <v>49583</v>
      </c>
      <c r="BH156" s="5">
        <f t="shared" ca="1" si="242"/>
        <v>30</v>
      </c>
      <c r="BI156" s="5">
        <f t="shared" ca="1" si="215"/>
        <v>4109</v>
      </c>
      <c r="BJ156" s="2">
        <f t="shared" ca="1" si="216"/>
        <v>900958.48215875763</v>
      </c>
      <c r="BK156" s="2">
        <f t="shared" ca="1" si="243"/>
        <v>9545.1861396323566</v>
      </c>
      <c r="BL156" s="16">
        <f t="shared" ca="1" si="235"/>
        <v>13793.197304092091</v>
      </c>
      <c r="BM156" s="16">
        <f t="shared" ca="1" si="181"/>
        <v>256.77316741532769</v>
      </c>
      <c r="BN156" s="14">
        <f t="shared" si="217"/>
        <v>450.45000000000005</v>
      </c>
      <c r="BO156" s="5">
        <f t="shared" si="182"/>
        <v>0</v>
      </c>
      <c r="BP156" s="16">
        <f t="shared" ca="1" si="183"/>
        <v>24045.606611139778</v>
      </c>
      <c r="BQ156" s="16">
        <f t="shared" ca="1" si="184"/>
        <v>891413.29601912526</v>
      </c>
      <c r="BR156" s="16">
        <f t="shared" ca="1" si="218"/>
        <v>0.12009892574863806</v>
      </c>
      <c r="BS156" s="16">
        <f t="shared" ca="1" si="219"/>
        <v>0.12009892574863806</v>
      </c>
      <c r="BW156" s="5">
        <v>135</v>
      </c>
      <c r="BX156" s="4">
        <f t="shared" ca="1" si="220"/>
        <v>49583</v>
      </c>
      <c r="BY156" s="5">
        <f t="shared" ca="1" si="244"/>
        <v>30</v>
      </c>
      <c r="BZ156" s="5">
        <f t="shared" ca="1" si="221"/>
        <v>4109</v>
      </c>
      <c r="CA156" s="2">
        <f t="shared" ca="1" si="222"/>
        <v>1355669.0336154506</v>
      </c>
      <c r="CB156" s="2">
        <f t="shared" ca="1" si="245"/>
        <v>5321.6802105747738</v>
      </c>
      <c r="CC156" s="16">
        <f t="shared" ca="1" si="236"/>
        <v>20754.575077534835</v>
      </c>
      <c r="CD156" s="16">
        <f t="shared" ca="1" si="185"/>
        <v>386.36567458052644</v>
      </c>
      <c r="CE156" s="14">
        <f t="shared" si="223"/>
        <v>450.45000000000005</v>
      </c>
      <c r="CF156" s="5">
        <f t="shared" si="186"/>
        <v>0</v>
      </c>
      <c r="CG156" s="16">
        <f t="shared" ca="1" si="187"/>
        <v>26913.070962690137</v>
      </c>
      <c r="CH156" s="16">
        <f t="shared" ca="1" si="188"/>
        <v>1350347.3534048758</v>
      </c>
      <c r="CI156" s="16">
        <f t="shared" ca="1" si="224"/>
        <v>0.12009892574863806</v>
      </c>
      <c r="CJ156" s="16">
        <f t="shared" ca="1" si="225"/>
        <v>0.12009892574863806</v>
      </c>
      <c r="CN156" s="5">
        <v>135</v>
      </c>
      <c r="CO156" s="4">
        <f t="shared" ca="1" si="226"/>
        <v>49583</v>
      </c>
      <c r="CP156" s="5">
        <f t="shared" ca="1" si="246"/>
        <v>30</v>
      </c>
      <c r="CQ156" s="5">
        <f t="shared" ca="1" si="227"/>
        <v>4109</v>
      </c>
      <c r="CR156" s="2">
        <f t="shared" ca="1" si="228"/>
        <v>1363213.7918907225</v>
      </c>
      <c r="CS156" s="2">
        <f t="shared" ca="1" si="247"/>
        <v>1461.0401135505854</v>
      </c>
      <c r="CT156" s="16">
        <f t="shared" ca="1" si="237"/>
        <v>20870.081331777714</v>
      </c>
      <c r="CU156" s="16">
        <f t="shared" ca="1" si="189"/>
        <v>388.51593068897961</v>
      </c>
      <c r="CV156" s="14">
        <f t="shared" si="229"/>
        <v>450.45000000000005</v>
      </c>
      <c r="CW156" s="5">
        <f t="shared" si="190"/>
        <v>0</v>
      </c>
      <c r="CX156" s="16">
        <f t="shared" ca="1" si="191"/>
        <v>23170.08737601728</v>
      </c>
      <c r="CY156" s="16">
        <f t="shared" ca="1" si="192"/>
        <v>1361752.7517771719</v>
      </c>
      <c r="CZ156" s="16">
        <f t="shared" ca="1" si="230"/>
        <v>0.12009892574863806</v>
      </c>
      <c r="DA156" s="16">
        <f t="shared" ca="1" si="231"/>
        <v>0.12009892574863806</v>
      </c>
    </row>
    <row r="157" spans="2:105">
      <c r="B157" s="5">
        <v>136</v>
      </c>
      <c r="C157" s="4">
        <f t="shared" ca="1" si="193"/>
        <v>49614</v>
      </c>
      <c r="D157" s="5">
        <f t="shared" ca="1" si="194"/>
        <v>31</v>
      </c>
      <c r="E157" s="5">
        <f t="shared" ca="1" si="195"/>
        <v>4140</v>
      </c>
      <c r="F157" s="2">
        <f t="shared" ca="1" si="196"/>
        <v>1350347.3534048758</v>
      </c>
      <c r="G157" s="2">
        <f t="shared" ca="1" si="168"/>
        <v>4697.3113282982013</v>
      </c>
      <c r="H157" s="16">
        <f t="shared" ca="1" si="232"/>
        <v>21367.630450020511</v>
      </c>
      <c r="I157" s="16">
        <f t="shared" ca="1" si="169"/>
        <v>397.67918437142208</v>
      </c>
      <c r="J157" s="14">
        <f t="shared" si="197"/>
        <v>450.45000000000005</v>
      </c>
      <c r="K157" s="5">
        <f t="shared" si="170"/>
        <v>0</v>
      </c>
      <c r="L157" s="16">
        <f t="shared" ca="1" si="171"/>
        <v>26913.070962690137</v>
      </c>
      <c r="M157" s="16">
        <f t="shared" ca="1" si="172"/>
        <v>1345650.0420765777</v>
      </c>
      <c r="N157" s="16">
        <f t="shared" ca="1" si="198"/>
        <v>0.11819382408790938</v>
      </c>
      <c r="O157" s="16">
        <f t="shared" ca="1" si="199"/>
        <v>0.11819382408790938</v>
      </c>
      <c r="P157" s="82"/>
      <c r="Q157" s="77">
        <f ca="1">IFERROR(IF('Simulación Cliente'!$H$21="Simple",G157+H157+I157+J157+K157,AC157+AD157+AE157+AF157+AG157),"")</f>
        <v>26913.070962690137</v>
      </c>
      <c r="R157" s="79">
        <f t="shared" ca="1" si="200"/>
        <v>4140</v>
      </c>
      <c r="S157" s="78">
        <f ca="1">IFERROR((1+'Simulación Cliente'!$E$21)^(R157/360),"")</f>
        <v>8.8013140027205647</v>
      </c>
      <c r="T157" s="75">
        <f t="shared" ca="1" si="201"/>
        <v>3057.85</v>
      </c>
      <c r="X157" s="5">
        <v>136</v>
      </c>
      <c r="Y157" s="4">
        <f t="shared" ca="1" si="202"/>
        <v>49614</v>
      </c>
      <c r="Z157" s="5">
        <f t="shared" ca="1" si="238"/>
        <v>31</v>
      </c>
      <c r="AA157" s="5">
        <f t="shared" ca="1" si="203"/>
        <v>4140</v>
      </c>
      <c r="AB157" s="2">
        <f t="shared" ca="1" si="204"/>
        <v>1361752.7517771719</v>
      </c>
      <c r="AC157" s="2">
        <f t="shared" ca="1" si="239"/>
        <v>770.49205930947937</v>
      </c>
      <c r="AD157" s="16">
        <f t="shared" ca="1" si="233"/>
        <v>21548.107226562475</v>
      </c>
      <c r="AE157" s="16">
        <f t="shared" ca="1" si="173"/>
        <v>401.03809014532476</v>
      </c>
      <c r="AF157" s="14">
        <f t="shared" si="205"/>
        <v>450.45000000000005</v>
      </c>
      <c r="AG157" s="5">
        <f t="shared" si="174"/>
        <v>0</v>
      </c>
      <c r="AH157" s="16">
        <f t="shared" ca="1" si="175"/>
        <v>23170.08737601728</v>
      </c>
      <c r="AI157" s="16">
        <f t="shared" ca="1" si="176"/>
        <v>1360982.2597178624</v>
      </c>
      <c r="AJ157" s="16">
        <f t="shared" ca="1" si="206"/>
        <v>0.11819382408790938</v>
      </c>
      <c r="AK157" s="16">
        <f t="shared" ca="1" si="207"/>
        <v>0.11819382408790938</v>
      </c>
      <c r="AO157" s="5">
        <v>136</v>
      </c>
      <c r="AP157" s="4">
        <f t="shared" ca="1" si="208"/>
        <v>49614</v>
      </c>
      <c r="AQ157" s="5">
        <f t="shared" ca="1" si="240"/>
        <v>31</v>
      </c>
      <c r="AR157" s="5">
        <f t="shared" ca="1" si="209"/>
        <v>4140</v>
      </c>
      <c r="AS157" s="2">
        <f t="shared" ca="1" si="210"/>
        <v>879576.28290373355</v>
      </c>
      <c r="AT157" s="2">
        <f t="shared" ca="1" si="241"/>
        <v>13302.298041562563</v>
      </c>
      <c r="AU157" s="16">
        <f t="shared" ca="1" si="234"/>
        <v>13918.241790380665</v>
      </c>
      <c r="AV157" s="16">
        <f t="shared" ca="1" si="177"/>
        <v>259.03644561943048</v>
      </c>
      <c r="AW157" s="14">
        <f t="shared" si="211"/>
        <v>450.45000000000005</v>
      </c>
      <c r="AX157" s="5">
        <f t="shared" si="178"/>
        <v>0</v>
      </c>
      <c r="AY157" s="16">
        <f t="shared" ca="1" si="179"/>
        <v>27930.026277562658</v>
      </c>
      <c r="AZ157" s="16">
        <f t="shared" ca="1" si="180"/>
        <v>866273.984862171</v>
      </c>
      <c r="BA157" s="16">
        <f t="shared" ca="1" si="212"/>
        <v>0.11819382408790938</v>
      </c>
      <c r="BB157" s="16">
        <f t="shared" ca="1" si="213"/>
        <v>0.11819382408790938</v>
      </c>
      <c r="BF157" s="5">
        <v>136</v>
      </c>
      <c r="BG157" s="4">
        <f t="shared" ca="1" si="214"/>
        <v>49614</v>
      </c>
      <c r="BH157" s="5">
        <f t="shared" ca="1" si="242"/>
        <v>31</v>
      </c>
      <c r="BI157" s="5">
        <f t="shared" ca="1" si="215"/>
        <v>4140</v>
      </c>
      <c r="BJ157" s="2">
        <f t="shared" ca="1" si="216"/>
        <v>891413.29601912526</v>
      </c>
      <c r="BK157" s="2">
        <f t="shared" ca="1" si="243"/>
        <v>9227.085795028177</v>
      </c>
      <c r="BL157" s="16">
        <f t="shared" ca="1" si="235"/>
        <v>14105.548353572705</v>
      </c>
      <c r="BM157" s="16">
        <f t="shared" ca="1" si="181"/>
        <v>262.52246253889444</v>
      </c>
      <c r="BN157" s="14">
        <f t="shared" si="217"/>
        <v>450.45000000000005</v>
      </c>
      <c r="BO157" s="5">
        <f t="shared" si="182"/>
        <v>0</v>
      </c>
      <c r="BP157" s="16">
        <f t="shared" ca="1" si="183"/>
        <v>24045.606611139778</v>
      </c>
      <c r="BQ157" s="16">
        <f t="shared" ca="1" si="184"/>
        <v>882186.21022409713</v>
      </c>
      <c r="BR157" s="16">
        <f t="shared" ca="1" si="218"/>
        <v>0.11819382408790938</v>
      </c>
      <c r="BS157" s="16">
        <f t="shared" ca="1" si="219"/>
        <v>0.11819382408790938</v>
      </c>
      <c r="BW157" s="5">
        <v>136</v>
      </c>
      <c r="BX157" s="4">
        <f t="shared" ca="1" si="220"/>
        <v>49614</v>
      </c>
      <c r="BY157" s="5">
        <f t="shared" ca="1" si="244"/>
        <v>31</v>
      </c>
      <c r="BZ157" s="5">
        <f t="shared" ca="1" si="221"/>
        <v>4140</v>
      </c>
      <c r="CA157" s="2">
        <f t="shared" ca="1" si="222"/>
        <v>1350347.3534048758</v>
      </c>
      <c r="CB157" s="2">
        <f t="shared" ca="1" si="245"/>
        <v>4697.3113282982013</v>
      </c>
      <c r="CC157" s="16">
        <f t="shared" ca="1" si="236"/>
        <v>21367.630450020511</v>
      </c>
      <c r="CD157" s="16">
        <f t="shared" ca="1" si="185"/>
        <v>397.67918437142208</v>
      </c>
      <c r="CE157" s="14">
        <f t="shared" si="223"/>
        <v>450.45000000000005</v>
      </c>
      <c r="CF157" s="5">
        <f t="shared" si="186"/>
        <v>0</v>
      </c>
      <c r="CG157" s="16">
        <f t="shared" ca="1" si="187"/>
        <v>26913.070962690137</v>
      </c>
      <c r="CH157" s="16">
        <f t="shared" ca="1" si="188"/>
        <v>1345650.0420765777</v>
      </c>
      <c r="CI157" s="16">
        <f t="shared" ca="1" si="224"/>
        <v>0.11819382408790938</v>
      </c>
      <c r="CJ157" s="16">
        <f t="shared" ca="1" si="225"/>
        <v>0.11819382408790938</v>
      </c>
      <c r="CN157" s="5">
        <v>136</v>
      </c>
      <c r="CO157" s="4">
        <f t="shared" ca="1" si="226"/>
        <v>49614</v>
      </c>
      <c r="CP157" s="5">
        <f t="shared" ca="1" si="246"/>
        <v>31</v>
      </c>
      <c r="CQ157" s="5">
        <f t="shared" ca="1" si="227"/>
        <v>4140</v>
      </c>
      <c r="CR157" s="2">
        <f t="shared" ca="1" si="228"/>
        <v>1361752.7517771719</v>
      </c>
      <c r="CS157" s="2">
        <f t="shared" ca="1" si="247"/>
        <v>770.49205930947937</v>
      </c>
      <c r="CT157" s="16">
        <f t="shared" ca="1" si="237"/>
        <v>21548.107226562475</v>
      </c>
      <c r="CU157" s="16">
        <f t="shared" ca="1" si="189"/>
        <v>401.03809014532476</v>
      </c>
      <c r="CV157" s="14">
        <f t="shared" si="229"/>
        <v>450.45000000000005</v>
      </c>
      <c r="CW157" s="5">
        <f t="shared" si="190"/>
        <v>0</v>
      </c>
      <c r="CX157" s="16">
        <f t="shared" ca="1" si="191"/>
        <v>23170.08737601728</v>
      </c>
      <c r="CY157" s="16">
        <f t="shared" ca="1" si="192"/>
        <v>1360982.2597178624</v>
      </c>
      <c r="CZ157" s="16">
        <f t="shared" ca="1" si="230"/>
        <v>0.11819382408790938</v>
      </c>
      <c r="DA157" s="16">
        <f t="shared" ca="1" si="231"/>
        <v>0.11819382408790938</v>
      </c>
    </row>
    <row r="158" spans="2:105">
      <c r="B158" s="5">
        <v>137</v>
      </c>
      <c r="C158" s="4">
        <f t="shared" ca="1" si="193"/>
        <v>49644</v>
      </c>
      <c r="D158" s="5">
        <f t="shared" ca="1" si="194"/>
        <v>30</v>
      </c>
      <c r="E158" s="5">
        <f t="shared" ca="1" si="195"/>
        <v>4170</v>
      </c>
      <c r="F158" s="2">
        <f t="shared" ca="1" si="196"/>
        <v>1345650.0420765777</v>
      </c>
      <c r="G158" s="2">
        <f t="shared" ca="1" si="168"/>
        <v>5477.9210785647883</v>
      </c>
      <c r="H158" s="16">
        <f t="shared" ca="1" si="232"/>
        <v>20601.189622133403</v>
      </c>
      <c r="I158" s="16">
        <f t="shared" ca="1" si="169"/>
        <v>383.51026199194672</v>
      </c>
      <c r="J158" s="14">
        <f t="shared" si="197"/>
        <v>450.45000000000005</v>
      </c>
      <c r="K158" s="5">
        <f t="shared" si="170"/>
        <v>0</v>
      </c>
      <c r="L158" s="16">
        <f t="shared" ca="1" si="171"/>
        <v>26913.070962690137</v>
      </c>
      <c r="M158" s="16">
        <f t="shared" ca="1" si="172"/>
        <v>1340172.1209980128</v>
      </c>
      <c r="N158" s="16">
        <f t="shared" ca="1" si="198"/>
        <v>0.11637895589343956</v>
      </c>
      <c r="O158" s="16">
        <f t="shared" ca="1" si="199"/>
        <v>0.11637895589343956</v>
      </c>
      <c r="P158" s="82"/>
      <c r="Q158" s="77">
        <f ca="1">IFERROR(IF('Simulación Cliente'!$H$21="Simple",G158+H158+I158+J158+K158,AC158+AD158+AE158+AF158+AG158),"")</f>
        <v>26913.070962690137</v>
      </c>
      <c r="R158" s="79">
        <f t="shared" ca="1" si="200"/>
        <v>4170</v>
      </c>
      <c r="S158" s="78">
        <f ca="1">IFERROR((1+'Simulación Cliente'!$E$21)^(R158/360),"")</f>
        <v>8.9411228632189772</v>
      </c>
      <c r="T158" s="75">
        <f t="shared" ca="1" si="201"/>
        <v>3010.03</v>
      </c>
      <c r="X158" s="5">
        <v>137</v>
      </c>
      <c r="Y158" s="4">
        <f t="shared" ca="1" si="202"/>
        <v>49644</v>
      </c>
      <c r="Z158" s="5">
        <f t="shared" ca="1" si="238"/>
        <v>30</v>
      </c>
      <c r="AA158" s="5">
        <f t="shared" ca="1" si="203"/>
        <v>4170</v>
      </c>
      <c r="AB158" s="2">
        <f t="shared" ca="1" si="204"/>
        <v>1360982.2597178624</v>
      </c>
      <c r="AC158" s="2">
        <f t="shared" ca="1" si="239"/>
        <v>24665.927052206742</v>
      </c>
      <c r="AD158" s="16">
        <f t="shared" ca="1" si="233"/>
        <v>20835.91775580811</v>
      </c>
      <c r="AE158" s="16">
        <f t="shared" ca="1" si="173"/>
        <v>387.87994401971429</v>
      </c>
      <c r="AF158" s="14">
        <f t="shared" si="205"/>
        <v>450.45000000000005</v>
      </c>
      <c r="AG158" s="5">
        <f t="shared" si="174"/>
        <v>0</v>
      </c>
      <c r="AH158" s="16">
        <f t="shared" ca="1" si="175"/>
        <v>46340.17475203456</v>
      </c>
      <c r="AI158" s="16">
        <f t="shared" ca="1" si="176"/>
        <v>1336316.3326656555</v>
      </c>
      <c r="AJ158" s="16">
        <f t="shared" ca="1" si="206"/>
        <v>0.23275791178687913</v>
      </c>
      <c r="AK158" s="16">
        <f t="shared" ca="1" si="207"/>
        <v>0.11637895589343956</v>
      </c>
      <c r="AO158" s="5">
        <v>137</v>
      </c>
      <c r="AP158" s="4">
        <f t="shared" ca="1" si="208"/>
        <v>49644</v>
      </c>
      <c r="AQ158" s="5">
        <f t="shared" ca="1" si="240"/>
        <v>30</v>
      </c>
      <c r="AR158" s="5">
        <f t="shared" ca="1" si="209"/>
        <v>4170</v>
      </c>
      <c r="AS158" s="2">
        <f t="shared" ca="1" si="210"/>
        <v>866273.984862171</v>
      </c>
      <c r="AT158" s="2">
        <f t="shared" ca="1" si="241"/>
        <v>13970.492175944866</v>
      </c>
      <c r="AU158" s="16">
        <f t="shared" ca="1" si="234"/>
        <v>13262.196015931993</v>
      </c>
      <c r="AV158" s="16">
        <f t="shared" ca="1" si="177"/>
        <v>246.88808568579734</v>
      </c>
      <c r="AW158" s="14">
        <f t="shared" si="211"/>
        <v>450.45000000000005</v>
      </c>
      <c r="AX158" s="5">
        <f t="shared" si="178"/>
        <v>0</v>
      </c>
      <c r="AY158" s="16">
        <f t="shared" ca="1" si="179"/>
        <v>27930.026277562658</v>
      </c>
      <c r="AZ158" s="16">
        <f t="shared" ca="1" si="180"/>
        <v>852303.49268622615</v>
      </c>
      <c r="BA158" s="16">
        <f t="shared" ca="1" si="212"/>
        <v>0.11637895589343956</v>
      </c>
      <c r="BB158" s="16">
        <f t="shared" ca="1" si="213"/>
        <v>0.11637895589343956</v>
      </c>
      <c r="BF158" s="5">
        <v>137</v>
      </c>
      <c r="BG158" s="4">
        <f t="shared" ca="1" si="214"/>
        <v>49644</v>
      </c>
      <c r="BH158" s="5">
        <f t="shared" ca="1" si="242"/>
        <v>30</v>
      </c>
      <c r="BI158" s="5">
        <f t="shared" ca="1" si="215"/>
        <v>4170</v>
      </c>
      <c r="BJ158" s="2">
        <f t="shared" ca="1" si="216"/>
        <v>882186.21022409713</v>
      </c>
      <c r="BK158" s="2">
        <f t="shared" ca="1" si="243"/>
        <v>33883.536391670139</v>
      </c>
      <c r="BL158" s="16">
        <f t="shared" ca="1" si="235"/>
        <v>13505.803760695475</v>
      </c>
      <c r="BM158" s="16">
        <f t="shared" ca="1" si="181"/>
        <v>251.42306991394773</v>
      </c>
      <c r="BN158" s="14">
        <f t="shared" si="217"/>
        <v>450.45000000000005</v>
      </c>
      <c r="BO158" s="5">
        <f t="shared" si="182"/>
        <v>0</v>
      </c>
      <c r="BP158" s="16">
        <f t="shared" ca="1" si="183"/>
        <v>48091.213222279555</v>
      </c>
      <c r="BQ158" s="16">
        <f t="shared" ca="1" si="184"/>
        <v>848302.67383242701</v>
      </c>
      <c r="BR158" s="16">
        <f t="shared" ca="1" si="218"/>
        <v>0.23275791178687913</v>
      </c>
      <c r="BS158" s="16">
        <f t="shared" ca="1" si="219"/>
        <v>0.11637895589343956</v>
      </c>
      <c r="BW158" s="5">
        <v>137</v>
      </c>
      <c r="BX158" s="4">
        <f t="shared" ca="1" si="220"/>
        <v>49644</v>
      </c>
      <c r="BY158" s="5">
        <f t="shared" ca="1" si="244"/>
        <v>30</v>
      </c>
      <c r="BZ158" s="5">
        <f t="shared" ca="1" si="221"/>
        <v>4170</v>
      </c>
      <c r="CA158" s="2">
        <f t="shared" ca="1" si="222"/>
        <v>1345650.0420765777</v>
      </c>
      <c r="CB158" s="2">
        <f t="shared" ca="1" si="245"/>
        <v>5477.9210785647883</v>
      </c>
      <c r="CC158" s="16">
        <f t="shared" ca="1" si="236"/>
        <v>20601.189622133403</v>
      </c>
      <c r="CD158" s="16">
        <f t="shared" ca="1" si="185"/>
        <v>383.51026199194672</v>
      </c>
      <c r="CE158" s="14">
        <f t="shared" si="223"/>
        <v>450.45000000000005</v>
      </c>
      <c r="CF158" s="5">
        <f t="shared" si="186"/>
        <v>0</v>
      </c>
      <c r="CG158" s="16">
        <f t="shared" ca="1" si="187"/>
        <v>26913.070962690137</v>
      </c>
      <c r="CH158" s="16">
        <f t="shared" ca="1" si="188"/>
        <v>1340172.1209980128</v>
      </c>
      <c r="CI158" s="16">
        <f t="shared" ca="1" si="224"/>
        <v>0.11637895589343956</v>
      </c>
      <c r="CJ158" s="16">
        <f t="shared" ca="1" si="225"/>
        <v>0.11637895589343956</v>
      </c>
      <c r="CN158" s="5">
        <v>137</v>
      </c>
      <c r="CO158" s="4">
        <f t="shared" ca="1" si="226"/>
        <v>49644</v>
      </c>
      <c r="CP158" s="5">
        <f t="shared" ca="1" si="246"/>
        <v>30</v>
      </c>
      <c r="CQ158" s="5">
        <f t="shared" ca="1" si="227"/>
        <v>4170</v>
      </c>
      <c r="CR158" s="2">
        <f t="shared" ca="1" si="228"/>
        <v>1360982.2597178624</v>
      </c>
      <c r="CS158" s="2">
        <f t="shared" ca="1" si="247"/>
        <v>24665.927052206742</v>
      </c>
      <c r="CT158" s="16">
        <f t="shared" ca="1" si="237"/>
        <v>20835.91775580811</v>
      </c>
      <c r="CU158" s="16">
        <f t="shared" ca="1" si="189"/>
        <v>387.87994401971429</v>
      </c>
      <c r="CV158" s="14">
        <f t="shared" si="229"/>
        <v>450.45000000000005</v>
      </c>
      <c r="CW158" s="5">
        <f t="shared" si="190"/>
        <v>0</v>
      </c>
      <c r="CX158" s="16">
        <f t="shared" ca="1" si="191"/>
        <v>46340.17475203456</v>
      </c>
      <c r="CY158" s="16">
        <f t="shared" ca="1" si="192"/>
        <v>1336316.3326656555</v>
      </c>
      <c r="CZ158" s="16">
        <f t="shared" ca="1" si="230"/>
        <v>0.23275791178687913</v>
      </c>
      <c r="DA158" s="16">
        <f t="shared" ca="1" si="231"/>
        <v>0.11637895589343956</v>
      </c>
    </row>
    <row r="159" spans="2:105">
      <c r="B159" s="5">
        <v>138</v>
      </c>
      <c r="C159" s="4">
        <f t="shared" ca="1" si="193"/>
        <v>49675</v>
      </c>
      <c r="D159" s="5">
        <f t="shared" ca="1" si="194"/>
        <v>31</v>
      </c>
      <c r="E159" s="5">
        <f t="shared" ca="1" si="195"/>
        <v>4201</v>
      </c>
      <c r="F159" s="2">
        <f t="shared" ca="1" si="196"/>
        <v>1340172.1209980128</v>
      </c>
      <c r="G159" s="2">
        <f t="shared" ca="1" si="168"/>
        <v>4861.3188211694614</v>
      </c>
      <c r="H159" s="16">
        <f t="shared" ca="1" si="232"/>
        <v>21206.619577325644</v>
      </c>
      <c r="I159" s="16">
        <f t="shared" ca="1" si="169"/>
        <v>394.68256419502984</v>
      </c>
      <c r="J159" s="14">
        <f t="shared" si="197"/>
        <v>450.45000000000005</v>
      </c>
      <c r="K159" s="5">
        <f t="shared" si="170"/>
        <v>0</v>
      </c>
      <c r="L159" s="16">
        <f t="shared" ca="1" si="171"/>
        <v>26913.070962690137</v>
      </c>
      <c r="M159" s="16">
        <f t="shared" ca="1" si="172"/>
        <v>1335310.8021768434</v>
      </c>
      <c r="N159" s="16">
        <f t="shared" ca="1" si="198"/>
        <v>0.11453286325968444</v>
      </c>
      <c r="O159" s="16">
        <f t="shared" ca="1" si="199"/>
        <v>0.11453286325968444</v>
      </c>
      <c r="P159" s="82"/>
      <c r="Q159" s="77">
        <f ca="1">IFERROR(IF('Simulación Cliente'!$H$21="Simple",G159+H159+I159+J159+K159,AC159+AD159+AE159+AF159+AG159),"")</f>
        <v>26913.070962690137</v>
      </c>
      <c r="R159" s="79">
        <f t="shared" ca="1" si="200"/>
        <v>4201</v>
      </c>
      <c r="S159" s="78">
        <f ca="1">IFERROR((1+'Simulación Cliente'!$E$21)^(R159/360),"")</f>
        <v>9.0879255698377044</v>
      </c>
      <c r="T159" s="75">
        <f t="shared" ca="1" si="201"/>
        <v>2961.41</v>
      </c>
      <c r="X159" s="5">
        <v>138</v>
      </c>
      <c r="Y159" s="4">
        <f t="shared" ca="1" si="202"/>
        <v>49675</v>
      </c>
      <c r="Z159" s="5">
        <f t="shared" ca="1" si="238"/>
        <v>31</v>
      </c>
      <c r="AA159" s="5">
        <f t="shared" ca="1" si="203"/>
        <v>4201</v>
      </c>
      <c r="AB159" s="2">
        <f t="shared" ca="1" si="204"/>
        <v>1336316.3326656555</v>
      </c>
      <c r="AC159" s="2">
        <f t="shared" ca="1" si="239"/>
        <v>1180.4840043866789</v>
      </c>
      <c r="AD159" s="16">
        <f t="shared" ca="1" si="233"/>
        <v>21145.60634249272</v>
      </c>
      <c r="AE159" s="16">
        <f t="shared" ca="1" si="173"/>
        <v>393.54702913788003</v>
      </c>
      <c r="AF159" s="14">
        <f t="shared" si="205"/>
        <v>450.45000000000005</v>
      </c>
      <c r="AG159" s="5">
        <f t="shared" si="174"/>
        <v>0</v>
      </c>
      <c r="AH159" s="16">
        <f t="shared" ca="1" si="175"/>
        <v>23170.08737601728</v>
      </c>
      <c r="AI159" s="16">
        <f t="shared" ca="1" si="176"/>
        <v>1335135.8486612688</v>
      </c>
      <c r="AJ159" s="16">
        <f t="shared" ca="1" si="206"/>
        <v>0.11453286325968444</v>
      </c>
      <c r="AK159" s="16">
        <f t="shared" ca="1" si="207"/>
        <v>0.11453286325968444</v>
      </c>
      <c r="AO159" s="5">
        <v>138</v>
      </c>
      <c r="AP159" s="4">
        <f t="shared" ca="1" si="208"/>
        <v>49675</v>
      </c>
      <c r="AQ159" s="5">
        <f t="shared" ca="1" si="240"/>
        <v>31</v>
      </c>
      <c r="AR159" s="5">
        <f t="shared" ca="1" si="209"/>
        <v>4201</v>
      </c>
      <c r="AS159" s="2">
        <f t="shared" ca="1" si="210"/>
        <v>852303.49268622615</v>
      </c>
      <c r="AT159" s="2">
        <f t="shared" ca="1" si="241"/>
        <v>13741.889175044706</v>
      </c>
      <c r="AU159" s="16">
        <f t="shared" ca="1" si="234"/>
        <v>13486.682531765297</v>
      </c>
      <c r="AV159" s="16">
        <f t="shared" ca="1" si="177"/>
        <v>251.00457075265362</v>
      </c>
      <c r="AW159" s="14">
        <f t="shared" si="211"/>
        <v>450.45000000000005</v>
      </c>
      <c r="AX159" s="5">
        <f t="shared" si="178"/>
        <v>0</v>
      </c>
      <c r="AY159" s="16">
        <f t="shared" ca="1" si="179"/>
        <v>27930.026277562658</v>
      </c>
      <c r="AZ159" s="16">
        <f t="shared" ca="1" si="180"/>
        <v>838561.60351118143</v>
      </c>
      <c r="BA159" s="16">
        <f t="shared" ca="1" si="212"/>
        <v>0.11453286325968444</v>
      </c>
      <c r="BB159" s="16">
        <f t="shared" ca="1" si="213"/>
        <v>0.11453286325968444</v>
      </c>
      <c r="BF159" s="5">
        <v>138</v>
      </c>
      <c r="BG159" s="4">
        <f t="shared" ca="1" si="214"/>
        <v>49675</v>
      </c>
      <c r="BH159" s="5">
        <f t="shared" ca="1" si="242"/>
        <v>31</v>
      </c>
      <c r="BI159" s="5">
        <f t="shared" ca="1" si="215"/>
        <v>4201</v>
      </c>
      <c r="BJ159" s="2">
        <f t="shared" ca="1" si="216"/>
        <v>848302.67383242701</v>
      </c>
      <c r="BK159" s="2">
        <f t="shared" ca="1" si="243"/>
        <v>9921.9559245980417</v>
      </c>
      <c r="BL159" s="16">
        <f t="shared" ca="1" si="235"/>
        <v>13423.374362537656</v>
      </c>
      <c r="BM159" s="16">
        <f t="shared" ca="1" si="181"/>
        <v>249.82632400407826</v>
      </c>
      <c r="BN159" s="14">
        <f t="shared" si="217"/>
        <v>450.45000000000005</v>
      </c>
      <c r="BO159" s="5">
        <f t="shared" si="182"/>
        <v>0</v>
      </c>
      <c r="BP159" s="16">
        <f t="shared" ca="1" si="183"/>
        <v>24045.606611139778</v>
      </c>
      <c r="BQ159" s="16">
        <f t="shared" ca="1" si="184"/>
        <v>838380.71790782898</v>
      </c>
      <c r="BR159" s="16">
        <f t="shared" ca="1" si="218"/>
        <v>0.11453286325968444</v>
      </c>
      <c r="BS159" s="16">
        <f t="shared" ca="1" si="219"/>
        <v>0.11453286325968444</v>
      </c>
      <c r="BW159" s="5">
        <v>138</v>
      </c>
      <c r="BX159" s="4">
        <f t="shared" ca="1" si="220"/>
        <v>49675</v>
      </c>
      <c r="BY159" s="5">
        <f t="shared" ca="1" si="244"/>
        <v>31</v>
      </c>
      <c r="BZ159" s="5">
        <f t="shared" ca="1" si="221"/>
        <v>4201</v>
      </c>
      <c r="CA159" s="2">
        <f t="shared" ca="1" si="222"/>
        <v>1340172.1209980128</v>
      </c>
      <c r="CB159" s="2">
        <f t="shared" ca="1" si="245"/>
        <v>4861.3188211694614</v>
      </c>
      <c r="CC159" s="16">
        <f t="shared" ca="1" si="236"/>
        <v>21206.619577325644</v>
      </c>
      <c r="CD159" s="16">
        <f t="shared" ca="1" si="185"/>
        <v>394.68256419502984</v>
      </c>
      <c r="CE159" s="14">
        <f t="shared" si="223"/>
        <v>450.45000000000005</v>
      </c>
      <c r="CF159" s="5">
        <f t="shared" si="186"/>
        <v>0</v>
      </c>
      <c r="CG159" s="16">
        <f t="shared" ca="1" si="187"/>
        <v>26913.070962690137</v>
      </c>
      <c r="CH159" s="16">
        <f t="shared" ca="1" si="188"/>
        <v>1335310.8021768434</v>
      </c>
      <c r="CI159" s="16">
        <f t="shared" ca="1" si="224"/>
        <v>0.11453286325968444</v>
      </c>
      <c r="CJ159" s="16">
        <f t="shared" ca="1" si="225"/>
        <v>0.11453286325968444</v>
      </c>
      <c r="CN159" s="5">
        <v>138</v>
      </c>
      <c r="CO159" s="4">
        <f t="shared" ca="1" si="226"/>
        <v>49675</v>
      </c>
      <c r="CP159" s="5">
        <f t="shared" ca="1" si="246"/>
        <v>31</v>
      </c>
      <c r="CQ159" s="5">
        <f t="shared" ca="1" si="227"/>
        <v>4201</v>
      </c>
      <c r="CR159" s="2">
        <f t="shared" ca="1" si="228"/>
        <v>1336316.3326656555</v>
      </c>
      <c r="CS159" s="2">
        <f t="shared" ca="1" si="247"/>
        <v>1180.4840043866789</v>
      </c>
      <c r="CT159" s="16">
        <f t="shared" ca="1" si="237"/>
        <v>21145.60634249272</v>
      </c>
      <c r="CU159" s="16">
        <f t="shared" ca="1" si="189"/>
        <v>393.54702913788003</v>
      </c>
      <c r="CV159" s="14">
        <f t="shared" si="229"/>
        <v>450.45000000000005</v>
      </c>
      <c r="CW159" s="5">
        <f t="shared" si="190"/>
        <v>0</v>
      </c>
      <c r="CX159" s="16">
        <f t="shared" ca="1" si="191"/>
        <v>23170.08737601728</v>
      </c>
      <c r="CY159" s="16">
        <f t="shared" ca="1" si="192"/>
        <v>1335135.8486612688</v>
      </c>
      <c r="CZ159" s="16">
        <f t="shared" ca="1" si="230"/>
        <v>0.11453286325968444</v>
      </c>
      <c r="DA159" s="16">
        <f t="shared" ca="1" si="231"/>
        <v>0.11453286325968444</v>
      </c>
    </row>
    <row r="160" spans="2:105">
      <c r="B160" s="5">
        <v>139</v>
      </c>
      <c r="C160" s="4">
        <f t="shared" ca="1" si="193"/>
        <v>49706</v>
      </c>
      <c r="D160" s="5">
        <f t="shared" ca="1" si="194"/>
        <v>31</v>
      </c>
      <c r="E160" s="5">
        <f t="shared" ca="1" si="195"/>
        <v>4232</v>
      </c>
      <c r="F160" s="2">
        <f t="shared" ca="1" si="196"/>
        <v>1335310.8021768434</v>
      </c>
      <c r="G160" s="2">
        <f t="shared" ca="1" si="168"/>
        <v>4939.6750375218362</v>
      </c>
      <c r="H160" s="16">
        <f t="shared" ca="1" si="232"/>
        <v>21129.695026165857</v>
      </c>
      <c r="I160" s="16">
        <f t="shared" ca="1" si="169"/>
        <v>393.25089900244257</v>
      </c>
      <c r="J160" s="14">
        <f t="shared" si="197"/>
        <v>450.45000000000005</v>
      </c>
      <c r="K160" s="5">
        <f t="shared" si="170"/>
        <v>0</v>
      </c>
      <c r="L160" s="16">
        <f t="shared" ca="1" si="171"/>
        <v>26913.070962690137</v>
      </c>
      <c r="M160" s="16">
        <f t="shared" ca="1" si="172"/>
        <v>1330371.1271393215</v>
      </c>
      <c r="N160" s="16">
        <f t="shared" ca="1" si="198"/>
        <v>0.11271605476915124</v>
      </c>
      <c r="O160" s="16">
        <f t="shared" ca="1" si="199"/>
        <v>0.11271605476915124</v>
      </c>
      <c r="P160" s="82"/>
      <c r="Q160" s="77">
        <f ca="1">IFERROR(IF('Simulación Cliente'!$H$21="Simple",G160+H160+I160+J160+K160,AC160+AD160+AE160+AF160+AG160),"")</f>
        <v>26913.070962690137</v>
      </c>
      <c r="R160" s="79">
        <f t="shared" ca="1" si="200"/>
        <v>4232</v>
      </c>
      <c r="S160" s="78">
        <f ca="1">IFERROR((1+'Simulación Cliente'!$E$21)^(R160/360),"")</f>
        <v>9.2371386039958576</v>
      </c>
      <c r="T160" s="75">
        <f t="shared" ca="1" si="201"/>
        <v>2913.57</v>
      </c>
      <c r="X160" s="5">
        <v>139</v>
      </c>
      <c r="Y160" s="4">
        <f t="shared" ca="1" si="202"/>
        <v>49706</v>
      </c>
      <c r="Z160" s="5">
        <f t="shared" ca="1" si="238"/>
        <v>31</v>
      </c>
      <c r="AA160" s="5">
        <f t="shared" ca="1" si="203"/>
        <v>4232</v>
      </c>
      <c r="AB160" s="2">
        <f t="shared" ca="1" si="204"/>
        <v>1335135.8486612688</v>
      </c>
      <c r="AC160" s="2">
        <f t="shared" ca="1" si="239"/>
        <v>1199.5114048619253</v>
      </c>
      <c r="AD160" s="16">
        <f t="shared" ca="1" si="233"/>
        <v>21126.926596207963</v>
      </c>
      <c r="AE160" s="16">
        <f t="shared" ca="1" si="173"/>
        <v>393.1993749473902</v>
      </c>
      <c r="AF160" s="14">
        <f t="shared" si="205"/>
        <v>450.45000000000005</v>
      </c>
      <c r="AG160" s="5">
        <f t="shared" si="174"/>
        <v>0</v>
      </c>
      <c r="AH160" s="16">
        <f t="shared" ca="1" si="175"/>
        <v>23170.08737601728</v>
      </c>
      <c r="AI160" s="16">
        <f t="shared" ca="1" si="176"/>
        <v>1333936.3372564069</v>
      </c>
      <c r="AJ160" s="16">
        <f t="shared" ca="1" si="206"/>
        <v>0.11271605476915124</v>
      </c>
      <c r="AK160" s="16">
        <f t="shared" ca="1" si="207"/>
        <v>0.11271605476915124</v>
      </c>
      <c r="AO160" s="5">
        <v>139</v>
      </c>
      <c r="AP160" s="4">
        <f t="shared" ca="1" si="208"/>
        <v>49706</v>
      </c>
      <c r="AQ160" s="5">
        <f t="shared" ca="1" si="240"/>
        <v>31</v>
      </c>
      <c r="AR160" s="5">
        <f t="shared" ca="1" si="209"/>
        <v>4232</v>
      </c>
      <c r="AS160" s="2">
        <f t="shared" ca="1" si="210"/>
        <v>838561.60351118143</v>
      </c>
      <c r="AT160" s="2">
        <f t="shared" ca="1" si="241"/>
        <v>13963.385127254469</v>
      </c>
      <c r="AU160" s="16">
        <f t="shared" ca="1" si="234"/>
        <v>13269.233585139003</v>
      </c>
      <c r="AV160" s="16">
        <f t="shared" ca="1" si="177"/>
        <v>246.95756516918303</v>
      </c>
      <c r="AW160" s="14">
        <f t="shared" si="211"/>
        <v>450.45000000000005</v>
      </c>
      <c r="AX160" s="5">
        <f t="shared" si="178"/>
        <v>0</v>
      </c>
      <c r="AY160" s="16">
        <f t="shared" ca="1" si="179"/>
        <v>27930.026277562658</v>
      </c>
      <c r="AZ160" s="16">
        <f t="shared" ca="1" si="180"/>
        <v>824598.21838392701</v>
      </c>
      <c r="BA160" s="16">
        <f t="shared" ca="1" si="212"/>
        <v>0.11271605476915124</v>
      </c>
      <c r="BB160" s="16">
        <f t="shared" ca="1" si="213"/>
        <v>0.11271605476915124</v>
      </c>
      <c r="BF160" s="5">
        <v>139</v>
      </c>
      <c r="BG160" s="4">
        <f t="shared" ca="1" si="214"/>
        <v>49706</v>
      </c>
      <c r="BH160" s="5">
        <f t="shared" ca="1" si="242"/>
        <v>31</v>
      </c>
      <c r="BI160" s="5">
        <f t="shared" ca="1" si="215"/>
        <v>4232</v>
      </c>
      <c r="BJ160" s="2">
        <f t="shared" ca="1" si="216"/>
        <v>838380.71790782898</v>
      </c>
      <c r="BK160" s="2">
        <f t="shared" ca="1" si="243"/>
        <v>10081.881030040833</v>
      </c>
      <c r="BL160" s="16">
        <f t="shared" ca="1" si="235"/>
        <v>13266.371286992962</v>
      </c>
      <c r="BM160" s="16">
        <f t="shared" ca="1" si="181"/>
        <v>246.90429410598264</v>
      </c>
      <c r="BN160" s="14">
        <f t="shared" si="217"/>
        <v>450.45000000000005</v>
      </c>
      <c r="BO160" s="5">
        <f t="shared" si="182"/>
        <v>0</v>
      </c>
      <c r="BP160" s="16">
        <f t="shared" ca="1" si="183"/>
        <v>24045.606611139778</v>
      </c>
      <c r="BQ160" s="16">
        <f t="shared" ca="1" si="184"/>
        <v>828298.83687778818</v>
      </c>
      <c r="BR160" s="16">
        <f t="shared" ca="1" si="218"/>
        <v>0.11271605476915124</v>
      </c>
      <c r="BS160" s="16">
        <f t="shared" ca="1" si="219"/>
        <v>0.11271605476915124</v>
      </c>
      <c r="BW160" s="5">
        <v>139</v>
      </c>
      <c r="BX160" s="4">
        <f t="shared" ca="1" si="220"/>
        <v>49706</v>
      </c>
      <c r="BY160" s="5">
        <f t="shared" ca="1" si="244"/>
        <v>31</v>
      </c>
      <c r="BZ160" s="5">
        <f t="shared" ca="1" si="221"/>
        <v>4232</v>
      </c>
      <c r="CA160" s="2">
        <f t="shared" ca="1" si="222"/>
        <v>1335310.8021768434</v>
      </c>
      <c r="CB160" s="2">
        <f t="shared" ca="1" si="245"/>
        <v>4939.6750375218362</v>
      </c>
      <c r="CC160" s="16">
        <f t="shared" ca="1" si="236"/>
        <v>21129.695026165857</v>
      </c>
      <c r="CD160" s="16">
        <f t="shared" ca="1" si="185"/>
        <v>393.25089900244257</v>
      </c>
      <c r="CE160" s="14">
        <f t="shared" si="223"/>
        <v>450.45000000000005</v>
      </c>
      <c r="CF160" s="5">
        <f t="shared" si="186"/>
        <v>0</v>
      </c>
      <c r="CG160" s="16">
        <f t="shared" ca="1" si="187"/>
        <v>26913.070962690137</v>
      </c>
      <c r="CH160" s="16">
        <f t="shared" ca="1" si="188"/>
        <v>1330371.1271393215</v>
      </c>
      <c r="CI160" s="16">
        <f t="shared" ca="1" si="224"/>
        <v>0.11271605476915124</v>
      </c>
      <c r="CJ160" s="16">
        <f t="shared" ca="1" si="225"/>
        <v>0.11271605476915124</v>
      </c>
      <c r="CN160" s="5">
        <v>139</v>
      </c>
      <c r="CO160" s="4">
        <f t="shared" ca="1" si="226"/>
        <v>49706</v>
      </c>
      <c r="CP160" s="5">
        <f t="shared" ca="1" si="246"/>
        <v>31</v>
      </c>
      <c r="CQ160" s="5">
        <f t="shared" ca="1" si="227"/>
        <v>4232</v>
      </c>
      <c r="CR160" s="2">
        <f t="shared" ca="1" si="228"/>
        <v>1335135.8486612688</v>
      </c>
      <c r="CS160" s="2">
        <f t="shared" ca="1" si="247"/>
        <v>1199.5114048619253</v>
      </c>
      <c r="CT160" s="16">
        <f t="shared" ca="1" si="237"/>
        <v>21126.926596207963</v>
      </c>
      <c r="CU160" s="16">
        <f t="shared" ca="1" si="189"/>
        <v>393.1993749473902</v>
      </c>
      <c r="CV160" s="14">
        <f t="shared" si="229"/>
        <v>450.45000000000005</v>
      </c>
      <c r="CW160" s="5">
        <f t="shared" si="190"/>
        <v>0</v>
      </c>
      <c r="CX160" s="16">
        <f t="shared" ca="1" si="191"/>
        <v>23170.08737601728</v>
      </c>
      <c r="CY160" s="16">
        <f t="shared" ca="1" si="192"/>
        <v>1333936.3372564069</v>
      </c>
      <c r="CZ160" s="16">
        <f t="shared" ca="1" si="230"/>
        <v>0.11271605476915124</v>
      </c>
      <c r="DA160" s="16">
        <f t="shared" ca="1" si="231"/>
        <v>0.11271605476915124</v>
      </c>
    </row>
    <row r="161" spans="2:105">
      <c r="B161" s="5">
        <v>140</v>
      </c>
      <c r="C161" s="4">
        <f t="shared" ca="1" si="193"/>
        <v>49735</v>
      </c>
      <c r="D161" s="5">
        <f t="shared" ca="1" si="194"/>
        <v>29</v>
      </c>
      <c r="E161" s="5">
        <f t="shared" ca="1" si="195"/>
        <v>4261</v>
      </c>
      <c r="F161" s="2">
        <f t="shared" ca="1" si="196"/>
        <v>1330371.1271393215</v>
      </c>
      <c r="G161" s="2">
        <f t="shared" ca="1" si="168"/>
        <v>6412.7345389788607</v>
      </c>
      <c r="H161" s="16">
        <f t="shared" ca="1" si="232"/>
        <v>19683.37091897042</v>
      </c>
      <c r="I161" s="16">
        <f t="shared" ca="1" si="169"/>
        <v>366.515504740854</v>
      </c>
      <c r="J161" s="14">
        <f t="shared" si="197"/>
        <v>450.45000000000005</v>
      </c>
      <c r="K161" s="5">
        <f t="shared" si="170"/>
        <v>0</v>
      </c>
      <c r="L161" s="16">
        <f t="shared" ca="1" si="171"/>
        <v>26913.070962690137</v>
      </c>
      <c r="M161" s="16">
        <f t="shared" ca="1" si="172"/>
        <v>1323958.3926003426</v>
      </c>
      <c r="N161" s="16">
        <f t="shared" ca="1" si="198"/>
        <v>0.11104255926677312</v>
      </c>
      <c r="O161" s="16">
        <f t="shared" ca="1" si="199"/>
        <v>0.11104255926677312</v>
      </c>
      <c r="P161" s="82"/>
      <c r="Q161" s="77">
        <f ca="1">IFERROR(IF('Simulación Cliente'!$H$21="Simple",G161+H161+I161+J161+K161,AC161+AD161+AE161+AF161+AG161),"")</f>
        <v>26913.070962690137</v>
      </c>
      <c r="R161" s="79">
        <f t="shared" ca="1" si="200"/>
        <v>4261</v>
      </c>
      <c r="S161" s="78">
        <f ca="1">IFERROR((1+'Simulación Cliente'!$E$21)^(R161/360),"")</f>
        <v>9.3789421246716422</v>
      </c>
      <c r="T161" s="75">
        <f t="shared" ca="1" si="201"/>
        <v>2869.52</v>
      </c>
      <c r="X161" s="5">
        <v>140</v>
      </c>
      <c r="Y161" s="4">
        <f t="shared" ca="1" si="202"/>
        <v>49735</v>
      </c>
      <c r="Z161" s="5">
        <f t="shared" ca="1" si="238"/>
        <v>29</v>
      </c>
      <c r="AA161" s="5">
        <f t="shared" ca="1" si="203"/>
        <v>4261</v>
      </c>
      <c r="AB161" s="2">
        <f t="shared" ca="1" si="204"/>
        <v>1333936.3372564069</v>
      </c>
      <c r="AC161" s="2">
        <f t="shared" ca="1" si="239"/>
        <v>2616.0200373259613</v>
      </c>
      <c r="AD161" s="16">
        <f t="shared" ca="1" si="233"/>
        <v>19736.119623228271</v>
      </c>
      <c r="AE161" s="16">
        <f t="shared" ca="1" si="173"/>
        <v>367.49771546304589</v>
      </c>
      <c r="AF161" s="14">
        <f t="shared" si="205"/>
        <v>450.45000000000005</v>
      </c>
      <c r="AG161" s="5">
        <f t="shared" si="174"/>
        <v>0</v>
      </c>
      <c r="AH161" s="16">
        <f t="shared" ca="1" si="175"/>
        <v>23170.08737601728</v>
      </c>
      <c r="AI161" s="16">
        <f t="shared" ca="1" si="176"/>
        <v>1331320.3172190809</v>
      </c>
      <c r="AJ161" s="16">
        <f t="shared" ca="1" si="206"/>
        <v>0.11104255926677312</v>
      </c>
      <c r="AK161" s="16">
        <f t="shared" ca="1" si="207"/>
        <v>0.11104255926677312</v>
      </c>
      <c r="AO161" s="5">
        <v>140</v>
      </c>
      <c r="AP161" s="4">
        <f t="shared" ca="1" si="208"/>
        <v>49735</v>
      </c>
      <c r="AQ161" s="5">
        <f t="shared" ca="1" si="240"/>
        <v>29</v>
      </c>
      <c r="AR161" s="5">
        <f t="shared" ca="1" si="209"/>
        <v>4261</v>
      </c>
      <c r="AS161" s="2">
        <f t="shared" ca="1" si="210"/>
        <v>824598.21838392701</v>
      </c>
      <c r="AT161" s="2">
        <f t="shared" ca="1" si="241"/>
        <v>15052.141341160137</v>
      </c>
      <c r="AU161" s="16">
        <f t="shared" ca="1" si="234"/>
        <v>12200.25920622167</v>
      </c>
      <c r="AV161" s="16">
        <f t="shared" ca="1" si="177"/>
        <v>227.1757301808486</v>
      </c>
      <c r="AW161" s="14">
        <f t="shared" si="211"/>
        <v>450.45000000000005</v>
      </c>
      <c r="AX161" s="5">
        <f t="shared" si="178"/>
        <v>0</v>
      </c>
      <c r="AY161" s="16">
        <f t="shared" ca="1" si="179"/>
        <v>27930.026277562658</v>
      </c>
      <c r="AZ161" s="16">
        <f t="shared" ca="1" si="180"/>
        <v>809546.07704276685</v>
      </c>
      <c r="BA161" s="16">
        <f t="shared" ca="1" si="212"/>
        <v>0.11104255926677312</v>
      </c>
      <c r="BB161" s="16">
        <f t="shared" ca="1" si="213"/>
        <v>0.11104255926677312</v>
      </c>
      <c r="BF161" s="5">
        <v>140</v>
      </c>
      <c r="BG161" s="4">
        <f t="shared" ca="1" si="214"/>
        <v>49735</v>
      </c>
      <c r="BH161" s="5">
        <f t="shared" ca="1" si="242"/>
        <v>29</v>
      </c>
      <c r="BI161" s="5">
        <f t="shared" ca="1" si="215"/>
        <v>4261</v>
      </c>
      <c r="BJ161" s="2">
        <f t="shared" ca="1" si="216"/>
        <v>828298.83687778818</v>
      </c>
      <c r="BK161" s="2">
        <f t="shared" ca="1" si="243"/>
        <v>11111.95003403806</v>
      </c>
      <c r="BL161" s="16">
        <f t="shared" ca="1" si="235"/>
        <v>12255.011331368058</v>
      </c>
      <c r="BM161" s="16">
        <f t="shared" ca="1" si="181"/>
        <v>228.19524573366084</v>
      </c>
      <c r="BN161" s="14">
        <f t="shared" si="217"/>
        <v>450.45000000000005</v>
      </c>
      <c r="BO161" s="5">
        <f t="shared" si="182"/>
        <v>0</v>
      </c>
      <c r="BP161" s="16">
        <f t="shared" ca="1" si="183"/>
        <v>24045.606611139778</v>
      </c>
      <c r="BQ161" s="16">
        <f t="shared" ca="1" si="184"/>
        <v>817186.88684375014</v>
      </c>
      <c r="BR161" s="16">
        <f t="shared" ca="1" si="218"/>
        <v>0.11104255926677312</v>
      </c>
      <c r="BS161" s="16">
        <f t="shared" ca="1" si="219"/>
        <v>0.11104255926677312</v>
      </c>
      <c r="BW161" s="5">
        <v>140</v>
      </c>
      <c r="BX161" s="4">
        <f t="shared" ca="1" si="220"/>
        <v>49735</v>
      </c>
      <c r="BY161" s="5">
        <f t="shared" ca="1" si="244"/>
        <v>29</v>
      </c>
      <c r="BZ161" s="5">
        <f t="shared" ca="1" si="221"/>
        <v>4261</v>
      </c>
      <c r="CA161" s="2">
        <f t="shared" ca="1" si="222"/>
        <v>1330371.1271393215</v>
      </c>
      <c r="CB161" s="2">
        <f t="shared" ca="1" si="245"/>
        <v>6412.7345389788607</v>
      </c>
      <c r="CC161" s="16">
        <f t="shared" ca="1" si="236"/>
        <v>19683.37091897042</v>
      </c>
      <c r="CD161" s="16">
        <f t="shared" ca="1" si="185"/>
        <v>366.515504740854</v>
      </c>
      <c r="CE161" s="14">
        <f t="shared" si="223"/>
        <v>450.45000000000005</v>
      </c>
      <c r="CF161" s="5">
        <f t="shared" si="186"/>
        <v>0</v>
      </c>
      <c r="CG161" s="16">
        <f t="shared" ca="1" si="187"/>
        <v>26913.070962690137</v>
      </c>
      <c r="CH161" s="16">
        <f t="shared" ca="1" si="188"/>
        <v>1323958.3926003426</v>
      </c>
      <c r="CI161" s="16">
        <f t="shared" ca="1" si="224"/>
        <v>0.11104255926677312</v>
      </c>
      <c r="CJ161" s="16">
        <f t="shared" ca="1" si="225"/>
        <v>0.11104255926677312</v>
      </c>
      <c r="CN161" s="5">
        <v>140</v>
      </c>
      <c r="CO161" s="4">
        <f t="shared" ca="1" si="226"/>
        <v>49735</v>
      </c>
      <c r="CP161" s="5">
        <f t="shared" ca="1" si="246"/>
        <v>29</v>
      </c>
      <c r="CQ161" s="5">
        <f t="shared" ca="1" si="227"/>
        <v>4261</v>
      </c>
      <c r="CR161" s="2">
        <f t="shared" ca="1" si="228"/>
        <v>1333936.3372564069</v>
      </c>
      <c r="CS161" s="2">
        <f t="shared" ca="1" si="247"/>
        <v>2616.0200373259613</v>
      </c>
      <c r="CT161" s="16">
        <f t="shared" ca="1" si="237"/>
        <v>19736.119623228271</v>
      </c>
      <c r="CU161" s="16">
        <f t="shared" ca="1" si="189"/>
        <v>367.49771546304589</v>
      </c>
      <c r="CV161" s="14">
        <f t="shared" si="229"/>
        <v>450.45000000000005</v>
      </c>
      <c r="CW161" s="5">
        <f t="shared" si="190"/>
        <v>0</v>
      </c>
      <c r="CX161" s="16">
        <f t="shared" ca="1" si="191"/>
        <v>23170.08737601728</v>
      </c>
      <c r="CY161" s="16">
        <f t="shared" ca="1" si="192"/>
        <v>1331320.3172190809</v>
      </c>
      <c r="CZ161" s="16">
        <f t="shared" ca="1" si="230"/>
        <v>0.11104255926677312</v>
      </c>
      <c r="DA161" s="16">
        <f t="shared" ca="1" si="231"/>
        <v>0.11104255926677312</v>
      </c>
    </row>
    <row r="162" spans="2:105">
      <c r="B162" s="5">
        <v>141</v>
      </c>
      <c r="C162" s="4">
        <f t="shared" ca="1" si="193"/>
        <v>49766</v>
      </c>
      <c r="D162" s="5">
        <f t="shared" ca="1" si="194"/>
        <v>31</v>
      </c>
      <c r="E162" s="5">
        <f t="shared" ca="1" si="195"/>
        <v>4292</v>
      </c>
      <c r="F162" s="2">
        <f t="shared" ca="1" si="196"/>
        <v>1323958.3926003426</v>
      </c>
      <c r="G162" s="2">
        <f t="shared" ca="1" si="168"/>
        <v>5122.6566302993924</v>
      </c>
      <c r="H162" s="16">
        <f t="shared" ca="1" si="232"/>
        <v>20950.056733887726</v>
      </c>
      <c r="I162" s="16">
        <f t="shared" ca="1" si="169"/>
        <v>389.90759850301947</v>
      </c>
      <c r="J162" s="14">
        <f t="shared" si="197"/>
        <v>450.45000000000005</v>
      </c>
      <c r="K162" s="5">
        <f t="shared" si="170"/>
        <v>0</v>
      </c>
      <c r="L162" s="16">
        <f t="shared" ca="1" si="171"/>
        <v>26913.070962690137</v>
      </c>
      <c r="M162" s="16">
        <f t="shared" ca="1" si="172"/>
        <v>1318835.7359700433</v>
      </c>
      <c r="N162" s="16">
        <f t="shared" ca="1" si="198"/>
        <v>0.10928111666641661</v>
      </c>
      <c r="O162" s="16">
        <f t="shared" ca="1" si="199"/>
        <v>0.10928111666641661</v>
      </c>
      <c r="P162" s="82"/>
      <c r="Q162" s="77">
        <f ca="1">IFERROR(IF('Simulación Cliente'!$H$21="Simple",G162+H162+I162+J162+K162,AC162+AD162+AE162+AF162+AG162),"")</f>
        <v>26913.070962690141</v>
      </c>
      <c r="R162" s="79">
        <f t="shared" ca="1" si="200"/>
        <v>4292</v>
      </c>
      <c r="S162" s="78">
        <f ca="1">IFERROR((1+'Simulación Cliente'!$E$21)^(R162/360),"")</f>
        <v>9.5329333079027965</v>
      </c>
      <c r="T162" s="75">
        <f t="shared" ca="1" si="201"/>
        <v>2823.17</v>
      </c>
      <c r="X162" s="5">
        <v>141</v>
      </c>
      <c r="Y162" s="4">
        <f t="shared" ca="1" si="202"/>
        <v>49766</v>
      </c>
      <c r="Z162" s="5">
        <f t="shared" ca="1" si="238"/>
        <v>31</v>
      </c>
      <c r="AA162" s="5">
        <f t="shared" ca="1" si="203"/>
        <v>4292</v>
      </c>
      <c r="AB162" s="2">
        <f t="shared" ca="1" si="204"/>
        <v>1331320.3172190809</v>
      </c>
      <c r="AC162" s="2">
        <f t="shared" ca="1" si="239"/>
        <v>1261.0113019436503</v>
      </c>
      <c r="AD162" s="16">
        <f t="shared" ca="1" si="233"/>
        <v>21066.550378472923</v>
      </c>
      <c r="AE162" s="16">
        <f t="shared" ca="1" si="173"/>
        <v>392.07569560070448</v>
      </c>
      <c r="AF162" s="14">
        <f t="shared" si="205"/>
        <v>450.45000000000005</v>
      </c>
      <c r="AG162" s="5">
        <f t="shared" si="174"/>
        <v>0</v>
      </c>
      <c r="AH162" s="16">
        <f t="shared" ca="1" si="175"/>
        <v>23170.08737601728</v>
      </c>
      <c r="AI162" s="16">
        <f t="shared" ca="1" si="176"/>
        <v>1330059.3059171373</v>
      </c>
      <c r="AJ162" s="16">
        <f t="shared" ca="1" si="206"/>
        <v>0.10928111666641661</v>
      </c>
      <c r="AK162" s="16">
        <f t="shared" ca="1" si="207"/>
        <v>0.10928111666641661</v>
      </c>
      <c r="AO162" s="5">
        <v>141</v>
      </c>
      <c r="AP162" s="4">
        <f t="shared" ca="1" si="208"/>
        <v>49766</v>
      </c>
      <c r="AQ162" s="5">
        <f t="shared" ca="1" si="240"/>
        <v>31</v>
      </c>
      <c r="AR162" s="5">
        <f t="shared" ca="1" si="209"/>
        <v>4292</v>
      </c>
      <c r="AS162" s="2">
        <f t="shared" ca="1" si="210"/>
        <v>809546.07704276685</v>
      </c>
      <c r="AT162" s="2">
        <f t="shared" ca="1" si="241"/>
        <v>14431.066214048577</v>
      </c>
      <c r="AU162" s="16">
        <f t="shared" ca="1" si="234"/>
        <v>12810.097611475212</v>
      </c>
      <c r="AV162" s="16">
        <f t="shared" ca="1" si="177"/>
        <v>238.41245203886774</v>
      </c>
      <c r="AW162" s="14">
        <f t="shared" si="211"/>
        <v>450.45000000000005</v>
      </c>
      <c r="AX162" s="5">
        <f t="shared" si="178"/>
        <v>0</v>
      </c>
      <c r="AY162" s="16">
        <f t="shared" ca="1" si="179"/>
        <v>27930.026277562658</v>
      </c>
      <c r="AZ162" s="16">
        <f t="shared" ca="1" si="180"/>
        <v>795115.01082871831</v>
      </c>
      <c r="BA162" s="16">
        <f t="shared" ca="1" si="212"/>
        <v>0.10928111666641661</v>
      </c>
      <c r="BB162" s="16">
        <f t="shared" ca="1" si="213"/>
        <v>0.10928111666641661</v>
      </c>
      <c r="BF162" s="5">
        <v>141</v>
      </c>
      <c r="BG162" s="4">
        <f t="shared" ca="1" si="214"/>
        <v>49766</v>
      </c>
      <c r="BH162" s="5">
        <f t="shared" ca="1" si="242"/>
        <v>31</v>
      </c>
      <c r="BI162" s="5">
        <f t="shared" ca="1" si="215"/>
        <v>4292</v>
      </c>
      <c r="BJ162" s="2">
        <f t="shared" ca="1" si="216"/>
        <v>817186.88684375014</v>
      </c>
      <c r="BK162" s="2">
        <f t="shared" ca="1" si="243"/>
        <v>10423.489649693796</v>
      </c>
      <c r="BL162" s="16">
        <f t="shared" ca="1" si="235"/>
        <v>12931.004280233168</v>
      </c>
      <c r="BM162" s="16">
        <f t="shared" ca="1" si="181"/>
        <v>240.66268121281357</v>
      </c>
      <c r="BN162" s="14">
        <f t="shared" si="217"/>
        <v>450.45000000000005</v>
      </c>
      <c r="BO162" s="5">
        <f t="shared" si="182"/>
        <v>0</v>
      </c>
      <c r="BP162" s="16">
        <f t="shared" ca="1" si="183"/>
        <v>24045.606611139778</v>
      </c>
      <c r="BQ162" s="16">
        <f t="shared" ca="1" si="184"/>
        <v>806763.39719405631</v>
      </c>
      <c r="BR162" s="16">
        <f t="shared" ca="1" si="218"/>
        <v>0.10928111666641661</v>
      </c>
      <c r="BS162" s="16">
        <f t="shared" ca="1" si="219"/>
        <v>0.10928111666641661</v>
      </c>
      <c r="BW162" s="5">
        <v>141</v>
      </c>
      <c r="BX162" s="4">
        <f t="shared" ca="1" si="220"/>
        <v>49766</v>
      </c>
      <c r="BY162" s="5">
        <f t="shared" ca="1" si="244"/>
        <v>31</v>
      </c>
      <c r="BZ162" s="5">
        <f t="shared" ca="1" si="221"/>
        <v>4292</v>
      </c>
      <c r="CA162" s="2">
        <f t="shared" ca="1" si="222"/>
        <v>1323958.3926003426</v>
      </c>
      <c r="CB162" s="2">
        <f t="shared" ca="1" si="245"/>
        <v>5122.6566302993924</v>
      </c>
      <c r="CC162" s="16">
        <f t="shared" ca="1" si="236"/>
        <v>20950.056733887726</v>
      </c>
      <c r="CD162" s="16">
        <f t="shared" ca="1" si="185"/>
        <v>389.90759850301947</v>
      </c>
      <c r="CE162" s="14">
        <f t="shared" si="223"/>
        <v>450.45000000000005</v>
      </c>
      <c r="CF162" s="5">
        <f t="shared" si="186"/>
        <v>0</v>
      </c>
      <c r="CG162" s="16">
        <f t="shared" ca="1" si="187"/>
        <v>26913.070962690137</v>
      </c>
      <c r="CH162" s="16">
        <f t="shared" ca="1" si="188"/>
        <v>1318835.7359700433</v>
      </c>
      <c r="CI162" s="16">
        <f t="shared" ca="1" si="224"/>
        <v>0.10928111666641661</v>
      </c>
      <c r="CJ162" s="16">
        <f t="shared" ca="1" si="225"/>
        <v>0.10928111666641661</v>
      </c>
      <c r="CN162" s="5">
        <v>141</v>
      </c>
      <c r="CO162" s="4">
        <f t="shared" ca="1" si="226"/>
        <v>49766</v>
      </c>
      <c r="CP162" s="5">
        <f t="shared" ca="1" si="246"/>
        <v>31</v>
      </c>
      <c r="CQ162" s="5">
        <f t="shared" ca="1" si="227"/>
        <v>4292</v>
      </c>
      <c r="CR162" s="2">
        <f t="shared" ca="1" si="228"/>
        <v>1331320.3172190809</v>
      </c>
      <c r="CS162" s="2">
        <f t="shared" ca="1" si="247"/>
        <v>1261.0113019436503</v>
      </c>
      <c r="CT162" s="16">
        <f t="shared" ca="1" si="237"/>
        <v>21066.550378472923</v>
      </c>
      <c r="CU162" s="16">
        <f t="shared" ca="1" si="189"/>
        <v>392.07569560070448</v>
      </c>
      <c r="CV162" s="14">
        <f t="shared" si="229"/>
        <v>450.45000000000005</v>
      </c>
      <c r="CW162" s="5">
        <f t="shared" si="190"/>
        <v>0</v>
      </c>
      <c r="CX162" s="16">
        <f t="shared" ca="1" si="191"/>
        <v>23170.08737601728</v>
      </c>
      <c r="CY162" s="16">
        <f t="shared" ca="1" si="192"/>
        <v>1330059.3059171373</v>
      </c>
      <c r="CZ162" s="16">
        <f t="shared" ca="1" si="230"/>
        <v>0.10928111666641661</v>
      </c>
      <c r="DA162" s="16">
        <f t="shared" ca="1" si="231"/>
        <v>0.10928111666641661</v>
      </c>
    </row>
    <row r="163" spans="2:105">
      <c r="B163" s="5">
        <v>142</v>
      </c>
      <c r="C163" s="4">
        <f t="shared" ca="1" si="193"/>
        <v>49796</v>
      </c>
      <c r="D163" s="5">
        <f t="shared" ca="1" si="194"/>
        <v>30</v>
      </c>
      <c r="E163" s="5">
        <f t="shared" ca="1" si="195"/>
        <v>4322</v>
      </c>
      <c r="F163" s="2">
        <f t="shared" ca="1" si="196"/>
        <v>1318835.7359700433</v>
      </c>
      <c r="G163" s="2">
        <f t="shared" ca="1" si="168"/>
        <v>5896.075984113897</v>
      </c>
      <c r="H163" s="16">
        <f t="shared" ca="1" si="232"/>
        <v>20190.676793824656</v>
      </c>
      <c r="I163" s="16">
        <f t="shared" ca="1" si="169"/>
        <v>375.86818475158202</v>
      </c>
      <c r="J163" s="14">
        <f t="shared" si="197"/>
        <v>450.45000000000005</v>
      </c>
      <c r="K163" s="5">
        <f t="shared" si="170"/>
        <v>0</v>
      </c>
      <c r="L163" s="16">
        <f t="shared" ca="1" si="171"/>
        <v>26913.070962690137</v>
      </c>
      <c r="M163" s="16">
        <f t="shared" ca="1" si="172"/>
        <v>1312939.6599859295</v>
      </c>
      <c r="N163" s="16">
        <f t="shared" ca="1" si="198"/>
        <v>0.10760310324714943</v>
      </c>
      <c r="O163" s="16">
        <f t="shared" ca="1" si="199"/>
        <v>0.10760310324714943</v>
      </c>
      <c r="P163" s="82"/>
      <c r="Q163" s="77">
        <f ca="1">IFERROR(IF('Simulación Cliente'!$H$21="Simple",G163+H163+I163+J163+K163,AC163+AD163+AE163+AF163+AG163),"")</f>
        <v>26913.070962690137</v>
      </c>
      <c r="R163" s="79">
        <f t="shared" ca="1" si="200"/>
        <v>4322</v>
      </c>
      <c r="S163" s="78">
        <f ca="1">IFERROR((1+'Simulación Cliente'!$E$21)^(R163/360),"")</f>
        <v>9.6843639400303729</v>
      </c>
      <c r="T163" s="75">
        <f t="shared" ca="1" si="201"/>
        <v>2779.02</v>
      </c>
      <c r="X163" s="5">
        <v>142</v>
      </c>
      <c r="Y163" s="4">
        <f t="shared" ca="1" si="202"/>
        <v>49796</v>
      </c>
      <c r="Z163" s="5">
        <f t="shared" ca="1" si="238"/>
        <v>30</v>
      </c>
      <c r="AA163" s="5">
        <f t="shared" ca="1" si="203"/>
        <v>4322</v>
      </c>
      <c r="AB163" s="2">
        <f t="shared" ca="1" si="204"/>
        <v>1330059.3059171373</v>
      </c>
      <c r="AC163" s="2">
        <f t="shared" ca="1" si="239"/>
        <v>1978.0667669994182</v>
      </c>
      <c r="AD163" s="16">
        <f t="shared" ca="1" si="233"/>
        <v>20362.503706831358</v>
      </c>
      <c r="AE163" s="16">
        <f t="shared" ca="1" si="173"/>
        <v>379.06690218650482</v>
      </c>
      <c r="AF163" s="14">
        <f t="shared" si="205"/>
        <v>450.45000000000005</v>
      </c>
      <c r="AG163" s="5">
        <f t="shared" si="174"/>
        <v>0</v>
      </c>
      <c r="AH163" s="16">
        <f t="shared" ca="1" si="175"/>
        <v>23170.08737601728</v>
      </c>
      <c r="AI163" s="16">
        <f t="shared" ca="1" si="176"/>
        <v>1328081.2391501379</v>
      </c>
      <c r="AJ163" s="16">
        <f t="shared" ca="1" si="206"/>
        <v>0.10760310324714943</v>
      </c>
      <c r="AK163" s="16">
        <f t="shared" ca="1" si="207"/>
        <v>0.10760310324714943</v>
      </c>
      <c r="AO163" s="5">
        <v>142</v>
      </c>
      <c r="AP163" s="4">
        <f t="shared" ca="1" si="208"/>
        <v>49796</v>
      </c>
      <c r="AQ163" s="5">
        <f t="shared" ca="1" si="240"/>
        <v>30</v>
      </c>
      <c r="AR163" s="5">
        <f t="shared" ca="1" si="209"/>
        <v>4322</v>
      </c>
      <c r="AS163" s="2">
        <f t="shared" ca="1" si="210"/>
        <v>795115.01082871831</v>
      </c>
      <c r="AT163" s="2">
        <f t="shared" ca="1" si="241"/>
        <v>15080.178697300689</v>
      </c>
      <c r="AU163" s="16">
        <f t="shared" ca="1" si="234"/>
        <v>12172.78980217571</v>
      </c>
      <c r="AV163" s="16">
        <f t="shared" ca="1" si="177"/>
        <v>226.60777808625687</v>
      </c>
      <c r="AW163" s="14">
        <f t="shared" si="211"/>
        <v>450.45000000000005</v>
      </c>
      <c r="AX163" s="5">
        <f t="shared" si="178"/>
        <v>0</v>
      </c>
      <c r="AY163" s="16">
        <f t="shared" ca="1" si="179"/>
        <v>27930.026277562658</v>
      </c>
      <c r="AZ163" s="16">
        <f t="shared" ca="1" si="180"/>
        <v>780034.83213141758</v>
      </c>
      <c r="BA163" s="16">
        <f t="shared" ca="1" si="212"/>
        <v>0.10760310324714943</v>
      </c>
      <c r="BB163" s="16">
        <f t="shared" ca="1" si="213"/>
        <v>0.10760310324714943</v>
      </c>
      <c r="BF163" s="5">
        <v>142</v>
      </c>
      <c r="BG163" s="4">
        <f t="shared" ca="1" si="214"/>
        <v>49796</v>
      </c>
      <c r="BH163" s="5">
        <f t="shared" ca="1" si="242"/>
        <v>30</v>
      </c>
      <c r="BI163" s="5">
        <f t="shared" ca="1" si="215"/>
        <v>4322</v>
      </c>
      <c r="BJ163" s="2">
        <f t="shared" ca="1" si="216"/>
        <v>806763.39719405631</v>
      </c>
      <c r="BK163" s="2">
        <f t="shared" ca="1" si="243"/>
        <v>11014.108613334074</v>
      </c>
      <c r="BL163" s="16">
        <f t="shared" ca="1" si="235"/>
        <v>12351.120429605324</v>
      </c>
      <c r="BM163" s="16">
        <f t="shared" ca="1" si="181"/>
        <v>229.92756820037926</v>
      </c>
      <c r="BN163" s="14">
        <f t="shared" si="217"/>
        <v>450.45000000000005</v>
      </c>
      <c r="BO163" s="5">
        <f t="shared" si="182"/>
        <v>0</v>
      </c>
      <c r="BP163" s="16">
        <f t="shared" ca="1" si="183"/>
        <v>24045.606611139778</v>
      </c>
      <c r="BQ163" s="16">
        <f t="shared" ca="1" si="184"/>
        <v>795749.28858072218</v>
      </c>
      <c r="BR163" s="16">
        <f t="shared" ca="1" si="218"/>
        <v>0.10760310324714943</v>
      </c>
      <c r="BS163" s="16">
        <f t="shared" ca="1" si="219"/>
        <v>0.10760310324714943</v>
      </c>
      <c r="BW163" s="5">
        <v>142</v>
      </c>
      <c r="BX163" s="4">
        <f t="shared" ca="1" si="220"/>
        <v>49796</v>
      </c>
      <c r="BY163" s="5">
        <f t="shared" ca="1" si="244"/>
        <v>30</v>
      </c>
      <c r="BZ163" s="5">
        <f t="shared" ca="1" si="221"/>
        <v>4322</v>
      </c>
      <c r="CA163" s="2">
        <f t="shared" ca="1" si="222"/>
        <v>1318835.7359700433</v>
      </c>
      <c r="CB163" s="2">
        <f t="shared" ca="1" si="245"/>
        <v>5896.075984113897</v>
      </c>
      <c r="CC163" s="16">
        <f t="shared" ca="1" si="236"/>
        <v>20190.676793824656</v>
      </c>
      <c r="CD163" s="16">
        <f t="shared" ca="1" si="185"/>
        <v>375.86818475158202</v>
      </c>
      <c r="CE163" s="14">
        <f t="shared" si="223"/>
        <v>450.45000000000005</v>
      </c>
      <c r="CF163" s="5">
        <f t="shared" si="186"/>
        <v>0</v>
      </c>
      <c r="CG163" s="16">
        <f t="shared" ca="1" si="187"/>
        <v>26913.070962690137</v>
      </c>
      <c r="CH163" s="16">
        <f t="shared" ca="1" si="188"/>
        <v>1312939.6599859295</v>
      </c>
      <c r="CI163" s="16">
        <f t="shared" ca="1" si="224"/>
        <v>0.10760310324714943</v>
      </c>
      <c r="CJ163" s="16">
        <f t="shared" ca="1" si="225"/>
        <v>0.10760310324714943</v>
      </c>
      <c r="CN163" s="5">
        <v>142</v>
      </c>
      <c r="CO163" s="4">
        <f t="shared" ca="1" si="226"/>
        <v>49796</v>
      </c>
      <c r="CP163" s="5">
        <f t="shared" ca="1" si="246"/>
        <v>30</v>
      </c>
      <c r="CQ163" s="5">
        <f t="shared" ca="1" si="227"/>
        <v>4322</v>
      </c>
      <c r="CR163" s="2">
        <f t="shared" ca="1" si="228"/>
        <v>1330059.3059171373</v>
      </c>
      <c r="CS163" s="2">
        <f t="shared" ca="1" si="247"/>
        <v>1978.0667669994182</v>
      </c>
      <c r="CT163" s="16">
        <f t="shared" ca="1" si="237"/>
        <v>20362.503706831358</v>
      </c>
      <c r="CU163" s="16">
        <f t="shared" ca="1" si="189"/>
        <v>379.06690218650482</v>
      </c>
      <c r="CV163" s="14">
        <f t="shared" si="229"/>
        <v>450.45000000000005</v>
      </c>
      <c r="CW163" s="5">
        <f t="shared" si="190"/>
        <v>0</v>
      </c>
      <c r="CX163" s="16">
        <f t="shared" ca="1" si="191"/>
        <v>23170.08737601728</v>
      </c>
      <c r="CY163" s="16">
        <f t="shared" ca="1" si="192"/>
        <v>1328081.2391501379</v>
      </c>
      <c r="CZ163" s="16">
        <f t="shared" ca="1" si="230"/>
        <v>0.10760310324714943</v>
      </c>
      <c r="DA163" s="16">
        <f t="shared" ca="1" si="231"/>
        <v>0.10760310324714943</v>
      </c>
    </row>
    <row r="164" spans="2:105">
      <c r="B164" s="5">
        <v>143</v>
      </c>
      <c r="C164" s="4">
        <f t="shared" ca="1" si="193"/>
        <v>49827</v>
      </c>
      <c r="D164" s="5">
        <f t="shared" ca="1" si="194"/>
        <v>31</v>
      </c>
      <c r="E164" s="5">
        <f t="shared" ca="1" si="195"/>
        <v>4353</v>
      </c>
      <c r="F164" s="2">
        <f t="shared" ca="1" si="196"/>
        <v>1312939.6599859295</v>
      </c>
      <c r="G164" s="2">
        <f t="shared" ca="1" si="168"/>
        <v>5300.2599162439692</v>
      </c>
      <c r="H164" s="16">
        <f t="shared" ca="1" si="232"/>
        <v>20775.698480110506</v>
      </c>
      <c r="I164" s="16">
        <f t="shared" ca="1" si="169"/>
        <v>386.6625663356607</v>
      </c>
      <c r="J164" s="14">
        <f t="shared" si="197"/>
        <v>450.45000000000005</v>
      </c>
      <c r="K164" s="5">
        <f t="shared" si="170"/>
        <v>0</v>
      </c>
      <c r="L164" s="16">
        <f t="shared" ca="1" si="171"/>
        <v>26913.070962690137</v>
      </c>
      <c r="M164" s="16">
        <f t="shared" ca="1" si="172"/>
        <v>1307639.4000696854</v>
      </c>
      <c r="N164" s="16">
        <f t="shared" ca="1" si="198"/>
        <v>0.10589621994725419</v>
      </c>
      <c r="O164" s="16">
        <f t="shared" ca="1" si="199"/>
        <v>0.10589621994725419</v>
      </c>
      <c r="P164" s="82"/>
      <c r="Q164" s="77">
        <f ca="1">IFERROR(IF('Simulación Cliente'!$H$21="Simple",G164+H164+I164+J164+K164,AC164+AD164+AE164+AF164+AG164),"")</f>
        <v>26913.070962690137</v>
      </c>
      <c r="R164" s="79">
        <f t="shared" ca="1" si="200"/>
        <v>4353</v>
      </c>
      <c r="S164" s="78">
        <f ca="1">IFERROR((1+'Simulación Cliente'!$E$21)^(R164/360),"")</f>
        <v>9.8433697897459211</v>
      </c>
      <c r="T164" s="75">
        <f t="shared" ca="1" si="201"/>
        <v>2734.13</v>
      </c>
      <c r="X164" s="5">
        <v>143</v>
      </c>
      <c r="Y164" s="4">
        <f t="shared" ca="1" si="202"/>
        <v>49827</v>
      </c>
      <c r="Z164" s="5">
        <f t="shared" ca="1" si="238"/>
        <v>31</v>
      </c>
      <c r="AA164" s="5">
        <f t="shared" ca="1" si="203"/>
        <v>4353</v>
      </c>
      <c r="AB164" s="2">
        <f t="shared" ca="1" si="204"/>
        <v>1328081.2391501379</v>
      </c>
      <c r="AC164" s="2">
        <f t="shared" ca="1" si="239"/>
        <v>1313.2197481058574</v>
      </c>
      <c r="AD164" s="16">
        <f t="shared" ca="1" si="233"/>
        <v>21015.295845332672</v>
      </c>
      <c r="AE164" s="16">
        <f t="shared" ca="1" si="173"/>
        <v>391.12178257875155</v>
      </c>
      <c r="AF164" s="14">
        <f t="shared" si="205"/>
        <v>450.45000000000005</v>
      </c>
      <c r="AG164" s="5">
        <f t="shared" si="174"/>
        <v>0</v>
      </c>
      <c r="AH164" s="16">
        <f t="shared" ca="1" si="175"/>
        <v>23170.08737601728</v>
      </c>
      <c r="AI164" s="16">
        <f t="shared" ca="1" si="176"/>
        <v>1326768.019402032</v>
      </c>
      <c r="AJ164" s="16">
        <f t="shared" ca="1" si="206"/>
        <v>0.10589621994725419</v>
      </c>
      <c r="AK164" s="16">
        <f t="shared" ca="1" si="207"/>
        <v>0.10589621994725419</v>
      </c>
      <c r="AO164" s="5">
        <v>143</v>
      </c>
      <c r="AP164" s="4">
        <f t="shared" ca="1" si="208"/>
        <v>49827</v>
      </c>
      <c r="AQ164" s="5">
        <f t="shared" ca="1" si="240"/>
        <v>31</v>
      </c>
      <c r="AR164" s="5">
        <f t="shared" ca="1" si="209"/>
        <v>4353</v>
      </c>
      <c r="AS164" s="2">
        <f t="shared" ca="1" si="210"/>
        <v>780034.83213141758</v>
      </c>
      <c r="AT164" s="2">
        <f t="shared" ca="1" si="241"/>
        <v>14906.737441582951</v>
      </c>
      <c r="AU164" s="16">
        <f t="shared" ca="1" si="234"/>
        <v>12343.117486845982</v>
      </c>
      <c r="AV164" s="16">
        <f t="shared" ca="1" si="177"/>
        <v>229.72134913372372</v>
      </c>
      <c r="AW164" s="14">
        <f t="shared" si="211"/>
        <v>450.45000000000005</v>
      </c>
      <c r="AX164" s="5">
        <f t="shared" si="178"/>
        <v>0</v>
      </c>
      <c r="AY164" s="16">
        <f t="shared" ca="1" si="179"/>
        <v>27930.026277562658</v>
      </c>
      <c r="AZ164" s="16">
        <f t="shared" ca="1" si="180"/>
        <v>765128.09468983463</v>
      </c>
      <c r="BA164" s="16">
        <f t="shared" ca="1" si="212"/>
        <v>0.10589621994725419</v>
      </c>
      <c r="BB164" s="16">
        <f t="shared" ca="1" si="213"/>
        <v>0.10589621994725419</v>
      </c>
      <c r="BF164" s="5">
        <v>143</v>
      </c>
      <c r="BG164" s="4">
        <f t="shared" ca="1" si="214"/>
        <v>49827</v>
      </c>
      <c r="BH164" s="5">
        <f t="shared" ca="1" si="242"/>
        <v>31</v>
      </c>
      <c r="BI164" s="5">
        <f t="shared" ca="1" si="215"/>
        <v>4353</v>
      </c>
      <c r="BJ164" s="2">
        <f t="shared" ca="1" si="216"/>
        <v>795749.28858072218</v>
      </c>
      <c r="BK164" s="2">
        <f t="shared" ca="1" si="243"/>
        <v>10769.027383252493</v>
      </c>
      <c r="BL164" s="16">
        <f t="shared" ca="1" si="235"/>
        <v>12591.779949348698</v>
      </c>
      <c r="BM164" s="16">
        <f t="shared" ca="1" si="181"/>
        <v>234.34927853858548</v>
      </c>
      <c r="BN164" s="14">
        <f t="shared" si="217"/>
        <v>450.45000000000005</v>
      </c>
      <c r="BO164" s="5">
        <f t="shared" si="182"/>
        <v>0</v>
      </c>
      <c r="BP164" s="16">
        <f t="shared" ca="1" si="183"/>
        <v>24045.606611139778</v>
      </c>
      <c r="BQ164" s="16">
        <f t="shared" ca="1" si="184"/>
        <v>784980.26119746966</v>
      </c>
      <c r="BR164" s="16">
        <f t="shared" ca="1" si="218"/>
        <v>0.10589621994725419</v>
      </c>
      <c r="BS164" s="16">
        <f t="shared" ca="1" si="219"/>
        <v>0.10589621994725419</v>
      </c>
      <c r="BW164" s="5">
        <v>143</v>
      </c>
      <c r="BX164" s="4">
        <f t="shared" ca="1" si="220"/>
        <v>49827</v>
      </c>
      <c r="BY164" s="5">
        <f t="shared" ca="1" si="244"/>
        <v>31</v>
      </c>
      <c r="BZ164" s="5">
        <f t="shared" ca="1" si="221"/>
        <v>4353</v>
      </c>
      <c r="CA164" s="2">
        <f t="shared" ca="1" si="222"/>
        <v>1312939.6599859295</v>
      </c>
      <c r="CB164" s="2">
        <f t="shared" ca="1" si="245"/>
        <v>5300.2599162439692</v>
      </c>
      <c r="CC164" s="16">
        <f t="shared" ca="1" si="236"/>
        <v>20775.698480110506</v>
      </c>
      <c r="CD164" s="16">
        <f t="shared" ca="1" si="185"/>
        <v>386.6625663356607</v>
      </c>
      <c r="CE164" s="14">
        <f t="shared" si="223"/>
        <v>450.45000000000005</v>
      </c>
      <c r="CF164" s="5">
        <f t="shared" si="186"/>
        <v>0</v>
      </c>
      <c r="CG164" s="16">
        <f t="shared" ca="1" si="187"/>
        <v>26913.070962690137</v>
      </c>
      <c r="CH164" s="16">
        <f t="shared" ca="1" si="188"/>
        <v>1307639.4000696854</v>
      </c>
      <c r="CI164" s="16">
        <f t="shared" ca="1" si="224"/>
        <v>0.10589621994725419</v>
      </c>
      <c r="CJ164" s="16">
        <f t="shared" ca="1" si="225"/>
        <v>0.10589621994725419</v>
      </c>
      <c r="CN164" s="5">
        <v>143</v>
      </c>
      <c r="CO164" s="4">
        <f t="shared" ca="1" si="226"/>
        <v>49827</v>
      </c>
      <c r="CP164" s="5">
        <f t="shared" ca="1" si="246"/>
        <v>31</v>
      </c>
      <c r="CQ164" s="5">
        <f t="shared" ca="1" si="227"/>
        <v>4353</v>
      </c>
      <c r="CR164" s="2">
        <f t="shared" ca="1" si="228"/>
        <v>1328081.2391501379</v>
      </c>
      <c r="CS164" s="2">
        <f t="shared" ca="1" si="247"/>
        <v>1313.2197481058574</v>
      </c>
      <c r="CT164" s="16">
        <f t="shared" ca="1" si="237"/>
        <v>21015.295845332672</v>
      </c>
      <c r="CU164" s="16">
        <f t="shared" ca="1" si="189"/>
        <v>391.12178257875155</v>
      </c>
      <c r="CV164" s="14">
        <f t="shared" si="229"/>
        <v>450.45000000000005</v>
      </c>
      <c r="CW164" s="5">
        <f t="shared" si="190"/>
        <v>0</v>
      </c>
      <c r="CX164" s="16">
        <f t="shared" ca="1" si="191"/>
        <v>23170.08737601728</v>
      </c>
      <c r="CY164" s="16">
        <f t="shared" ca="1" si="192"/>
        <v>1326768.019402032</v>
      </c>
      <c r="CZ164" s="16">
        <f t="shared" ca="1" si="230"/>
        <v>0.10589621994725419</v>
      </c>
      <c r="DA164" s="16">
        <f t="shared" ca="1" si="231"/>
        <v>0.10589621994725419</v>
      </c>
    </row>
    <row r="165" spans="2:105">
      <c r="B165" s="5">
        <v>144</v>
      </c>
      <c r="C165" s="4">
        <f t="shared" ca="1" si="193"/>
        <v>49857</v>
      </c>
      <c r="D165" s="5">
        <f t="shared" ca="1" si="194"/>
        <v>30</v>
      </c>
      <c r="E165" s="5">
        <f t="shared" ca="1" si="195"/>
        <v>4383</v>
      </c>
      <c r="F165" s="2">
        <f t="shared" ca="1" si="196"/>
        <v>1307639.4000696854</v>
      </c>
      <c r="G165" s="2">
        <f t="shared" ca="1" si="168"/>
        <v>6070.6769140171127</v>
      </c>
      <c r="H165" s="16">
        <f t="shared" ca="1" si="232"/>
        <v>20019.266819653043</v>
      </c>
      <c r="I165" s="16">
        <f t="shared" ca="1" si="169"/>
        <v>372.67722901997899</v>
      </c>
      <c r="J165" s="14">
        <f t="shared" si="197"/>
        <v>450.45000000000005</v>
      </c>
      <c r="K165" s="5">
        <f t="shared" si="170"/>
        <v>0</v>
      </c>
      <c r="L165" s="16">
        <f t="shared" ca="1" si="171"/>
        <v>26913.070962690137</v>
      </c>
      <c r="M165" s="16">
        <f t="shared" ca="1" si="172"/>
        <v>1301568.7231556682</v>
      </c>
      <c r="N165" s="16">
        <f t="shared" ca="1" si="198"/>
        <v>0.10427018167511989</v>
      </c>
      <c r="O165" s="16">
        <f t="shared" ca="1" si="199"/>
        <v>0.10427018167511989</v>
      </c>
      <c r="P165" s="82"/>
      <c r="Q165" s="77">
        <f ca="1">IFERROR(IF('Simulación Cliente'!$H$21="Simple",G165+H165+I165+J165+K165,AC165+AD165+AE165+AF165+AG165),"")</f>
        <v>26913.070962690137</v>
      </c>
      <c r="R165" s="79">
        <f t="shared" ca="1" si="200"/>
        <v>4383</v>
      </c>
      <c r="S165" s="78">
        <f ca="1">IFERROR((1+'Simulación Cliente'!$E$21)^(R165/360),"")</f>
        <v>9.9997317049489798</v>
      </c>
      <c r="T165" s="75">
        <f t="shared" ca="1" si="201"/>
        <v>2691.38</v>
      </c>
      <c r="X165" s="5">
        <v>144</v>
      </c>
      <c r="Y165" s="4">
        <f t="shared" ca="1" si="202"/>
        <v>49857</v>
      </c>
      <c r="Z165" s="5">
        <f t="shared" ca="1" si="238"/>
        <v>30</v>
      </c>
      <c r="AA165" s="5">
        <f t="shared" ca="1" si="203"/>
        <v>4383</v>
      </c>
      <c r="AB165" s="2">
        <f t="shared" ca="1" si="204"/>
        <v>1326768.019402032</v>
      </c>
      <c r="AC165" s="2">
        <f t="shared" ca="1" si="239"/>
        <v>25199.480013482669</v>
      </c>
      <c r="AD165" s="16">
        <f t="shared" ca="1" si="233"/>
        <v>20312.115853022191</v>
      </c>
      <c r="AE165" s="16">
        <f t="shared" ca="1" si="173"/>
        <v>378.12888552969952</v>
      </c>
      <c r="AF165" s="14">
        <f t="shared" si="205"/>
        <v>450.45000000000005</v>
      </c>
      <c r="AG165" s="5">
        <f t="shared" si="174"/>
        <v>0</v>
      </c>
      <c r="AH165" s="16">
        <f t="shared" ca="1" si="175"/>
        <v>46340.17475203456</v>
      </c>
      <c r="AI165" s="16">
        <f t="shared" ca="1" si="176"/>
        <v>1301568.5393885493</v>
      </c>
      <c r="AJ165" s="16">
        <f t="shared" ca="1" si="206"/>
        <v>0.20854036335023979</v>
      </c>
      <c r="AK165" s="16">
        <f t="shared" ca="1" si="207"/>
        <v>0.10427018167511989</v>
      </c>
      <c r="AO165" s="5">
        <v>144</v>
      </c>
      <c r="AP165" s="4">
        <f t="shared" ca="1" si="208"/>
        <v>49857</v>
      </c>
      <c r="AQ165" s="5">
        <f t="shared" ca="1" si="240"/>
        <v>30</v>
      </c>
      <c r="AR165" s="5">
        <f t="shared" ca="1" si="209"/>
        <v>4383</v>
      </c>
      <c r="AS165" s="2">
        <f t="shared" ca="1" si="210"/>
        <v>765128.09468983463</v>
      </c>
      <c r="AT165" s="2">
        <f t="shared" ca="1" si="241"/>
        <v>15547.808776406428</v>
      </c>
      <c r="AU165" s="16">
        <f t="shared" ca="1" si="234"/>
        <v>11713.705994169557</v>
      </c>
      <c r="AV165" s="16">
        <f t="shared" ca="1" si="177"/>
        <v>218.0615069866723</v>
      </c>
      <c r="AW165" s="14">
        <f t="shared" si="211"/>
        <v>450.45000000000005</v>
      </c>
      <c r="AX165" s="5">
        <f t="shared" si="178"/>
        <v>0</v>
      </c>
      <c r="AY165" s="16">
        <f t="shared" ca="1" si="179"/>
        <v>27930.026277562658</v>
      </c>
      <c r="AZ165" s="16">
        <f t="shared" ca="1" si="180"/>
        <v>749580.28591342818</v>
      </c>
      <c r="BA165" s="16">
        <f t="shared" ca="1" si="212"/>
        <v>0.10427018167511989</v>
      </c>
      <c r="BB165" s="16">
        <f t="shared" ca="1" si="213"/>
        <v>0.10427018167511989</v>
      </c>
      <c r="BF165" s="5">
        <v>144</v>
      </c>
      <c r="BG165" s="4">
        <f t="shared" ca="1" si="214"/>
        <v>49857</v>
      </c>
      <c r="BH165" s="5">
        <f t="shared" ca="1" si="242"/>
        <v>30</v>
      </c>
      <c r="BI165" s="5">
        <f t="shared" ca="1" si="215"/>
        <v>4383</v>
      </c>
      <c r="BJ165" s="2">
        <f t="shared" ca="1" si="216"/>
        <v>784980.26119746966</v>
      </c>
      <c r="BK165" s="2">
        <f t="shared" ca="1" si="243"/>
        <v>35399.411696164258</v>
      </c>
      <c r="BL165" s="16">
        <f t="shared" ca="1" si="235"/>
        <v>12017.632151673948</v>
      </c>
      <c r="BM165" s="16">
        <f t="shared" ca="1" si="181"/>
        <v>223.71937444135008</v>
      </c>
      <c r="BN165" s="14">
        <f t="shared" si="217"/>
        <v>450.45000000000005</v>
      </c>
      <c r="BO165" s="5">
        <f t="shared" si="182"/>
        <v>0</v>
      </c>
      <c r="BP165" s="16">
        <f t="shared" ca="1" si="183"/>
        <v>48091.213222279555</v>
      </c>
      <c r="BQ165" s="16">
        <f t="shared" ca="1" si="184"/>
        <v>749580.84950130538</v>
      </c>
      <c r="BR165" s="16">
        <f t="shared" ca="1" si="218"/>
        <v>0.20854036335023979</v>
      </c>
      <c r="BS165" s="16">
        <f t="shared" ca="1" si="219"/>
        <v>0.10427018167511989</v>
      </c>
      <c r="BW165" s="5">
        <v>144</v>
      </c>
      <c r="BX165" s="4">
        <f t="shared" ca="1" si="220"/>
        <v>49857</v>
      </c>
      <c r="BY165" s="5">
        <f t="shared" ca="1" si="244"/>
        <v>30</v>
      </c>
      <c r="BZ165" s="5">
        <f t="shared" ca="1" si="221"/>
        <v>4383</v>
      </c>
      <c r="CA165" s="2">
        <f t="shared" ca="1" si="222"/>
        <v>1307639.4000696854</v>
      </c>
      <c r="CB165" s="2">
        <f t="shared" ca="1" si="245"/>
        <v>6070.6769140171127</v>
      </c>
      <c r="CC165" s="16">
        <f t="shared" ca="1" si="236"/>
        <v>20019.266819653043</v>
      </c>
      <c r="CD165" s="16">
        <f t="shared" ca="1" si="185"/>
        <v>372.67722901997899</v>
      </c>
      <c r="CE165" s="14">
        <f t="shared" si="223"/>
        <v>450.45000000000005</v>
      </c>
      <c r="CF165" s="5">
        <f t="shared" si="186"/>
        <v>0</v>
      </c>
      <c r="CG165" s="16">
        <f t="shared" ca="1" si="187"/>
        <v>26913.070962690137</v>
      </c>
      <c r="CH165" s="16">
        <f t="shared" ca="1" si="188"/>
        <v>1301568.7231556682</v>
      </c>
      <c r="CI165" s="16">
        <f t="shared" ca="1" si="224"/>
        <v>0.10427018167511989</v>
      </c>
      <c r="CJ165" s="16">
        <f t="shared" ca="1" si="225"/>
        <v>0.10427018167511989</v>
      </c>
      <c r="CN165" s="5">
        <v>144</v>
      </c>
      <c r="CO165" s="4">
        <f t="shared" ca="1" si="226"/>
        <v>49857</v>
      </c>
      <c r="CP165" s="5">
        <f t="shared" ca="1" si="246"/>
        <v>30</v>
      </c>
      <c r="CQ165" s="5">
        <f t="shared" ca="1" si="227"/>
        <v>4383</v>
      </c>
      <c r="CR165" s="2">
        <f t="shared" ca="1" si="228"/>
        <v>1326768.019402032</v>
      </c>
      <c r="CS165" s="2">
        <f t="shared" ca="1" si="247"/>
        <v>25199.480013482669</v>
      </c>
      <c r="CT165" s="16">
        <f t="shared" ca="1" si="237"/>
        <v>20312.115853022191</v>
      </c>
      <c r="CU165" s="16">
        <f t="shared" ca="1" si="189"/>
        <v>378.12888552969952</v>
      </c>
      <c r="CV165" s="14">
        <f t="shared" si="229"/>
        <v>450.45000000000005</v>
      </c>
      <c r="CW165" s="5">
        <f t="shared" si="190"/>
        <v>0</v>
      </c>
      <c r="CX165" s="16">
        <f t="shared" ca="1" si="191"/>
        <v>46340.17475203456</v>
      </c>
      <c r="CY165" s="16">
        <f t="shared" ca="1" si="192"/>
        <v>1301568.5393885493</v>
      </c>
      <c r="CZ165" s="16">
        <f t="shared" ca="1" si="230"/>
        <v>0.20854036335023979</v>
      </c>
      <c r="DA165" s="16">
        <f t="shared" ca="1" si="231"/>
        <v>0.10427018167511989</v>
      </c>
    </row>
    <row r="166" spans="2:105">
      <c r="B166" s="5">
        <v>145</v>
      </c>
      <c r="C166" s="4">
        <f t="shared" ca="1" si="193"/>
        <v>49888</v>
      </c>
      <c r="D166" s="5">
        <f t="shared" ca="1" si="194"/>
        <v>31</v>
      </c>
      <c r="E166" s="5">
        <f t="shared" ca="1" si="195"/>
        <v>4414</v>
      </c>
      <c r="F166" s="2">
        <f t="shared" ca="1" si="196"/>
        <v>1301568.7231556682</v>
      </c>
      <c r="G166" s="2">
        <f t="shared" ca="1" si="168"/>
        <v>5483.5401369365936</v>
      </c>
      <c r="H166" s="16">
        <f t="shared" ca="1" si="232"/>
        <v>20595.767016219452</v>
      </c>
      <c r="I166" s="16">
        <f t="shared" ca="1" si="169"/>
        <v>383.31380953409024</v>
      </c>
      <c r="J166" s="14">
        <f t="shared" si="197"/>
        <v>450.45000000000005</v>
      </c>
      <c r="K166" s="5">
        <f t="shared" si="170"/>
        <v>0</v>
      </c>
      <c r="L166" s="16">
        <f t="shared" ca="1" si="171"/>
        <v>26913.070962690137</v>
      </c>
      <c r="M166" s="16">
        <f t="shared" ca="1" si="172"/>
        <v>1296085.1830187317</v>
      </c>
      <c r="N166" s="16">
        <f t="shared" ca="1" si="198"/>
        <v>0.10261616774422505</v>
      </c>
      <c r="O166" s="16">
        <f t="shared" ca="1" si="199"/>
        <v>0.10261616774422505</v>
      </c>
      <c r="P166" s="82"/>
      <c r="Q166" s="77">
        <f ca="1">IFERROR(IF('Simulación Cliente'!$H$21="Simple",G166+H166+I166+J166+K166,AC166+AD166+AE166+AF166+AG166),"")</f>
        <v>26913.070962690137</v>
      </c>
      <c r="R166" s="79">
        <f t="shared" ca="1" si="200"/>
        <v>4414</v>
      </c>
      <c r="S166" s="78">
        <f ca="1">IFERROR((1+'Simulación Cliente'!$E$21)^(R166/360),"")</f>
        <v>10.163915521926425</v>
      </c>
      <c r="T166" s="75">
        <f t="shared" ca="1" si="201"/>
        <v>2647.9</v>
      </c>
      <c r="X166" s="5">
        <v>145</v>
      </c>
      <c r="Y166" s="4">
        <f t="shared" ca="1" si="202"/>
        <v>49888</v>
      </c>
      <c r="Z166" s="5">
        <f t="shared" ca="1" si="238"/>
        <v>31</v>
      </c>
      <c r="AA166" s="5">
        <f t="shared" ca="1" si="203"/>
        <v>4414</v>
      </c>
      <c r="AB166" s="2">
        <f t="shared" ca="1" si="204"/>
        <v>1301568.5393885493</v>
      </c>
      <c r="AC166" s="2">
        <f t="shared" ca="1" si="239"/>
        <v>1740.5595122780942</v>
      </c>
      <c r="AD166" s="16">
        <f t="shared" ca="1" si="233"/>
        <v>20595.764108324769</v>
      </c>
      <c r="AE166" s="16">
        <f t="shared" ca="1" si="173"/>
        <v>383.31375541441668</v>
      </c>
      <c r="AF166" s="14">
        <f t="shared" si="205"/>
        <v>450.45000000000005</v>
      </c>
      <c r="AG166" s="5">
        <f t="shared" si="174"/>
        <v>0</v>
      </c>
      <c r="AH166" s="16">
        <f t="shared" ca="1" si="175"/>
        <v>23170.08737601728</v>
      </c>
      <c r="AI166" s="16">
        <f t="shared" ca="1" si="176"/>
        <v>1299827.9798762712</v>
      </c>
      <c r="AJ166" s="16">
        <f t="shared" ca="1" si="206"/>
        <v>0.10261616774422505</v>
      </c>
      <c r="AK166" s="16">
        <f t="shared" ca="1" si="207"/>
        <v>0.10261616774422505</v>
      </c>
      <c r="AO166" s="5">
        <v>145</v>
      </c>
      <c r="AP166" s="4">
        <f t="shared" ca="1" si="208"/>
        <v>49888</v>
      </c>
      <c r="AQ166" s="5">
        <f t="shared" ca="1" si="240"/>
        <v>31</v>
      </c>
      <c r="AR166" s="5">
        <f t="shared" ca="1" si="209"/>
        <v>4414</v>
      </c>
      <c r="AS166" s="2">
        <f t="shared" ca="1" si="210"/>
        <v>749580.28591342818</v>
      </c>
      <c r="AT166" s="2">
        <f t="shared" ca="1" si="241"/>
        <v>15397.613086681282</v>
      </c>
      <c r="AU166" s="16">
        <f t="shared" ca="1" si="234"/>
        <v>11861.210748207042</v>
      </c>
      <c r="AV166" s="16">
        <f t="shared" ca="1" si="177"/>
        <v>220.75244267433473</v>
      </c>
      <c r="AW166" s="14">
        <f t="shared" si="211"/>
        <v>450.45000000000005</v>
      </c>
      <c r="AX166" s="5">
        <f t="shared" si="178"/>
        <v>0</v>
      </c>
      <c r="AY166" s="16">
        <f t="shared" ca="1" si="179"/>
        <v>27930.026277562658</v>
      </c>
      <c r="AZ166" s="16">
        <f t="shared" ca="1" si="180"/>
        <v>734182.67282674694</v>
      </c>
      <c r="BA166" s="16">
        <f t="shared" ca="1" si="212"/>
        <v>0.10261616774422505</v>
      </c>
      <c r="BB166" s="16">
        <f t="shared" ca="1" si="213"/>
        <v>0.10261616774422505</v>
      </c>
      <c r="BF166" s="5">
        <v>145</v>
      </c>
      <c r="BG166" s="4">
        <f t="shared" ca="1" si="214"/>
        <v>49888</v>
      </c>
      <c r="BH166" s="5">
        <f t="shared" ca="1" si="242"/>
        <v>31</v>
      </c>
      <c r="BI166" s="5">
        <f t="shared" ca="1" si="215"/>
        <v>4414</v>
      </c>
      <c r="BJ166" s="2">
        <f t="shared" ca="1" si="216"/>
        <v>749580.84950130538</v>
      </c>
      <c r="BK166" s="2">
        <f t="shared" ca="1" si="243"/>
        <v>11513.184336177459</v>
      </c>
      <c r="BL166" s="16">
        <f t="shared" ca="1" si="235"/>
        <v>11861.219666310564</v>
      </c>
      <c r="BM166" s="16">
        <f t="shared" ca="1" si="181"/>
        <v>220.75260865175289</v>
      </c>
      <c r="BN166" s="14">
        <f t="shared" si="217"/>
        <v>450.45000000000005</v>
      </c>
      <c r="BO166" s="5">
        <f t="shared" si="182"/>
        <v>0</v>
      </c>
      <c r="BP166" s="16">
        <f t="shared" ca="1" si="183"/>
        <v>24045.606611139778</v>
      </c>
      <c r="BQ166" s="16">
        <f t="shared" ca="1" si="184"/>
        <v>738067.66516512795</v>
      </c>
      <c r="BR166" s="16">
        <f t="shared" ca="1" si="218"/>
        <v>0.10261616774422505</v>
      </c>
      <c r="BS166" s="16">
        <f t="shared" ca="1" si="219"/>
        <v>0.10261616774422505</v>
      </c>
      <c r="BW166" s="5">
        <v>145</v>
      </c>
      <c r="BX166" s="4">
        <f t="shared" ca="1" si="220"/>
        <v>49888</v>
      </c>
      <c r="BY166" s="5">
        <f t="shared" ca="1" si="244"/>
        <v>31</v>
      </c>
      <c r="BZ166" s="5">
        <f t="shared" ca="1" si="221"/>
        <v>4414</v>
      </c>
      <c r="CA166" s="2">
        <f t="shared" ca="1" si="222"/>
        <v>1301568.7231556682</v>
      </c>
      <c r="CB166" s="2">
        <f t="shared" ca="1" si="245"/>
        <v>5483.5401369365936</v>
      </c>
      <c r="CC166" s="16">
        <f t="shared" ca="1" si="236"/>
        <v>20595.767016219452</v>
      </c>
      <c r="CD166" s="16">
        <f t="shared" ca="1" si="185"/>
        <v>383.31380953409024</v>
      </c>
      <c r="CE166" s="14">
        <f t="shared" si="223"/>
        <v>450.45000000000005</v>
      </c>
      <c r="CF166" s="5">
        <f t="shared" si="186"/>
        <v>0</v>
      </c>
      <c r="CG166" s="16">
        <f t="shared" ca="1" si="187"/>
        <v>26913.070962690137</v>
      </c>
      <c r="CH166" s="16">
        <f t="shared" ca="1" si="188"/>
        <v>1296085.1830187317</v>
      </c>
      <c r="CI166" s="16">
        <f t="shared" ca="1" si="224"/>
        <v>0.10261616774422505</v>
      </c>
      <c r="CJ166" s="16">
        <f t="shared" ca="1" si="225"/>
        <v>0.10261616774422505</v>
      </c>
      <c r="CN166" s="5">
        <v>145</v>
      </c>
      <c r="CO166" s="4">
        <f t="shared" ca="1" si="226"/>
        <v>49888</v>
      </c>
      <c r="CP166" s="5">
        <f t="shared" ca="1" si="246"/>
        <v>31</v>
      </c>
      <c r="CQ166" s="5">
        <f t="shared" ca="1" si="227"/>
        <v>4414</v>
      </c>
      <c r="CR166" s="2">
        <f t="shared" ca="1" si="228"/>
        <v>1301568.5393885493</v>
      </c>
      <c r="CS166" s="2">
        <f t="shared" ca="1" si="247"/>
        <v>1740.5595122780942</v>
      </c>
      <c r="CT166" s="16">
        <f t="shared" ca="1" si="237"/>
        <v>20595.764108324769</v>
      </c>
      <c r="CU166" s="16">
        <f t="shared" ca="1" si="189"/>
        <v>383.31375541441668</v>
      </c>
      <c r="CV166" s="14">
        <f t="shared" si="229"/>
        <v>450.45000000000005</v>
      </c>
      <c r="CW166" s="5">
        <f t="shared" si="190"/>
        <v>0</v>
      </c>
      <c r="CX166" s="16">
        <f t="shared" ca="1" si="191"/>
        <v>23170.08737601728</v>
      </c>
      <c r="CY166" s="16">
        <f t="shared" ca="1" si="192"/>
        <v>1299827.9798762712</v>
      </c>
      <c r="CZ166" s="16">
        <f t="shared" ca="1" si="230"/>
        <v>0.10261616774422505</v>
      </c>
      <c r="DA166" s="16">
        <f t="shared" ca="1" si="231"/>
        <v>0.10261616774422505</v>
      </c>
    </row>
    <row r="167" spans="2:105">
      <c r="B167" s="5">
        <v>146</v>
      </c>
      <c r="C167" s="4">
        <f t="shared" ca="1" si="193"/>
        <v>49919</v>
      </c>
      <c r="D167" s="5">
        <f t="shared" ca="1" si="194"/>
        <v>31</v>
      </c>
      <c r="E167" s="5">
        <f t="shared" ca="1" si="195"/>
        <v>4445</v>
      </c>
      <c r="F167" s="2">
        <f t="shared" ca="1" si="196"/>
        <v>1296085.1830187317</v>
      </c>
      <c r="G167" s="2">
        <f t="shared" ca="1" si="168"/>
        <v>5571.9255058360141</v>
      </c>
      <c r="H167" s="16">
        <f t="shared" ca="1" si="232"/>
        <v>20508.996557560444</v>
      </c>
      <c r="I167" s="16">
        <f t="shared" ca="1" si="169"/>
        <v>381.69889929367963</v>
      </c>
      <c r="J167" s="14">
        <f t="shared" si="197"/>
        <v>450.45000000000005</v>
      </c>
      <c r="K167" s="5">
        <f t="shared" si="170"/>
        <v>0</v>
      </c>
      <c r="L167" s="16">
        <f t="shared" ca="1" si="171"/>
        <v>26913.070962690137</v>
      </c>
      <c r="M167" s="16">
        <f t="shared" ca="1" si="172"/>
        <v>1290513.2575128956</v>
      </c>
      <c r="N167" s="16">
        <f t="shared" ca="1" si="198"/>
        <v>0.10098839105622784</v>
      </c>
      <c r="O167" s="16">
        <f t="shared" ca="1" si="199"/>
        <v>0.10098839105622784</v>
      </c>
      <c r="P167" s="82"/>
      <c r="Q167" s="77">
        <f ca="1">IFERROR(IF('Simulación Cliente'!$H$21="Simple",G167+H167+I167+J167+K167,AC167+AD167+AE167+AF167+AG167),"")</f>
        <v>26913.070962690137</v>
      </c>
      <c r="R167" s="79">
        <f t="shared" ca="1" si="200"/>
        <v>4445</v>
      </c>
      <c r="S167" s="78">
        <f ca="1">IFERROR((1+'Simulación Cliente'!$E$21)^(R167/360),"")</f>
        <v>10.330795043804033</v>
      </c>
      <c r="T167" s="75">
        <f t="shared" ca="1" si="201"/>
        <v>2605.13</v>
      </c>
      <c r="X167" s="5">
        <v>146</v>
      </c>
      <c r="Y167" s="4">
        <f t="shared" ca="1" si="202"/>
        <v>49919</v>
      </c>
      <c r="Z167" s="5">
        <f t="shared" ca="1" si="238"/>
        <v>31</v>
      </c>
      <c r="AA167" s="5">
        <f t="shared" ca="1" si="203"/>
        <v>4445</v>
      </c>
      <c r="AB167" s="2">
        <f t="shared" ca="1" si="204"/>
        <v>1299827.9798762712</v>
      </c>
      <c r="AC167" s="2">
        <f t="shared" ca="1" si="239"/>
        <v>1768.6143802543193</v>
      </c>
      <c r="AD167" s="16">
        <f t="shared" ca="1" si="233"/>
        <v>20568.221837559511</v>
      </c>
      <c r="AE167" s="16">
        <f t="shared" ca="1" si="173"/>
        <v>382.80115820344918</v>
      </c>
      <c r="AF167" s="14">
        <f t="shared" si="205"/>
        <v>450.45000000000005</v>
      </c>
      <c r="AG167" s="5">
        <f t="shared" si="174"/>
        <v>0</v>
      </c>
      <c r="AH167" s="16">
        <f t="shared" ca="1" si="175"/>
        <v>23170.08737601728</v>
      </c>
      <c r="AI167" s="16">
        <f t="shared" ca="1" si="176"/>
        <v>1298059.3654960168</v>
      </c>
      <c r="AJ167" s="16">
        <f t="shared" ca="1" si="206"/>
        <v>0.10098839105622784</v>
      </c>
      <c r="AK167" s="16">
        <f t="shared" ca="1" si="207"/>
        <v>0.10098839105622784</v>
      </c>
      <c r="AO167" s="5">
        <v>146</v>
      </c>
      <c r="AP167" s="4">
        <f t="shared" ca="1" si="208"/>
        <v>49919</v>
      </c>
      <c r="AQ167" s="5">
        <f t="shared" ca="1" si="240"/>
        <v>31</v>
      </c>
      <c r="AR167" s="5">
        <f t="shared" ca="1" si="209"/>
        <v>4445</v>
      </c>
      <c r="AS167" s="2">
        <f t="shared" ca="1" si="210"/>
        <v>734182.67282674694</v>
      </c>
      <c r="AT167" s="2">
        <f t="shared" ca="1" si="241"/>
        <v>15645.796500835533</v>
      </c>
      <c r="AU167" s="16">
        <f t="shared" ca="1" si="234"/>
        <v>11617.561952644175</v>
      </c>
      <c r="AV167" s="16">
        <f t="shared" ca="1" si="177"/>
        <v>216.21782408294911</v>
      </c>
      <c r="AW167" s="14">
        <f t="shared" si="211"/>
        <v>450.45000000000005</v>
      </c>
      <c r="AX167" s="5">
        <f t="shared" si="178"/>
        <v>0</v>
      </c>
      <c r="AY167" s="16">
        <f t="shared" ca="1" si="179"/>
        <v>27930.026277562658</v>
      </c>
      <c r="AZ167" s="16">
        <f t="shared" ca="1" si="180"/>
        <v>718536.87632591138</v>
      </c>
      <c r="BA167" s="16">
        <f t="shared" ca="1" si="212"/>
        <v>0.10098839105622784</v>
      </c>
      <c r="BB167" s="16">
        <f t="shared" ca="1" si="213"/>
        <v>0.10098839105622784</v>
      </c>
      <c r="BF167" s="5">
        <v>146</v>
      </c>
      <c r="BG167" s="4">
        <f t="shared" ca="1" si="214"/>
        <v>49919</v>
      </c>
      <c r="BH167" s="5">
        <f t="shared" ca="1" si="242"/>
        <v>31</v>
      </c>
      <c r="BI167" s="5">
        <f t="shared" ca="1" si="215"/>
        <v>4445</v>
      </c>
      <c r="BJ167" s="2">
        <f t="shared" ca="1" si="216"/>
        <v>738067.66516512795</v>
      </c>
      <c r="BK167" s="2">
        <f t="shared" ca="1" si="243"/>
        <v>11698.757345464945</v>
      </c>
      <c r="BL167" s="16">
        <f t="shared" ca="1" si="235"/>
        <v>11679.037305914111</v>
      </c>
      <c r="BM167" s="16">
        <f t="shared" ca="1" si="181"/>
        <v>217.3619597607219</v>
      </c>
      <c r="BN167" s="14">
        <f t="shared" si="217"/>
        <v>450.45000000000005</v>
      </c>
      <c r="BO167" s="5">
        <f t="shared" si="182"/>
        <v>0</v>
      </c>
      <c r="BP167" s="16">
        <f t="shared" ca="1" si="183"/>
        <v>24045.606611139778</v>
      </c>
      <c r="BQ167" s="16">
        <f t="shared" ca="1" si="184"/>
        <v>726368.90781966306</v>
      </c>
      <c r="BR167" s="16">
        <f t="shared" ca="1" si="218"/>
        <v>0.10098839105622784</v>
      </c>
      <c r="BS167" s="16">
        <f t="shared" ca="1" si="219"/>
        <v>0.10098839105622784</v>
      </c>
      <c r="BW167" s="5">
        <v>146</v>
      </c>
      <c r="BX167" s="4">
        <f t="shared" ca="1" si="220"/>
        <v>49919</v>
      </c>
      <c r="BY167" s="5">
        <f t="shared" ca="1" si="244"/>
        <v>31</v>
      </c>
      <c r="BZ167" s="5">
        <f t="shared" ca="1" si="221"/>
        <v>4445</v>
      </c>
      <c r="CA167" s="2">
        <f t="shared" ca="1" si="222"/>
        <v>1296085.1830187317</v>
      </c>
      <c r="CB167" s="2">
        <f t="shared" ca="1" si="245"/>
        <v>5571.9255058360141</v>
      </c>
      <c r="CC167" s="16">
        <f t="shared" ca="1" si="236"/>
        <v>20508.996557560444</v>
      </c>
      <c r="CD167" s="16">
        <f t="shared" ca="1" si="185"/>
        <v>381.69889929367963</v>
      </c>
      <c r="CE167" s="14">
        <f t="shared" si="223"/>
        <v>450.45000000000005</v>
      </c>
      <c r="CF167" s="5">
        <f t="shared" si="186"/>
        <v>0</v>
      </c>
      <c r="CG167" s="16">
        <f t="shared" ca="1" si="187"/>
        <v>26913.070962690137</v>
      </c>
      <c r="CH167" s="16">
        <f t="shared" ca="1" si="188"/>
        <v>1290513.2575128956</v>
      </c>
      <c r="CI167" s="16">
        <f t="shared" ca="1" si="224"/>
        <v>0.10098839105622784</v>
      </c>
      <c r="CJ167" s="16">
        <f t="shared" ca="1" si="225"/>
        <v>0.10098839105622784</v>
      </c>
      <c r="CN167" s="5">
        <v>146</v>
      </c>
      <c r="CO167" s="4">
        <f t="shared" ca="1" si="226"/>
        <v>49919</v>
      </c>
      <c r="CP167" s="5">
        <f t="shared" ca="1" si="246"/>
        <v>31</v>
      </c>
      <c r="CQ167" s="5">
        <f t="shared" ca="1" si="227"/>
        <v>4445</v>
      </c>
      <c r="CR167" s="2">
        <f t="shared" ca="1" si="228"/>
        <v>1299827.9798762712</v>
      </c>
      <c r="CS167" s="2">
        <f t="shared" ca="1" si="247"/>
        <v>1768.6143802543193</v>
      </c>
      <c r="CT167" s="16">
        <f t="shared" ca="1" si="237"/>
        <v>20568.221837559511</v>
      </c>
      <c r="CU167" s="16">
        <f t="shared" ca="1" si="189"/>
        <v>382.80115820344918</v>
      </c>
      <c r="CV167" s="14">
        <f t="shared" si="229"/>
        <v>450.45000000000005</v>
      </c>
      <c r="CW167" s="5">
        <f t="shared" si="190"/>
        <v>0</v>
      </c>
      <c r="CX167" s="16">
        <f t="shared" ca="1" si="191"/>
        <v>23170.08737601728</v>
      </c>
      <c r="CY167" s="16">
        <f t="shared" ca="1" si="192"/>
        <v>1298059.3654960168</v>
      </c>
      <c r="CZ167" s="16">
        <f t="shared" ca="1" si="230"/>
        <v>0.10098839105622784</v>
      </c>
      <c r="DA167" s="16">
        <f t="shared" ca="1" si="231"/>
        <v>0.10098839105622784</v>
      </c>
    </row>
    <row r="168" spans="2:105">
      <c r="B168" s="5">
        <v>147</v>
      </c>
      <c r="C168" s="4">
        <f t="shared" ca="1" si="193"/>
        <v>49949</v>
      </c>
      <c r="D168" s="5">
        <f t="shared" ca="1" si="194"/>
        <v>30</v>
      </c>
      <c r="E168" s="5">
        <f t="shared" ca="1" si="195"/>
        <v>4475</v>
      </c>
      <c r="F168" s="2">
        <f t="shared" ca="1" si="196"/>
        <v>1290513.2575128956</v>
      </c>
      <c r="G168" s="2">
        <f t="shared" ca="1" si="168"/>
        <v>6337.7500388931658</v>
      </c>
      <c r="H168" s="16">
        <f t="shared" ca="1" si="232"/>
        <v>19757.074645405679</v>
      </c>
      <c r="I168" s="16">
        <f t="shared" ca="1" si="169"/>
        <v>367.79627839129233</v>
      </c>
      <c r="J168" s="14">
        <f t="shared" si="197"/>
        <v>450.45000000000005</v>
      </c>
      <c r="K168" s="5">
        <f t="shared" si="170"/>
        <v>0</v>
      </c>
      <c r="L168" s="16">
        <f t="shared" ca="1" si="171"/>
        <v>26913.070962690137</v>
      </c>
      <c r="M168" s="16">
        <f t="shared" ca="1" si="172"/>
        <v>1284175.5074740024</v>
      </c>
      <c r="N168" s="16">
        <f t="shared" ca="1" si="198"/>
        <v>9.9437712580825385E-2</v>
      </c>
      <c r="O168" s="16">
        <f t="shared" ca="1" si="199"/>
        <v>9.9437712580825385E-2</v>
      </c>
      <c r="P168" s="82"/>
      <c r="Q168" s="77">
        <f ca="1">IFERROR(IF('Simulación Cliente'!$H$21="Simple",G168+H168+I168+J168+K168,AC168+AD168+AE168+AF168+AG168),"")</f>
        <v>26913.070962690137</v>
      </c>
      <c r="R168" s="79">
        <f t="shared" ca="1" si="200"/>
        <v>4475</v>
      </c>
      <c r="S168" s="78">
        <f ca="1">IFERROR((1+'Simulación Cliente'!$E$21)^(R168/360),"")</f>
        <v>10.494899708479148</v>
      </c>
      <c r="T168" s="75">
        <f t="shared" ca="1" si="201"/>
        <v>2564.4</v>
      </c>
      <c r="X168" s="5">
        <v>147</v>
      </c>
      <c r="Y168" s="4">
        <f t="shared" ca="1" si="202"/>
        <v>49949</v>
      </c>
      <c r="Z168" s="5">
        <f t="shared" ca="1" si="238"/>
        <v>30</v>
      </c>
      <c r="AA168" s="5">
        <f t="shared" ca="1" si="203"/>
        <v>4475</v>
      </c>
      <c r="AB168" s="2">
        <f t="shared" ca="1" si="204"/>
        <v>1298059.3654960168</v>
      </c>
      <c r="AC168" s="2">
        <f t="shared" ca="1" si="239"/>
        <v>2477.0888938897369</v>
      </c>
      <c r="AD168" s="16">
        <f t="shared" ca="1" si="233"/>
        <v>19872.601562961059</v>
      </c>
      <c r="AE168" s="16">
        <f t="shared" ca="1" si="173"/>
        <v>369.94691916648259</v>
      </c>
      <c r="AF168" s="14">
        <f t="shared" si="205"/>
        <v>450.45000000000005</v>
      </c>
      <c r="AG168" s="5">
        <f t="shared" si="174"/>
        <v>0</v>
      </c>
      <c r="AH168" s="16">
        <f t="shared" ca="1" si="175"/>
        <v>23170.08737601728</v>
      </c>
      <c r="AI168" s="16">
        <f t="shared" ca="1" si="176"/>
        <v>1295582.2766021271</v>
      </c>
      <c r="AJ168" s="16">
        <f t="shared" ca="1" si="206"/>
        <v>9.9437712580825385E-2</v>
      </c>
      <c r="AK168" s="16">
        <f t="shared" ca="1" si="207"/>
        <v>9.9437712580825385E-2</v>
      </c>
      <c r="AO168" s="5">
        <v>147</v>
      </c>
      <c r="AP168" s="4">
        <f t="shared" ca="1" si="208"/>
        <v>49949</v>
      </c>
      <c r="AQ168" s="5">
        <f t="shared" ca="1" si="240"/>
        <v>30</v>
      </c>
      <c r="AR168" s="5">
        <f t="shared" ca="1" si="209"/>
        <v>4475</v>
      </c>
      <c r="AS168" s="2">
        <f t="shared" ca="1" si="210"/>
        <v>718536.87632591138</v>
      </c>
      <c r="AT168" s="2">
        <f t="shared" ca="1" si="241"/>
        <v>16274.374156729165</v>
      </c>
      <c r="AU168" s="16">
        <f t="shared" ca="1" si="234"/>
        <v>11000.41911108054</v>
      </c>
      <c r="AV168" s="16">
        <f t="shared" ca="1" si="177"/>
        <v>204.78300975294994</v>
      </c>
      <c r="AW168" s="14">
        <f t="shared" si="211"/>
        <v>450.45000000000005</v>
      </c>
      <c r="AX168" s="5">
        <f t="shared" si="178"/>
        <v>0</v>
      </c>
      <c r="AY168" s="16">
        <f t="shared" ca="1" si="179"/>
        <v>27930.026277562658</v>
      </c>
      <c r="AZ168" s="16">
        <f t="shared" ca="1" si="180"/>
        <v>702262.50216918217</v>
      </c>
      <c r="BA168" s="16">
        <f t="shared" ca="1" si="212"/>
        <v>9.9437712580825385E-2</v>
      </c>
      <c r="BB168" s="16">
        <f t="shared" ca="1" si="213"/>
        <v>9.9437712580825385E-2</v>
      </c>
      <c r="BF168" s="5">
        <v>147</v>
      </c>
      <c r="BG168" s="4">
        <f t="shared" ca="1" si="214"/>
        <v>49949</v>
      </c>
      <c r="BH168" s="5">
        <f t="shared" ca="1" si="242"/>
        <v>30</v>
      </c>
      <c r="BI168" s="5">
        <f t="shared" ca="1" si="215"/>
        <v>4475</v>
      </c>
      <c r="BJ168" s="2">
        <f t="shared" ca="1" si="216"/>
        <v>726368.90781966306</v>
      </c>
      <c r="BK168" s="2">
        <f t="shared" ca="1" si="243"/>
        <v>12267.818106224007</v>
      </c>
      <c r="BL168" s="16">
        <f t="shared" ca="1" si="235"/>
        <v>11120.323366187098</v>
      </c>
      <c r="BM168" s="16">
        <f t="shared" ca="1" si="181"/>
        <v>207.01513872866988</v>
      </c>
      <c r="BN168" s="14">
        <f t="shared" si="217"/>
        <v>450.45000000000005</v>
      </c>
      <c r="BO168" s="5">
        <f t="shared" si="182"/>
        <v>0</v>
      </c>
      <c r="BP168" s="16">
        <f t="shared" ca="1" si="183"/>
        <v>24045.606611139778</v>
      </c>
      <c r="BQ168" s="16">
        <f t="shared" ca="1" si="184"/>
        <v>714101.089713439</v>
      </c>
      <c r="BR168" s="16">
        <f t="shared" ca="1" si="218"/>
        <v>9.9437712580825385E-2</v>
      </c>
      <c r="BS168" s="16">
        <f t="shared" ca="1" si="219"/>
        <v>9.9437712580825385E-2</v>
      </c>
      <c r="BW168" s="5">
        <v>147</v>
      </c>
      <c r="BX168" s="4">
        <f t="shared" ca="1" si="220"/>
        <v>49949</v>
      </c>
      <c r="BY168" s="5">
        <f t="shared" ca="1" si="244"/>
        <v>30</v>
      </c>
      <c r="BZ168" s="5">
        <f t="shared" ca="1" si="221"/>
        <v>4475</v>
      </c>
      <c r="CA168" s="2">
        <f t="shared" ca="1" si="222"/>
        <v>1290513.2575128956</v>
      </c>
      <c r="CB168" s="2">
        <f t="shared" ca="1" si="245"/>
        <v>6337.7500388931658</v>
      </c>
      <c r="CC168" s="16">
        <f t="shared" ca="1" si="236"/>
        <v>19757.074645405679</v>
      </c>
      <c r="CD168" s="16">
        <f t="shared" ca="1" si="185"/>
        <v>367.79627839129233</v>
      </c>
      <c r="CE168" s="14">
        <f t="shared" si="223"/>
        <v>450.45000000000005</v>
      </c>
      <c r="CF168" s="5">
        <f t="shared" si="186"/>
        <v>0</v>
      </c>
      <c r="CG168" s="16">
        <f t="shared" ca="1" si="187"/>
        <v>26913.070962690137</v>
      </c>
      <c r="CH168" s="16">
        <f t="shared" ca="1" si="188"/>
        <v>1284175.5074740024</v>
      </c>
      <c r="CI168" s="16">
        <f t="shared" ca="1" si="224"/>
        <v>9.9437712580825385E-2</v>
      </c>
      <c r="CJ168" s="16">
        <f t="shared" ca="1" si="225"/>
        <v>9.9437712580825385E-2</v>
      </c>
      <c r="CN168" s="5">
        <v>147</v>
      </c>
      <c r="CO168" s="4">
        <f t="shared" ca="1" si="226"/>
        <v>49949</v>
      </c>
      <c r="CP168" s="5">
        <f t="shared" ca="1" si="246"/>
        <v>30</v>
      </c>
      <c r="CQ168" s="5">
        <f t="shared" ca="1" si="227"/>
        <v>4475</v>
      </c>
      <c r="CR168" s="2">
        <f t="shared" ca="1" si="228"/>
        <v>1298059.3654960168</v>
      </c>
      <c r="CS168" s="2">
        <f t="shared" ca="1" si="247"/>
        <v>2477.0888938897369</v>
      </c>
      <c r="CT168" s="16">
        <f t="shared" ca="1" si="237"/>
        <v>19872.601562961059</v>
      </c>
      <c r="CU168" s="16">
        <f t="shared" ca="1" si="189"/>
        <v>369.94691916648259</v>
      </c>
      <c r="CV168" s="14">
        <f t="shared" si="229"/>
        <v>450.45000000000005</v>
      </c>
      <c r="CW168" s="5">
        <f t="shared" si="190"/>
        <v>0</v>
      </c>
      <c r="CX168" s="16">
        <f t="shared" ca="1" si="191"/>
        <v>23170.08737601728</v>
      </c>
      <c r="CY168" s="16">
        <f t="shared" ca="1" si="192"/>
        <v>1295582.2766021271</v>
      </c>
      <c r="CZ168" s="16">
        <f t="shared" ca="1" si="230"/>
        <v>9.9437712580825385E-2</v>
      </c>
      <c r="DA168" s="16">
        <f t="shared" ca="1" si="231"/>
        <v>9.9437712580825385E-2</v>
      </c>
    </row>
    <row r="169" spans="2:105">
      <c r="B169" s="5">
        <v>148</v>
      </c>
      <c r="C169" s="4">
        <f t="shared" ca="1" si="193"/>
        <v>49980</v>
      </c>
      <c r="D169" s="5">
        <f t="shared" ca="1" si="194"/>
        <v>31</v>
      </c>
      <c r="E169" s="5">
        <f t="shared" ca="1" si="195"/>
        <v>4506</v>
      </c>
      <c r="F169" s="2">
        <f t="shared" ca="1" si="196"/>
        <v>1284175.5074740024</v>
      </c>
      <c r="G169" s="2">
        <f t="shared" ca="1" si="168"/>
        <v>5763.889281099142</v>
      </c>
      <c r="H169" s="16">
        <f t="shared" ca="1" si="232"/>
        <v>20320.540198403854</v>
      </c>
      <c r="I169" s="16">
        <f t="shared" ca="1" si="169"/>
        <v>378.19148318713945</v>
      </c>
      <c r="J169" s="14">
        <f t="shared" si="197"/>
        <v>450.45000000000005</v>
      </c>
      <c r="K169" s="5">
        <f t="shared" si="170"/>
        <v>0</v>
      </c>
      <c r="L169" s="16">
        <f t="shared" ca="1" si="171"/>
        <v>26913.070962690137</v>
      </c>
      <c r="M169" s="16">
        <f t="shared" ca="1" si="172"/>
        <v>1278411.6181929032</v>
      </c>
      <c r="N169" s="16">
        <f t="shared" ca="1" si="198"/>
        <v>9.7860354996684412E-2</v>
      </c>
      <c r="O169" s="16">
        <f t="shared" ca="1" si="199"/>
        <v>9.7860354996684412E-2</v>
      </c>
      <c r="P169" s="82"/>
      <c r="Q169" s="77">
        <f ca="1">IFERROR(IF('Simulación Cliente'!$H$21="Simple",G169+H169+I169+J169+K169,AC169+AD169+AE169+AF169+AG169),"")</f>
        <v>26913.070962690137</v>
      </c>
      <c r="R169" s="79">
        <f t="shared" ca="1" si="200"/>
        <v>4506</v>
      </c>
      <c r="S169" s="78">
        <f ca="1">IFERROR((1+'Simulación Cliente'!$E$21)^(R169/360),"")</f>
        <v>10.667213600868966</v>
      </c>
      <c r="T169" s="75">
        <f t="shared" ca="1" si="201"/>
        <v>2522.9699999999998</v>
      </c>
      <c r="X169" s="5">
        <v>148</v>
      </c>
      <c r="Y169" s="4">
        <f t="shared" ca="1" si="202"/>
        <v>49980</v>
      </c>
      <c r="Z169" s="5">
        <f t="shared" ca="1" si="238"/>
        <v>31</v>
      </c>
      <c r="AA169" s="5">
        <f t="shared" ca="1" si="203"/>
        <v>4506</v>
      </c>
      <c r="AB169" s="2">
        <f t="shared" ca="1" si="204"/>
        <v>1295582.2766021271</v>
      </c>
      <c r="AC169" s="2">
        <f t="shared" ca="1" si="239"/>
        <v>1837.0479178507667</v>
      </c>
      <c r="AD169" s="16">
        <f t="shared" ca="1" si="233"/>
        <v>20501.03866551596</v>
      </c>
      <c r="AE169" s="16">
        <f t="shared" ca="1" si="173"/>
        <v>381.55079265055099</v>
      </c>
      <c r="AF169" s="14">
        <f t="shared" si="205"/>
        <v>450.45000000000005</v>
      </c>
      <c r="AG169" s="5">
        <f t="shared" si="174"/>
        <v>0</v>
      </c>
      <c r="AH169" s="16">
        <f t="shared" ca="1" si="175"/>
        <v>23170.08737601728</v>
      </c>
      <c r="AI169" s="16">
        <f t="shared" ca="1" si="176"/>
        <v>1293745.2286842763</v>
      </c>
      <c r="AJ169" s="16">
        <f t="shared" ca="1" si="206"/>
        <v>9.7860354996684412E-2</v>
      </c>
      <c r="AK169" s="16">
        <f t="shared" ca="1" si="207"/>
        <v>9.7860354996684412E-2</v>
      </c>
      <c r="AO169" s="5">
        <v>148</v>
      </c>
      <c r="AP169" s="4">
        <f t="shared" ca="1" si="208"/>
        <v>49980</v>
      </c>
      <c r="AQ169" s="5">
        <f t="shared" ca="1" si="240"/>
        <v>31</v>
      </c>
      <c r="AR169" s="5">
        <f t="shared" ca="1" si="209"/>
        <v>4506</v>
      </c>
      <c r="AS169" s="2">
        <f t="shared" ca="1" si="210"/>
        <v>702262.50216918217</v>
      </c>
      <c r="AT169" s="2">
        <f t="shared" ca="1" si="241"/>
        <v>16160.295526728924</v>
      </c>
      <c r="AU169" s="16">
        <f t="shared" ca="1" si="234"/>
        <v>11112.463461657664</v>
      </c>
      <c r="AV169" s="16">
        <f t="shared" ca="1" si="177"/>
        <v>206.81728917606807</v>
      </c>
      <c r="AW169" s="14">
        <f t="shared" si="211"/>
        <v>450.45000000000005</v>
      </c>
      <c r="AX169" s="5">
        <f t="shared" si="178"/>
        <v>0</v>
      </c>
      <c r="AY169" s="16">
        <f t="shared" ca="1" si="179"/>
        <v>27930.026277562658</v>
      </c>
      <c r="AZ169" s="16">
        <f t="shared" ca="1" si="180"/>
        <v>686102.20664245321</v>
      </c>
      <c r="BA169" s="16">
        <f t="shared" ca="1" si="212"/>
        <v>9.7860354996684412E-2</v>
      </c>
      <c r="BB169" s="16">
        <f t="shared" ca="1" si="213"/>
        <v>9.7860354996684412E-2</v>
      </c>
      <c r="BF169" s="5">
        <v>148</v>
      </c>
      <c r="BG169" s="4">
        <f t="shared" ca="1" si="214"/>
        <v>49980</v>
      </c>
      <c r="BH169" s="5">
        <f t="shared" ca="1" si="242"/>
        <v>31</v>
      </c>
      <c r="BI169" s="5">
        <f t="shared" ca="1" si="215"/>
        <v>4506</v>
      </c>
      <c r="BJ169" s="2">
        <f t="shared" ca="1" si="216"/>
        <v>714101.089713439</v>
      </c>
      <c r="BK169" s="2">
        <f t="shared" ca="1" si="243"/>
        <v>12085.0579030709</v>
      </c>
      <c r="BL169" s="16">
        <f t="shared" ca="1" si="235"/>
        <v>11299.794938301844</v>
      </c>
      <c r="BM169" s="16">
        <f t="shared" ca="1" si="181"/>
        <v>210.30376976703505</v>
      </c>
      <c r="BN169" s="14">
        <f t="shared" si="217"/>
        <v>450.45000000000005</v>
      </c>
      <c r="BO169" s="5">
        <f t="shared" si="182"/>
        <v>0</v>
      </c>
      <c r="BP169" s="16">
        <f t="shared" ca="1" si="183"/>
        <v>24045.606611139778</v>
      </c>
      <c r="BQ169" s="16">
        <f t="shared" ca="1" si="184"/>
        <v>702016.03181036806</v>
      </c>
      <c r="BR169" s="16">
        <f t="shared" ca="1" si="218"/>
        <v>9.7860354996684412E-2</v>
      </c>
      <c r="BS169" s="16">
        <f t="shared" ca="1" si="219"/>
        <v>9.7860354996684412E-2</v>
      </c>
      <c r="BW169" s="5">
        <v>148</v>
      </c>
      <c r="BX169" s="4">
        <f t="shared" ca="1" si="220"/>
        <v>49980</v>
      </c>
      <c r="BY169" s="5">
        <f t="shared" ca="1" si="244"/>
        <v>31</v>
      </c>
      <c r="BZ169" s="5">
        <f t="shared" ca="1" si="221"/>
        <v>4506</v>
      </c>
      <c r="CA169" s="2">
        <f t="shared" ca="1" si="222"/>
        <v>1284175.5074740024</v>
      </c>
      <c r="CB169" s="2">
        <f t="shared" ca="1" si="245"/>
        <v>5763.889281099142</v>
      </c>
      <c r="CC169" s="16">
        <f t="shared" ca="1" si="236"/>
        <v>20320.540198403854</v>
      </c>
      <c r="CD169" s="16">
        <f t="shared" ca="1" si="185"/>
        <v>378.19148318713945</v>
      </c>
      <c r="CE169" s="14">
        <f t="shared" si="223"/>
        <v>450.45000000000005</v>
      </c>
      <c r="CF169" s="5">
        <f t="shared" si="186"/>
        <v>0</v>
      </c>
      <c r="CG169" s="16">
        <f t="shared" ca="1" si="187"/>
        <v>26913.070962690137</v>
      </c>
      <c r="CH169" s="16">
        <f t="shared" ca="1" si="188"/>
        <v>1278411.6181929032</v>
      </c>
      <c r="CI169" s="16">
        <f t="shared" ca="1" si="224"/>
        <v>9.7860354996684412E-2</v>
      </c>
      <c r="CJ169" s="16">
        <f t="shared" ca="1" si="225"/>
        <v>9.7860354996684412E-2</v>
      </c>
      <c r="CN169" s="5">
        <v>148</v>
      </c>
      <c r="CO169" s="4">
        <f t="shared" ca="1" si="226"/>
        <v>49980</v>
      </c>
      <c r="CP169" s="5">
        <f t="shared" ca="1" si="246"/>
        <v>31</v>
      </c>
      <c r="CQ169" s="5">
        <f t="shared" ca="1" si="227"/>
        <v>4506</v>
      </c>
      <c r="CR169" s="2">
        <f t="shared" ca="1" si="228"/>
        <v>1295582.2766021271</v>
      </c>
      <c r="CS169" s="2">
        <f t="shared" ca="1" si="247"/>
        <v>1837.0479178507667</v>
      </c>
      <c r="CT169" s="16">
        <f t="shared" ca="1" si="237"/>
        <v>20501.03866551596</v>
      </c>
      <c r="CU169" s="16">
        <f t="shared" ca="1" si="189"/>
        <v>381.55079265055099</v>
      </c>
      <c r="CV169" s="14">
        <f t="shared" si="229"/>
        <v>450.45000000000005</v>
      </c>
      <c r="CW169" s="5">
        <f t="shared" si="190"/>
        <v>0</v>
      </c>
      <c r="CX169" s="16">
        <f t="shared" ca="1" si="191"/>
        <v>23170.08737601728</v>
      </c>
      <c r="CY169" s="16">
        <f t="shared" ca="1" si="192"/>
        <v>1293745.2286842763</v>
      </c>
      <c r="CZ169" s="16">
        <f t="shared" ca="1" si="230"/>
        <v>9.7860354996684412E-2</v>
      </c>
      <c r="DA169" s="16">
        <f t="shared" ca="1" si="231"/>
        <v>9.7860354996684412E-2</v>
      </c>
    </row>
    <row r="170" spans="2:105">
      <c r="B170" s="5">
        <v>149</v>
      </c>
      <c r="C170" s="4">
        <f t="shared" ca="1" si="193"/>
        <v>50010</v>
      </c>
      <c r="D170" s="5">
        <f t="shared" ca="1" si="194"/>
        <v>30</v>
      </c>
      <c r="E170" s="5">
        <f t="shared" ca="1" si="195"/>
        <v>4536</v>
      </c>
      <c r="F170" s="2">
        <f t="shared" ca="1" si="196"/>
        <v>1278411.6181929032</v>
      </c>
      <c r="G170" s="2">
        <f t="shared" ca="1" si="168"/>
        <v>6526.4686962671731</v>
      </c>
      <c r="H170" s="16">
        <f t="shared" ca="1" si="232"/>
        <v>19571.804955237869</v>
      </c>
      <c r="I170" s="16">
        <f t="shared" ca="1" si="169"/>
        <v>364.34731118509342</v>
      </c>
      <c r="J170" s="14">
        <f t="shared" si="197"/>
        <v>450.45000000000005</v>
      </c>
      <c r="K170" s="5">
        <f t="shared" si="170"/>
        <v>0</v>
      </c>
      <c r="L170" s="16">
        <f t="shared" ca="1" si="171"/>
        <v>26913.070962690137</v>
      </c>
      <c r="M170" s="16">
        <f t="shared" ca="1" si="172"/>
        <v>1271885.1494966361</v>
      </c>
      <c r="N170" s="16">
        <f t="shared" ca="1" si="198"/>
        <v>9.6357707568584416E-2</v>
      </c>
      <c r="O170" s="16">
        <f t="shared" ca="1" si="199"/>
        <v>9.6357707568584416E-2</v>
      </c>
      <c r="P170" s="82"/>
      <c r="Q170" s="77">
        <f ca="1">IFERROR(IF('Simulación Cliente'!$H$21="Simple",G170+H170+I170+J170+K170,AC170+AD170+AE170+AF170+AG170),"")</f>
        <v>26913.070962690137</v>
      </c>
      <c r="R170" s="79">
        <f t="shared" ca="1" si="200"/>
        <v>4536</v>
      </c>
      <c r="S170" s="78">
        <f ca="1">IFERROR((1+'Simulación Cliente'!$E$21)^(R170/360),"")</f>
        <v>10.836662273847754</v>
      </c>
      <c r="T170" s="75">
        <f t="shared" ca="1" si="201"/>
        <v>2483.52</v>
      </c>
      <c r="X170" s="5">
        <v>149</v>
      </c>
      <c r="Y170" s="4">
        <f t="shared" ca="1" si="202"/>
        <v>50010</v>
      </c>
      <c r="Z170" s="5">
        <f t="shared" ca="1" si="238"/>
        <v>30</v>
      </c>
      <c r="AA170" s="5">
        <f t="shared" ca="1" si="203"/>
        <v>4536</v>
      </c>
      <c r="AB170" s="2">
        <f t="shared" ca="1" si="204"/>
        <v>1293745.2286842763</v>
      </c>
      <c r="AC170" s="2">
        <f t="shared" ca="1" si="239"/>
        <v>25714.452949149512</v>
      </c>
      <c r="AD170" s="16">
        <f t="shared" ca="1" si="233"/>
        <v>19806.554412709913</v>
      </c>
      <c r="AE170" s="16">
        <f t="shared" ca="1" si="173"/>
        <v>368.71739017513613</v>
      </c>
      <c r="AF170" s="14">
        <f t="shared" si="205"/>
        <v>450.45000000000005</v>
      </c>
      <c r="AG170" s="5">
        <f t="shared" si="174"/>
        <v>0</v>
      </c>
      <c r="AH170" s="16">
        <f t="shared" ca="1" si="175"/>
        <v>46340.17475203456</v>
      </c>
      <c r="AI170" s="16">
        <f t="shared" ca="1" si="176"/>
        <v>1268030.7757351268</v>
      </c>
      <c r="AJ170" s="16">
        <f t="shared" ca="1" si="206"/>
        <v>0.19271541513716883</v>
      </c>
      <c r="AK170" s="16">
        <f t="shared" ca="1" si="207"/>
        <v>9.6357707568584416E-2</v>
      </c>
      <c r="AO170" s="5">
        <v>149</v>
      </c>
      <c r="AP170" s="4">
        <f t="shared" ca="1" si="208"/>
        <v>50010</v>
      </c>
      <c r="AQ170" s="5">
        <f t="shared" ca="1" si="240"/>
        <v>30</v>
      </c>
      <c r="AR170" s="5">
        <f t="shared" ca="1" si="209"/>
        <v>4536</v>
      </c>
      <c r="AS170" s="2">
        <f t="shared" ca="1" si="210"/>
        <v>686102.20664245321</v>
      </c>
      <c r="AT170" s="2">
        <f t="shared" ca="1" si="241"/>
        <v>16780.175656276384</v>
      </c>
      <c r="AU170" s="16">
        <f t="shared" ca="1" si="234"/>
        <v>10503.861492393113</v>
      </c>
      <c r="AV170" s="16">
        <f t="shared" ca="1" si="177"/>
        <v>195.53912889316143</v>
      </c>
      <c r="AW170" s="14">
        <f t="shared" si="211"/>
        <v>450.45000000000005</v>
      </c>
      <c r="AX170" s="5">
        <f t="shared" si="178"/>
        <v>0</v>
      </c>
      <c r="AY170" s="16">
        <f t="shared" ca="1" si="179"/>
        <v>27930.026277562658</v>
      </c>
      <c r="AZ170" s="16">
        <f t="shared" ca="1" si="180"/>
        <v>669322.0309861768</v>
      </c>
      <c r="BA170" s="16">
        <f t="shared" ca="1" si="212"/>
        <v>9.6357707568584416E-2</v>
      </c>
      <c r="BB170" s="16">
        <f t="shared" ca="1" si="213"/>
        <v>9.6357707568584416E-2</v>
      </c>
      <c r="BF170" s="5">
        <v>149</v>
      </c>
      <c r="BG170" s="4">
        <f t="shared" ca="1" si="214"/>
        <v>50010</v>
      </c>
      <c r="BH170" s="5">
        <f t="shared" ca="1" si="242"/>
        <v>30</v>
      </c>
      <c r="BI170" s="5">
        <f t="shared" ca="1" si="215"/>
        <v>4536</v>
      </c>
      <c r="BJ170" s="2">
        <f t="shared" ca="1" si="216"/>
        <v>702016.03181036806</v>
      </c>
      <c r="BK170" s="2">
        <f t="shared" ca="1" si="243"/>
        <v>36693.194923874355</v>
      </c>
      <c r="BL170" s="16">
        <f t="shared" ca="1" si="235"/>
        <v>10747.493729339185</v>
      </c>
      <c r="BM170" s="16">
        <f t="shared" ca="1" si="181"/>
        <v>200.0745690660186</v>
      </c>
      <c r="BN170" s="14">
        <f t="shared" si="217"/>
        <v>450.45000000000005</v>
      </c>
      <c r="BO170" s="5">
        <f t="shared" si="182"/>
        <v>0</v>
      </c>
      <c r="BP170" s="16">
        <f t="shared" ca="1" si="183"/>
        <v>48091.213222279555</v>
      </c>
      <c r="BQ170" s="16">
        <f t="shared" ca="1" si="184"/>
        <v>665322.83688649372</v>
      </c>
      <c r="BR170" s="16">
        <f t="shared" ca="1" si="218"/>
        <v>0.19271541513716883</v>
      </c>
      <c r="BS170" s="16">
        <f t="shared" ca="1" si="219"/>
        <v>9.6357707568584416E-2</v>
      </c>
      <c r="BW170" s="5">
        <v>149</v>
      </c>
      <c r="BX170" s="4">
        <f t="shared" ca="1" si="220"/>
        <v>50010</v>
      </c>
      <c r="BY170" s="5">
        <f t="shared" ca="1" si="244"/>
        <v>30</v>
      </c>
      <c r="BZ170" s="5">
        <f t="shared" ca="1" si="221"/>
        <v>4536</v>
      </c>
      <c r="CA170" s="2">
        <f t="shared" ca="1" si="222"/>
        <v>1278411.6181929032</v>
      </c>
      <c r="CB170" s="2">
        <f t="shared" ca="1" si="245"/>
        <v>6526.4686962671731</v>
      </c>
      <c r="CC170" s="16">
        <f t="shared" ca="1" si="236"/>
        <v>19571.804955237869</v>
      </c>
      <c r="CD170" s="16">
        <f t="shared" ca="1" si="185"/>
        <v>364.34731118509342</v>
      </c>
      <c r="CE170" s="14">
        <f t="shared" si="223"/>
        <v>450.45000000000005</v>
      </c>
      <c r="CF170" s="5">
        <f t="shared" si="186"/>
        <v>0</v>
      </c>
      <c r="CG170" s="16">
        <f t="shared" ca="1" si="187"/>
        <v>26913.070962690137</v>
      </c>
      <c r="CH170" s="16">
        <f t="shared" ca="1" si="188"/>
        <v>1271885.1494966361</v>
      </c>
      <c r="CI170" s="16">
        <f t="shared" ca="1" si="224"/>
        <v>9.6357707568584416E-2</v>
      </c>
      <c r="CJ170" s="16">
        <f t="shared" ca="1" si="225"/>
        <v>9.6357707568584416E-2</v>
      </c>
      <c r="CN170" s="5">
        <v>149</v>
      </c>
      <c r="CO170" s="4">
        <f t="shared" ca="1" si="226"/>
        <v>50010</v>
      </c>
      <c r="CP170" s="5">
        <f t="shared" ca="1" si="246"/>
        <v>30</v>
      </c>
      <c r="CQ170" s="5">
        <f t="shared" ca="1" si="227"/>
        <v>4536</v>
      </c>
      <c r="CR170" s="2">
        <f t="shared" ca="1" si="228"/>
        <v>1293745.2286842763</v>
      </c>
      <c r="CS170" s="2">
        <f t="shared" ca="1" si="247"/>
        <v>25714.452949149512</v>
      </c>
      <c r="CT170" s="16">
        <f t="shared" ca="1" si="237"/>
        <v>19806.554412709913</v>
      </c>
      <c r="CU170" s="16">
        <f t="shared" ca="1" si="189"/>
        <v>368.71739017513613</v>
      </c>
      <c r="CV170" s="14">
        <f t="shared" si="229"/>
        <v>450.45000000000005</v>
      </c>
      <c r="CW170" s="5">
        <f t="shared" si="190"/>
        <v>0</v>
      </c>
      <c r="CX170" s="16">
        <f t="shared" ca="1" si="191"/>
        <v>46340.17475203456</v>
      </c>
      <c r="CY170" s="16">
        <f t="shared" ca="1" si="192"/>
        <v>1268030.7757351268</v>
      </c>
      <c r="CZ170" s="16">
        <f t="shared" ca="1" si="230"/>
        <v>0.19271541513716883</v>
      </c>
      <c r="DA170" s="16">
        <f t="shared" ca="1" si="231"/>
        <v>9.6357707568584416E-2</v>
      </c>
    </row>
    <row r="171" spans="2:105">
      <c r="B171" s="5">
        <v>150</v>
      </c>
      <c r="C171" s="4">
        <f t="shared" ca="1" si="193"/>
        <v>50041</v>
      </c>
      <c r="D171" s="5">
        <f t="shared" ca="1" si="194"/>
        <v>31</v>
      </c>
      <c r="E171" s="5">
        <f t="shared" ca="1" si="195"/>
        <v>4567</v>
      </c>
      <c r="F171" s="2">
        <f t="shared" ca="1" si="196"/>
        <v>1271885.1494966361</v>
      </c>
      <c r="G171" s="2">
        <f t="shared" ca="1" si="168"/>
        <v>5961.9890116761635</v>
      </c>
      <c r="H171" s="16">
        <f t="shared" ca="1" si="232"/>
        <v>20126.059995442265</v>
      </c>
      <c r="I171" s="16">
        <f t="shared" ca="1" si="169"/>
        <v>374.5719555717094</v>
      </c>
      <c r="J171" s="14">
        <f t="shared" si="197"/>
        <v>450.45000000000005</v>
      </c>
      <c r="K171" s="5">
        <f t="shared" si="170"/>
        <v>0</v>
      </c>
      <c r="L171" s="16">
        <f t="shared" ca="1" si="171"/>
        <v>26913.070962690137</v>
      </c>
      <c r="M171" s="16">
        <f t="shared" ca="1" si="172"/>
        <v>1265923.1604849601</v>
      </c>
      <c r="N171" s="16">
        <f t="shared" ca="1" si="198"/>
        <v>9.4829207396175452E-2</v>
      </c>
      <c r="O171" s="16">
        <f t="shared" ca="1" si="199"/>
        <v>9.4829207396175452E-2</v>
      </c>
      <c r="P171" s="82"/>
      <c r="Q171" s="77">
        <f ca="1">IFERROR(IF('Simulación Cliente'!$H$21="Simple",G171+H171+I171+J171+K171,AC171+AD171+AE171+AF171+AG171),"")</f>
        <v>26913.070962690137</v>
      </c>
      <c r="R171" s="79">
        <f t="shared" ca="1" si="200"/>
        <v>4567</v>
      </c>
      <c r="S171" s="78">
        <f ca="1">IFERROR((1+'Simulación Cliente'!$E$21)^(R171/360),"")</f>
        <v>11.014587505035237</v>
      </c>
      <c r="T171" s="75">
        <f t="shared" ca="1" si="201"/>
        <v>2443.4</v>
      </c>
      <c r="X171" s="5">
        <v>150</v>
      </c>
      <c r="Y171" s="4">
        <f t="shared" ca="1" si="202"/>
        <v>50041</v>
      </c>
      <c r="Z171" s="5">
        <f t="shared" ca="1" si="238"/>
        <v>31</v>
      </c>
      <c r="AA171" s="5">
        <f t="shared" ca="1" si="203"/>
        <v>4567</v>
      </c>
      <c r="AB171" s="2">
        <f t="shared" ca="1" si="204"/>
        <v>1268030.7757351268</v>
      </c>
      <c r="AC171" s="2">
        <f t="shared" ca="1" si="239"/>
        <v>2281.1313944099129</v>
      </c>
      <c r="AD171" s="16">
        <f t="shared" ca="1" si="233"/>
        <v>20065.069144499714</v>
      </c>
      <c r="AE171" s="16">
        <f t="shared" ca="1" si="173"/>
        <v>373.43683710765293</v>
      </c>
      <c r="AF171" s="14">
        <f t="shared" si="205"/>
        <v>450.45000000000005</v>
      </c>
      <c r="AG171" s="5">
        <f t="shared" si="174"/>
        <v>0</v>
      </c>
      <c r="AH171" s="16">
        <f t="shared" ca="1" si="175"/>
        <v>23170.08737601728</v>
      </c>
      <c r="AI171" s="16">
        <f t="shared" ca="1" si="176"/>
        <v>1265749.644340717</v>
      </c>
      <c r="AJ171" s="16">
        <f t="shared" ca="1" si="206"/>
        <v>9.4829207396175452E-2</v>
      </c>
      <c r="AK171" s="16">
        <f t="shared" ca="1" si="207"/>
        <v>9.4829207396175452E-2</v>
      </c>
      <c r="AO171" s="5">
        <v>150</v>
      </c>
      <c r="AP171" s="4">
        <f t="shared" ca="1" si="208"/>
        <v>50041</v>
      </c>
      <c r="AQ171" s="5">
        <f t="shared" ca="1" si="240"/>
        <v>31</v>
      </c>
      <c r="AR171" s="5">
        <f t="shared" ca="1" si="209"/>
        <v>4567</v>
      </c>
      <c r="AS171" s="2">
        <f t="shared" ca="1" si="210"/>
        <v>669322.0309861768</v>
      </c>
      <c r="AT171" s="2">
        <f t="shared" ca="1" si="241"/>
        <v>16691.240067030409</v>
      </c>
      <c r="AU171" s="16">
        <f t="shared" ca="1" si="234"/>
        <v>10591.219936194946</v>
      </c>
      <c r="AV171" s="16">
        <f t="shared" ca="1" si="177"/>
        <v>197.11627433730297</v>
      </c>
      <c r="AW171" s="14">
        <f t="shared" si="211"/>
        <v>450.45000000000005</v>
      </c>
      <c r="AX171" s="5">
        <f t="shared" si="178"/>
        <v>0</v>
      </c>
      <c r="AY171" s="16">
        <f t="shared" ca="1" si="179"/>
        <v>27930.026277562658</v>
      </c>
      <c r="AZ171" s="16">
        <f t="shared" ca="1" si="180"/>
        <v>652630.79091914638</v>
      </c>
      <c r="BA171" s="16">
        <f t="shared" ca="1" si="212"/>
        <v>9.4829207396175452E-2</v>
      </c>
      <c r="BB171" s="16">
        <f t="shared" ca="1" si="213"/>
        <v>9.4829207396175452E-2</v>
      </c>
      <c r="BF171" s="5">
        <v>150</v>
      </c>
      <c r="BG171" s="4">
        <f t="shared" ca="1" si="214"/>
        <v>50041</v>
      </c>
      <c r="BH171" s="5">
        <f t="shared" ca="1" si="242"/>
        <v>31</v>
      </c>
      <c r="BI171" s="5">
        <f t="shared" ca="1" si="215"/>
        <v>4567</v>
      </c>
      <c r="BJ171" s="2">
        <f t="shared" ca="1" si="216"/>
        <v>665322.83688649372</v>
      </c>
      <c r="BK171" s="2">
        <f t="shared" ca="1" si="243"/>
        <v>12871.280628302391</v>
      </c>
      <c r="BL171" s="16">
        <f t="shared" ca="1" si="235"/>
        <v>10527.937476756297</v>
      </c>
      <c r="BM171" s="16">
        <f t="shared" ca="1" si="181"/>
        <v>195.93850608108738</v>
      </c>
      <c r="BN171" s="14">
        <f t="shared" si="217"/>
        <v>450.45000000000005</v>
      </c>
      <c r="BO171" s="5">
        <f t="shared" si="182"/>
        <v>0</v>
      </c>
      <c r="BP171" s="16">
        <f t="shared" ca="1" si="183"/>
        <v>24045.606611139778</v>
      </c>
      <c r="BQ171" s="16">
        <f t="shared" ca="1" si="184"/>
        <v>652451.55625819135</v>
      </c>
      <c r="BR171" s="16">
        <f t="shared" ca="1" si="218"/>
        <v>9.4829207396175452E-2</v>
      </c>
      <c r="BS171" s="16">
        <f t="shared" ca="1" si="219"/>
        <v>9.4829207396175452E-2</v>
      </c>
      <c r="BW171" s="5">
        <v>150</v>
      </c>
      <c r="BX171" s="4">
        <f t="shared" ca="1" si="220"/>
        <v>50041</v>
      </c>
      <c r="BY171" s="5">
        <f t="shared" ca="1" si="244"/>
        <v>31</v>
      </c>
      <c r="BZ171" s="5">
        <f t="shared" ca="1" si="221"/>
        <v>4567</v>
      </c>
      <c r="CA171" s="2">
        <f t="shared" ca="1" si="222"/>
        <v>1271885.1494966361</v>
      </c>
      <c r="CB171" s="2">
        <f t="shared" ca="1" si="245"/>
        <v>5961.9890116761635</v>
      </c>
      <c r="CC171" s="16">
        <f t="shared" ca="1" si="236"/>
        <v>20126.059995442265</v>
      </c>
      <c r="CD171" s="16">
        <f t="shared" ca="1" si="185"/>
        <v>374.5719555717094</v>
      </c>
      <c r="CE171" s="14">
        <f t="shared" si="223"/>
        <v>450.45000000000005</v>
      </c>
      <c r="CF171" s="5">
        <f t="shared" si="186"/>
        <v>0</v>
      </c>
      <c r="CG171" s="16">
        <f t="shared" ca="1" si="187"/>
        <v>26913.070962690137</v>
      </c>
      <c r="CH171" s="16">
        <f t="shared" ca="1" si="188"/>
        <v>1265923.1604849601</v>
      </c>
      <c r="CI171" s="16">
        <f t="shared" ca="1" si="224"/>
        <v>9.4829207396175452E-2</v>
      </c>
      <c r="CJ171" s="16">
        <f t="shared" ca="1" si="225"/>
        <v>9.4829207396175452E-2</v>
      </c>
      <c r="CN171" s="5">
        <v>150</v>
      </c>
      <c r="CO171" s="4">
        <f t="shared" ca="1" si="226"/>
        <v>50041</v>
      </c>
      <c r="CP171" s="5">
        <f t="shared" ca="1" si="246"/>
        <v>31</v>
      </c>
      <c r="CQ171" s="5">
        <f t="shared" ca="1" si="227"/>
        <v>4567</v>
      </c>
      <c r="CR171" s="2">
        <f t="shared" ca="1" si="228"/>
        <v>1268030.7757351268</v>
      </c>
      <c r="CS171" s="2">
        <f t="shared" ca="1" si="247"/>
        <v>2281.1313944099129</v>
      </c>
      <c r="CT171" s="16">
        <f t="shared" ca="1" si="237"/>
        <v>20065.069144499714</v>
      </c>
      <c r="CU171" s="16">
        <f t="shared" ca="1" si="189"/>
        <v>373.43683710765293</v>
      </c>
      <c r="CV171" s="14">
        <f t="shared" si="229"/>
        <v>450.45000000000005</v>
      </c>
      <c r="CW171" s="5">
        <f t="shared" si="190"/>
        <v>0</v>
      </c>
      <c r="CX171" s="16">
        <f t="shared" ca="1" si="191"/>
        <v>23170.08737601728</v>
      </c>
      <c r="CY171" s="16">
        <f t="shared" ca="1" si="192"/>
        <v>1265749.644340717</v>
      </c>
      <c r="CZ171" s="16">
        <f t="shared" ca="1" si="230"/>
        <v>9.4829207396175452E-2</v>
      </c>
      <c r="DA171" s="16">
        <f t="shared" ca="1" si="231"/>
        <v>9.4829207396175452E-2</v>
      </c>
    </row>
    <row r="172" spans="2:105">
      <c r="B172" s="5">
        <v>151</v>
      </c>
      <c r="C172" s="4">
        <f t="shared" ca="1" si="193"/>
        <v>50072</v>
      </c>
      <c r="D172" s="5">
        <f t="shared" ca="1" si="194"/>
        <v>31</v>
      </c>
      <c r="E172" s="5">
        <f t="shared" ca="1" si="195"/>
        <v>4598</v>
      </c>
      <c r="F172" s="2">
        <f t="shared" ca="1" si="196"/>
        <v>1265923.1604849601</v>
      </c>
      <c r="G172" s="2">
        <f t="shared" ca="1" si="168"/>
        <v>6058.0861651595042</v>
      </c>
      <c r="H172" s="16">
        <f t="shared" ca="1" si="232"/>
        <v>20031.718656062174</v>
      </c>
      <c r="I172" s="16">
        <f t="shared" ca="1" si="169"/>
        <v>372.81614146845931</v>
      </c>
      <c r="J172" s="14">
        <f t="shared" si="197"/>
        <v>450.45000000000005</v>
      </c>
      <c r="K172" s="5">
        <f t="shared" si="170"/>
        <v>0</v>
      </c>
      <c r="L172" s="16">
        <f t="shared" ca="1" si="171"/>
        <v>26913.070962690137</v>
      </c>
      <c r="M172" s="16">
        <f t="shared" ca="1" si="172"/>
        <v>1259865.0743198006</v>
      </c>
      <c r="N172" s="16">
        <f t="shared" ca="1" si="198"/>
        <v>9.3324953470756047E-2</v>
      </c>
      <c r="O172" s="16">
        <f t="shared" ca="1" si="199"/>
        <v>9.3324953470756047E-2</v>
      </c>
      <c r="P172" s="82"/>
      <c r="Q172" s="77">
        <f ca="1">IFERROR(IF('Simulación Cliente'!$H$21="Simple",G172+H172+I172+J172+K172,AC172+AD172+AE172+AF172+AG172),"")</f>
        <v>26913.070962690137</v>
      </c>
      <c r="R172" s="79">
        <f t="shared" ca="1" si="200"/>
        <v>4598</v>
      </c>
      <c r="S172" s="78">
        <f ca="1">IFERROR((1+'Simulación Cliente'!$E$21)^(R172/360),"")</f>
        <v>11.195434058959661</v>
      </c>
      <c r="T172" s="75">
        <f t="shared" ca="1" si="201"/>
        <v>2403.9299999999998</v>
      </c>
      <c r="X172" s="5">
        <v>151</v>
      </c>
      <c r="Y172" s="4">
        <f t="shared" ca="1" si="202"/>
        <v>50072</v>
      </c>
      <c r="Z172" s="5">
        <f t="shared" ca="1" si="238"/>
        <v>31</v>
      </c>
      <c r="AA172" s="5">
        <f t="shared" ca="1" si="203"/>
        <v>4598</v>
      </c>
      <c r="AB172" s="2">
        <f t="shared" ca="1" si="204"/>
        <v>1265749.644340717</v>
      </c>
      <c r="AC172" s="2">
        <f t="shared" ca="1" si="239"/>
        <v>2317.8993645109913</v>
      </c>
      <c r="AD172" s="16">
        <f t="shared" ca="1" si="233"/>
        <v>20028.972970785013</v>
      </c>
      <c r="AE172" s="16">
        <f t="shared" ca="1" si="173"/>
        <v>372.7650407212746</v>
      </c>
      <c r="AF172" s="14">
        <f t="shared" si="205"/>
        <v>450.45000000000005</v>
      </c>
      <c r="AG172" s="5">
        <f t="shared" si="174"/>
        <v>0</v>
      </c>
      <c r="AH172" s="16">
        <f t="shared" ca="1" si="175"/>
        <v>23170.08737601728</v>
      </c>
      <c r="AI172" s="16">
        <f t="shared" ca="1" si="176"/>
        <v>1263431.744976206</v>
      </c>
      <c r="AJ172" s="16">
        <f t="shared" ca="1" si="206"/>
        <v>9.3324953470756047E-2</v>
      </c>
      <c r="AK172" s="16">
        <f t="shared" ca="1" si="207"/>
        <v>9.3324953470756047E-2</v>
      </c>
      <c r="AO172" s="5">
        <v>151</v>
      </c>
      <c r="AP172" s="4">
        <f t="shared" ca="1" si="208"/>
        <v>50072</v>
      </c>
      <c r="AQ172" s="5">
        <f t="shared" ca="1" si="240"/>
        <v>31</v>
      </c>
      <c r="AR172" s="5">
        <f t="shared" ca="1" si="209"/>
        <v>4598</v>
      </c>
      <c r="AS172" s="2">
        <f t="shared" ca="1" si="210"/>
        <v>652630.79091914638</v>
      </c>
      <c r="AT172" s="2">
        <f t="shared" ca="1" si="241"/>
        <v>16960.274554582706</v>
      </c>
      <c r="AU172" s="16">
        <f t="shared" ca="1" si="234"/>
        <v>10327.101042189201</v>
      </c>
      <c r="AV172" s="16">
        <f t="shared" ca="1" si="177"/>
        <v>192.20068079074824</v>
      </c>
      <c r="AW172" s="14">
        <f t="shared" si="211"/>
        <v>450.45000000000005</v>
      </c>
      <c r="AX172" s="5">
        <f t="shared" si="178"/>
        <v>0</v>
      </c>
      <c r="AY172" s="16">
        <f t="shared" ca="1" si="179"/>
        <v>27930.026277562658</v>
      </c>
      <c r="AZ172" s="16">
        <f t="shared" ca="1" si="180"/>
        <v>635670.51636456372</v>
      </c>
      <c r="BA172" s="16">
        <f t="shared" ca="1" si="212"/>
        <v>9.3324953470756047E-2</v>
      </c>
      <c r="BB172" s="16">
        <f t="shared" ca="1" si="213"/>
        <v>9.3324953470756047E-2</v>
      </c>
      <c r="BF172" s="5">
        <v>151</v>
      </c>
      <c r="BG172" s="4">
        <f t="shared" ca="1" si="214"/>
        <v>50072</v>
      </c>
      <c r="BH172" s="5">
        <f t="shared" ca="1" si="242"/>
        <v>31</v>
      </c>
      <c r="BI172" s="5">
        <f t="shared" ca="1" si="215"/>
        <v>4598</v>
      </c>
      <c r="BJ172" s="2">
        <f t="shared" ca="1" si="216"/>
        <v>652451.55625819135</v>
      </c>
      <c r="BK172" s="2">
        <f t="shared" ca="1" si="243"/>
        <v>13078.743846977028</v>
      </c>
      <c r="BL172" s="16">
        <f t="shared" ca="1" si="235"/>
        <v>10324.264868230355</v>
      </c>
      <c r="BM172" s="16">
        <f t="shared" ca="1" si="181"/>
        <v>192.14789593239311</v>
      </c>
      <c r="BN172" s="14">
        <f t="shared" si="217"/>
        <v>450.45000000000005</v>
      </c>
      <c r="BO172" s="5">
        <f t="shared" si="182"/>
        <v>0</v>
      </c>
      <c r="BP172" s="16">
        <f t="shared" ca="1" si="183"/>
        <v>24045.606611139778</v>
      </c>
      <c r="BQ172" s="16">
        <f t="shared" ca="1" si="184"/>
        <v>639372.81241121434</v>
      </c>
      <c r="BR172" s="16">
        <f t="shared" ca="1" si="218"/>
        <v>9.3324953470756047E-2</v>
      </c>
      <c r="BS172" s="16">
        <f t="shared" ca="1" si="219"/>
        <v>9.3324953470756047E-2</v>
      </c>
      <c r="BW172" s="5">
        <v>151</v>
      </c>
      <c r="BX172" s="4">
        <f t="shared" ca="1" si="220"/>
        <v>50072</v>
      </c>
      <c r="BY172" s="5">
        <f t="shared" ca="1" si="244"/>
        <v>31</v>
      </c>
      <c r="BZ172" s="5">
        <f t="shared" ca="1" si="221"/>
        <v>4598</v>
      </c>
      <c r="CA172" s="2">
        <f t="shared" ca="1" si="222"/>
        <v>1265923.1604849601</v>
      </c>
      <c r="CB172" s="2">
        <f t="shared" ca="1" si="245"/>
        <v>6058.0861651595042</v>
      </c>
      <c r="CC172" s="16">
        <f t="shared" ca="1" si="236"/>
        <v>20031.718656062174</v>
      </c>
      <c r="CD172" s="16">
        <f t="shared" ca="1" si="185"/>
        <v>372.81614146845931</v>
      </c>
      <c r="CE172" s="14">
        <f t="shared" si="223"/>
        <v>450.45000000000005</v>
      </c>
      <c r="CF172" s="5">
        <f t="shared" si="186"/>
        <v>0</v>
      </c>
      <c r="CG172" s="16">
        <f t="shared" ca="1" si="187"/>
        <v>26913.070962690137</v>
      </c>
      <c r="CH172" s="16">
        <f t="shared" ca="1" si="188"/>
        <v>1259865.0743198006</v>
      </c>
      <c r="CI172" s="16">
        <f t="shared" ca="1" si="224"/>
        <v>9.3324953470756047E-2</v>
      </c>
      <c r="CJ172" s="16">
        <f t="shared" ca="1" si="225"/>
        <v>9.3324953470756047E-2</v>
      </c>
      <c r="CN172" s="5">
        <v>151</v>
      </c>
      <c r="CO172" s="4">
        <f t="shared" ca="1" si="226"/>
        <v>50072</v>
      </c>
      <c r="CP172" s="5">
        <f t="shared" ca="1" si="246"/>
        <v>31</v>
      </c>
      <c r="CQ172" s="5">
        <f t="shared" ca="1" si="227"/>
        <v>4598</v>
      </c>
      <c r="CR172" s="2">
        <f t="shared" ca="1" si="228"/>
        <v>1265749.644340717</v>
      </c>
      <c r="CS172" s="2">
        <f t="shared" ca="1" si="247"/>
        <v>2317.8993645109913</v>
      </c>
      <c r="CT172" s="16">
        <f t="shared" ca="1" si="237"/>
        <v>20028.972970785013</v>
      </c>
      <c r="CU172" s="16">
        <f t="shared" ca="1" si="189"/>
        <v>372.7650407212746</v>
      </c>
      <c r="CV172" s="14">
        <f t="shared" si="229"/>
        <v>450.45000000000005</v>
      </c>
      <c r="CW172" s="5">
        <f t="shared" si="190"/>
        <v>0</v>
      </c>
      <c r="CX172" s="16">
        <f t="shared" ca="1" si="191"/>
        <v>23170.08737601728</v>
      </c>
      <c r="CY172" s="16">
        <f t="shared" ca="1" si="192"/>
        <v>1263431.744976206</v>
      </c>
      <c r="CZ172" s="16">
        <f t="shared" ca="1" si="230"/>
        <v>9.3324953470756047E-2</v>
      </c>
      <c r="DA172" s="16">
        <f t="shared" ca="1" si="231"/>
        <v>9.3324953470756047E-2</v>
      </c>
    </row>
    <row r="173" spans="2:105">
      <c r="B173" s="5">
        <v>152</v>
      </c>
      <c r="C173" s="4">
        <f t="shared" ca="1" si="193"/>
        <v>50100</v>
      </c>
      <c r="D173" s="5">
        <f t="shared" ca="1" si="194"/>
        <v>28</v>
      </c>
      <c r="E173" s="5">
        <f t="shared" ca="1" si="195"/>
        <v>4626</v>
      </c>
      <c r="F173" s="2">
        <f t="shared" ca="1" si="196"/>
        <v>1259865.0743198006</v>
      </c>
      <c r="G173" s="2">
        <f t="shared" ca="1" si="168"/>
        <v>8134.6277528957544</v>
      </c>
      <c r="H173" s="16">
        <f t="shared" ca="1" si="232"/>
        <v>17992.872283381614</v>
      </c>
      <c r="I173" s="16">
        <f t="shared" ca="1" si="169"/>
        <v>335.12092641276917</v>
      </c>
      <c r="J173" s="14">
        <f t="shared" si="197"/>
        <v>450.45000000000005</v>
      </c>
      <c r="K173" s="5">
        <f t="shared" si="170"/>
        <v>0</v>
      </c>
      <c r="L173" s="16">
        <f t="shared" ca="1" si="171"/>
        <v>26913.070962690137</v>
      </c>
      <c r="M173" s="16">
        <f t="shared" ca="1" si="172"/>
        <v>1251730.4465669049</v>
      </c>
      <c r="N173" s="16">
        <f t="shared" ca="1" si="198"/>
        <v>9.1986792630349395E-2</v>
      </c>
      <c r="O173" s="16">
        <f t="shared" ca="1" si="199"/>
        <v>9.1986792630349395E-2</v>
      </c>
      <c r="P173" s="82"/>
      <c r="Q173" s="77">
        <f ca="1">IFERROR(IF('Simulación Cliente'!$H$21="Simple",G173+H173+I173+J173+K173,AC173+AD173+AE173+AF173+AG173),"")</f>
        <v>26913.070962690137</v>
      </c>
      <c r="R173" s="79">
        <f t="shared" ca="1" si="200"/>
        <v>4626</v>
      </c>
      <c r="S173" s="78">
        <f ca="1">IFERROR((1+'Simulación Cliente'!$E$21)^(R173/360),"")</f>
        <v>11.361330153662566</v>
      </c>
      <c r="T173" s="75">
        <f t="shared" ca="1" si="201"/>
        <v>2368.83</v>
      </c>
      <c r="X173" s="5">
        <v>152</v>
      </c>
      <c r="Y173" s="4">
        <f t="shared" ca="1" si="202"/>
        <v>50100</v>
      </c>
      <c r="Z173" s="5">
        <f t="shared" ca="1" si="238"/>
        <v>28</v>
      </c>
      <c r="AA173" s="5">
        <f t="shared" ca="1" si="203"/>
        <v>4626</v>
      </c>
      <c r="AB173" s="2">
        <f t="shared" ca="1" si="204"/>
        <v>1263431.744976206</v>
      </c>
      <c r="AC173" s="2">
        <f t="shared" ca="1" si="239"/>
        <v>4339.7577246470282</v>
      </c>
      <c r="AD173" s="16">
        <f t="shared" ca="1" si="233"/>
        <v>18043.80999957494</v>
      </c>
      <c r="AE173" s="16">
        <f t="shared" ca="1" si="173"/>
        <v>336.06965179530994</v>
      </c>
      <c r="AF173" s="14">
        <f t="shared" si="205"/>
        <v>450.45000000000005</v>
      </c>
      <c r="AG173" s="5">
        <f t="shared" si="174"/>
        <v>0</v>
      </c>
      <c r="AH173" s="16">
        <f t="shared" ca="1" si="175"/>
        <v>23170.08737601728</v>
      </c>
      <c r="AI173" s="16">
        <f t="shared" ca="1" si="176"/>
        <v>1259091.987251559</v>
      </c>
      <c r="AJ173" s="16">
        <f t="shared" ca="1" si="206"/>
        <v>9.1986792630349395E-2</v>
      </c>
      <c r="AK173" s="16">
        <f t="shared" ca="1" si="207"/>
        <v>9.1986792630349395E-2</v>
      </c>
      <c r="AO173" s="5">
        <v>152</v>
      </c>
      <c r="AP173" s="4">
        <f t="shared" ca="1" si="208"/>
        <v>50100</v>
      </c>
      <c r="AQ173" s="5">
        <f t="shared" ca="1" si="240"/>
        <v>28</v>
      </c>
      <c r="AR173" s="5">
        <f t="shared" ca="1" si="209"/>
        <v>4626</v>
      </c>
      <c r="AS173" s="2">
        <f t="shared" ca="1" si="210"/>
        <v>635670.51636456372</v>
      </c>
      <c r="AT173" s="2">
        <f t="shared" ca="1" si="241"/>
        <v>18232.10593722773</v>
      </c>
      <c r="AU173" s="16">
        <f t="shared" ca="1" si="234"/>
        <v>9078.383589158504</v>
      </c>
      <c r="AV173" s="16">
        <f t="shared" ca="1" si="177"/>
        <v>169.08675117642153</v>
      </c>
      <c r="AW173" s="14">
        <f t="shared" si="211"/>
        <v>450.45000000000005</v>
      </c>
      <c r="AX173" s="5">
        <f t="shared" si="178"/>
        <v>0</v>
      </c>
      <c r="AY173" s="16">
        <f t="shared" ca="1" si="179"/>
        <v>27930.026277562658</v>
      </c>
      <c r="AZ173" s="16">
        <f t="shared" ca="1" si="180"/>
        <v>617438.410427336</v>
      </c>
      <c r="BA173" s="16">
        <f t="shared" ca="1" si="212"/>
        <v>9.1986792630349395E-2</v>
      </c>
      <c r="BB173" s="16">
        <f t="shared" ca="1" si="213"/>
        <v>9.1986792630349395E-2</v>
      </c>
      <c r="BF173" s="5">
        <v>152</v>
      </c>
      <c r="BG173" s="4">
        <f t="shared" ca="1" si="214"/>
        <v>50100</v>
      </c>
      <c r="BH173" s="5">
        <f t="shared" ca="1" si="242"/>
        <v>28</v>
      </c>
      <c r="BI173" s="5">
        <f t="shared" ca="1" si="215"/>
        <v>4626</v>
      </c>
      <c r="BJ173" s="2">
        <f t="shared" ca="1" si="216"/>
        <v>639372.81241121434</v>
      </c>
      <c r="BK173" s="2">
        <f t="shared" ca="1" si="243"/>
        <v>14293.826807448988</v>
      </c>
      <c r="BL173" s="16">
        <f t="shared" ca="1" si="235"/>
        <v>9131.2582511207129</v>
      </c>
      <c r="BM173" s="16">
        <f t="shared" ca="1" si="181"/>
        <v>170.07155257007693</v>
      </c>
      <c r="BN173" s="14">
        <f t="shared" si="217"/>
        <v>450.45000000000005</v>
      </c>
      <c r="BO173" s="5">
        <f t="shared" si="182"/>
        <v>0</v>
      </c>
      <c r="BP173" s="16">
        <f t="shared" ca="1" si="183"/>
        <v>24045.606611139778</v>
      </c>
      <c r="BQ173" s="16">
        <f t="shared" ca="1" si="184"/>
        <v>625078.98560376535</v>
      </c>
      <c r="BR173" s="16">
        <f t="shared" ca="1" si="218"/>
        <v>9.1986792630349395E-2</v>
      </c>
      <c r="BS173" s="16">
        <f t="shared" ca="1" si="219"/>
        <v>9.1986792630349395E-2</v>
      </c>
      <c r="BW173" s="5">
        <v>152</v>
      </c>
      <c r="BX173" s="4">
        <f t="shared" ca="1" si="220"/>
        <v>50100</v>
      </c>
      <c r="BY173" s="5">
        <f t="shared" ca="1" si="244"/>
        <v>28</v>
      </c>
      <c r="BZ173" s="5">
        <f t="shared" ca="1" si="221"/>
        <v>4626</v>
      </c>
      <c r="CA173" s="2">
        <f t="shared" ca="1" si="222"/>
        <v>1259865.0743198006</v>
      </c>
      <c r="CB173" s="2">
        <f t="shared" ca="1" si="245"/>
        <v>8134.6277528957544</v>
      </c>
      <c r="CC173" s="16">
        <f t="shared" ca="1" si="236"/>
        <v>17992.872283381614</v>
      </c>
      <c r="CD173" s="16">
        <f t="shared" ca="1" si="185"/>
        <v>335.12092641276917</v>
      </c>
      <c r="CE173" s="14">
        <f t="shared" si="223"/>
        <v>450.45000000000005</v>
      </c>
      <c r="CF173" s="5">
        <f t="shared" si="186"/>
        <v>0</v>
      </c>
      <c r="CG173" s="16">
        <f t="shared" ca="1" si="187"/>
        <v>26913.070962690137</v>
      </c>
      <c r="CH173" s="16">
        <f t="shared" ca="1" si="188"/>
        <v>1251730.4465669049</v>
      </c>
      <c r="CI173" s="16">
        <f t="shared" ca="1" si="224"/>
        <v>9.1986792630349395E-2</v>
      </c>
      <c r="CJ173" s="16">
        <f t="shared" ca="1" si="225"/>
        <v>9.1986792630349395E-2</v>
      </c>
      <c r="CN173" s="5">
        <v>152</v>
      </c>
      <c r="CO173" s="4">
        <f t="shared" ca="1" si="226"/>
        <v>50100</v>
      </c>
      <c r="CP173" s="5">
        <f t="shared" ca="1" si="246"/>
        <v>28</v>
      </c>
      <c r="CQ173" s="5">
        <f t="shared" ca="1" si="227"/>
        <v>4626</v>
      </c>
      <c r="CR173" s="2">
        <f t="shared" ca="1" si="228"/>
        <v>1263431.744976206</v>
      </c>
      <c r="CS173" s="2">
        <f t="shared" ca="1" si="247"/>
        <v>4339.7577246470282</v>
      </c>
      <c r="CT173" s="16">
        <f t="shared" ca="1" si="237"/>
        <v>18043.80999957494</v>
      </c>
      <c r="CU173" s="16">
        <f t="shared" ca="1" si="189"/>
        <v>336.06965179530994</v>
      </c>
      <c r="CV173" s="14">
        <f t="shared" si="229"/>
        <v>450.45000000000005</v>
      </c>
      <c r="CW173" s="5">
        <f t="shared" si="190"/>
        <v>0</v>
      </c>
      <c r="CX173" s="16">
        <f t="shared" ca="1" si="191"/>
        <v>23170.08737601728</v>
      </c>
      <c r="CY173" s="16">
        <f t="shared" ca="1" si="192"/>
        <v>1259091.987251559</v>
      </c>
      <c r="CZ173" s="16">
        <f t="shared" ca="1" si="230"/>
        <v>9.1986792630349395E-2</v>
      </c>
      <c r="DA173" s="16">
        <f t="shared" ca="1" si="231"/>
        <v>9.1986792630349395E-2</v>
      </c>
    </row>
    <row r="174" spans="2:105">
      <c r="B174" s="5">
        <v>153</v>
      </c>
      <c r="C174" s="4">
        <f t="shared" ca="1" si="193"/>
        <v>50131</v>
      </c>
      <c r="D174" s="5">
        <f t="shared" ca="1" si="194"/>
        <v>31</v>
      </c>
      <c r="E174" s="5">
        <f t="shared" ca="1" si="195"/>
        <v>4657</v>
      </c>
      <c r="F174" s="2">
        <f t="shared" ca="1" si="196"/>
        <v>1251730.4465669049</v>
      </c>
      <c r="G174" s="2">
        <f t="shared" ca="1" si="168"/>
        <v>6286.8486477902916</v>
      </c>
      <c r="H174" s="16">
        <f t="shared" ca="1" si="232"/>
        <v>19807.135947532261</v>
      </c>
      <c r="I174" s="16">
        <f t="shared" ca="1" si="169"/>
        <v>368.63636736758258</v>
      </c>
      <c r="J174" s="14">
        <f t="shared" si="197"/>
        <v>450.45000000000005</v>
      </c>
      <c r="K174" s="5">
        <f t="shared" si="170"/>
        <v>0</v>
      </c>
      <c r="L174" s="16">
        <f t="shared" ca="1" si="171"/>
        <v>26913.070962690137</v>
      </c>
      <c r="M174" s="16">
        <f t="shared" ca="1" si="172"/>
        <v>1245443.5979191146</v>
      </c>
      <c r="N174" s="16">
        <f t="shared" ca="1" si="198"/>
        <v>9.052762727718075E-2</v>
      </c>
      <c r="O174" s="16">
        <f t="shared" ca="1" si="199"/>
        <v>9.052762727718075E-2</v>
      </c>
      <c r="P174" s="82"/>
      <c r="Q174" s="77">
        <f ca="1">IFERROR(IF('Simulación Cliente'!$H$21="Simple",G174+H174+I174+J174+K174,AC174+AD174+AE174+AF174+AG174),"")</f>
        <v>26913.070962690137</v>
      </c>
      <c r="R174" s="79">
        <f t="shared" ca="1" si="200"/>
        <v>4657</v>
      </c>
      <c r="S174" s="78">
        <f ca="1">IFERROR((1+'Simulación Cliente'!$E$21)^(R174/360),"")</f>
        <v>11.547869813486258</v>
      </c>
      <c r="T174" s="75">
        <f t="shared" ca="1" si="201"/>
        <v>2330.5700000000002</v>
      </c>
      <c r="X174" s="5">
        <v>153</v>
      </c>
      <c r="Y174" s="4">
        <f t="shared" ca="1" si="202"/>
        <v>50131</v>
      </c>
      <c r="Z174" s="5">
        <f t="shared" ca="1" si="238"/>
        <v>31</v>
      </c>
      <c r="AA174" s="5">
        <f t="shared" ca="1" si="203"/>
        <v>4657</v>
      </c>
      <c r="AB174" s="2">
        <f t="shared" ca="1" si="204"/>
        <v>1259091.987251559</v>
      </c>
      <c r="AC174" s="2">
        <f t="shared" ca="1" si="239"/>
        <v>2425.209507800977</v>
      </c>
      <c r="AD174" s="16">
        <f t="shared" ca="1" si="233"/>
        <v>19923.62351682016</v>
      </c>
      <c r="AE174" s="16">
        <f t="shared" ca="1" si="173"/>
        <v>370.80435139614275</v>
      </c>
      <c r="AF174" s="14">
        <f t="shared" si="205"/>
        <v>450.45000000000005</v>
      </c>
      <c r="AG174" s="5">
        <f t="shared" si="174"/>
        <v>0</v>
      </c>
      <c r="AH174" s="16">
        <f t="shared" ca="1" si="175"/>
        <v>23170.08737601728</v>
      </c>
      <c r="AI174" s="16">
        <f t="shared" ca="1" si="176"/>
        <v>1256666.7777437582</v>
      </c>
      <c r="AJ174" s="16">
        <f t="shared" ca="1" si="206"/>
        <v>9.052762727718075E-2</v>
      </c>
      <c r="AK174" s="16">
        <f t="shared" ca="1" si="207"/>
        <v>9.052762727718075E-2</v>
      </c>
      <c r="AO174" s="5">
        <v>153</v>
      </c>
      <c r="AP174" s="4">
        <f t="shared" ca="1" si="208"/>
        <v>50131</v>
      </c>
      <c r="AQ174" s="5">
        <f t="shared" ca="1" si="240"/>
        <v>31</v>
      </c>
      <c r="AR174" s="5">
        <f t="shared" ca="1" si="209"/>
        <v>4657</v>
      </c>
      <c r="AS174" s="2">
        <f t="shared" ca="1" si="210"/>
        <v>617438.410427336</v>
      </c>
      <c r="AT174" s="2">
        <f t="shared" ca="1" si="241"/>
        <v>17527.51605451545</v>
      </c>
      <c r="AU174" s="16">
        <f t="shared" ca="1" si="234"/>
        <v>9770.2237475365182</v>
      </c>
      <c r="AV174" s="16">
        <f t="shared" ca="1" si="177"/>
        <v>181.8364755106897</v>
      </c>
      <c r="AW174" s="14">
        <f t="shared" si="211"/>
        <v>450.45000000000005</v>
      </c>
      <c r="AX174" s="5">
        <f t="shared" si="178"/>
        <v>0</v>
      </c>
      <c r="AY174" s="16">
        <f t="shared" ca="1" si="179"/>
        <v>27930.026277562658</v>
      </c>
      <c r="AZ174" s="16">
        <f t="shared" ca="1" si="180"/>
        <v>599910.8943728205</v>
      </c>
      <c r="BA174" s="16">
        <f t="shared" ca="1" si="212"/>
        <v>9.052762727718075E-2</v>
      </c>
      <c r="BB174" s="16">
        <f t="shared" ca="1" si="213"/>
        <v>9.052762727718075E-2</v>
      </c>
      <c r="BF174" s="5">
        <v>153</v>
      </c>
      <c r="BG174" s="4">
        <f t="shared" ca="1" si="214"/>
        <v>50131</v>
      </c>
      <c r="BH174" s="5">
        <f t="shared" ca="1" si="242"/>
        <v>31</v>
      </c>
      <c r="BI174" s="5">
        <f t="shared" ca="1" si="215"/>
        <v>4657</v>
      </c>
      <c r="BJ174" s="2">
        <f t="shared" ca="1" si="216"/>
        <v>625078.98560376535</v>
      </c>
      <c r="BK174" s="2">
        <f t="shared" ca="1" si="243"/>
        <v>13519.943271910637</v>
      </c>
      <c r="BL174" s="16">
        <f t="shared" ca="1" si="235"/>
        <v>9891.126703641763</v>
      </c>
      <c r="BM174" s="16">
        <f t="shared" ca="1" si="181"/>
        <v>184.08663558737621</v>
      </c>
      <c r="BN174" s="14">
        <f t="shared" si="217"/>
        <v>450.45000000000005</v>
      </c>
      <c r="BO174" s="5">
        <f t="shared" si="182"/>
        <v>0</v>
      </c>
      <c r="BP174" s="16">
        <f t="shared" ca="1" si="183"/>
        <v>24045.606611139778</v>
      </c>
      <c r="BQ174" s="16">
        <f t="shared" ca="1" si="184"/>
        <v>611559.0423318547</v>
      </c>
      <c r="BR174" s="16">
        <f t="shared" ca="1" si="218"/>
        <v>9.052762727718075E-2</v>
      </c>
      <c r="BS174" s="16">
        <f t="shared" ca="1" si="219"/>
        <v>9.052762727718075E-2</v>
      </c>
      <c r="BW174" s="5">
        <v>153</v>
      </c>
      <c r="BX174" s="4">
        <f t="shared" ca="1" si="220"/>
        <v>50131</v>
      </c>
      <c r="BY174" s="5">
        <f t="shared" ca="1" si="244"/>
        <v>31</v>
      </c>
      <c r="BZ174" s="5">
        <f t="shared" ca="1" si="221"/>
        <v>4657</v>
      </c>
      <c r="CA174" s="2">
        <f t="shared" ca="1" si="222"/>
        <v>1251730.4465669049</v>
      </c>
      <c r="CB174" s="2">
        <f t="shared" ca="1" si="245"/>
        <v>6286.8486477902916</v>
      </c>
      <c r="CC174" s="16">
        <f t="shared" ca="1" si="236"/>
        <v>19807.135947532261</v>
      </c>
      <c r="CD174" s="16">
        <f t="shared" ca="1" si="185"/>
        <v>368.63636736758258</v>
      </c>
      <c r="CE174" s="14">
        <f t="shared" si="223"/>
        <v>450.45000000000005</v>
      </c>
      <c r="CF174" s="5">
        <f t="shared" si="186"/>
        <v>0</v>
      </c>
      <c r="CG174" s="16">
        <f t="shared" ca="1" si="187"/>
        <v>26913.070962690137</v>
      </c>
      <c r="CH174" s="16">
        <f t="shared" ca="1" si="188"/>
        <v>1245443.5979191146</v>
      </c>
      <c r="CI174" s="16">
        <f t="shared" ca="1" si="224"/>
        <v>9.052762727718075E-2</v>
      </c>
      <c r="CJ174" s="16">
        <f t="shared" ca="1" si="225"/>
        <v>9.052762727718075E-2</v>
      </c>
      <c r="CN174" s="5">
        <v>153</v>
      </c>
      <c r="CO174" s="4">
        <f t="shared" ca="1" si="226"/>
        <v>50131</v>
      </c>
      <c r="CP174" s="5">
        <f t="shared" ca="1" si="246"/>
        <v>31</v>
      </c>
      <c r="CQ174" s="5">
        <f t="shared" ca="1" si="227"/>
        <v>4657</v>
      </c>
      <c r="CR174" s="2">
        <f t="shared" ca="1" si="228"/>
        <v>1259091.987251559</v>
      </c>
      <c r="CS174" s="2">
        <f t="shared" ca="1" si="247"/>
        <v>2425.209507800977</v>
      </c>
      <c r="CT174" s="16">
        <f t="shared" ca="1" si="237"/>
        <v>19923.62351682016</v>
      </c>
      <c r="CU174" s="16">
        <f t="shared" ca="1" si="189"/>
        <v>370.80435139614275</v>
      </c>
      <c r="CV174" s="14">
        <f t="shared" si="229"/>
        <v>450.45000000000005</v>
      </c>
      <c r="CW174" s="5">
        <f t="shared" si="190"/>
        <v>0</v>
      </c>
      <c r="CX174" s="16">
        <f t="shared" ca="1" si="191"/>
        <v>23170.08737601728</v>
      </c>
      <c r="CY174" s="16">
        <f t="shared" ca="1" si="192"/>
        <v>1256666.7777437582</v>
      </c>
      <c r="CZ174" s="16">
        <f t="shared" ca="1" si="230"/>
        <v>9.052762727718075E-2</v>
      </c>
      <c r="DA174" s="16">
        <f t="shared" ca="1" si="231"/>
        <v>9.052762727718075E-2</v>
      </c>
    </row>
    <row r="175" spans="2:105">
      <c r="B175" s="5">
        <v>154</v>
      </c>
      <c r="C175" s="4">
        <f t="shared" ca="1" si="193"/>
        <v>50161</v>
      </c>
      <c r="D175" s="5">
        <f t="shared" ca="1" si="194"/>
        <v>30</v>
      </c>
      <c r="E175" s="5">
        <f t="shared" ca="1" si="195"/>
        <v>4687</v>
      </c>
      <c r="F175" s="2">
        <f t="shared" ca="1" si="196"/>
        <v>1245443.5979191146</v>
      </c>
      <c r="G175" s="2">
        <f t="shared" ca="1" si="168"/>
        <v>7040.5875158613126</v>
      </c>
      <c r="H175" s="16">
        <f t="shared" ca="1" si="232"/>
        <v>19067.082021421764</v>
      </c>
      <c r="I175" s="16">
        <f t="shared" ca="1" si="169"/>
        <v>354.9514254070607</v>
      </c>
      <c r="J175" s="14">
        <f t="shared" si="197"/>
        <v>450.45000000000005</v>
      </c>
      <c r="K175" s="5">
        <f t="shared" si="170"/>
        <v>0</v>
      </c>
      <c r="L175" s="16">
        <f t="shared" ca="1" si="171"/>
        <v>26913.070962690137</v>
      </c>
      <c r="M175" s="16">
        <f t="shared" ca="1" si="172"/>
        <v>1238403.0104032534</v>
      </c>
      <c r="N175" s="16">
        <f t="shared" ca="1" si="198"/>
        <v>8.9137574008881643E-2</v>
      </c>
      <c r="O175" s="16">
        <f t="shared" ca="1" si="199"/>
        <v>8.9137574008881643E-2</v>
      </c>
      <c r="P175" s="82"/>
      <c r="Q175" s="77">
        <f ca="1">IFERROR(IF('Simulación Cliente'!$H$21="Simple",G175+H175+I175+J175+K175,AC175+AD175+AE175+AF175+AG175),"")</f>
        <v>26913.070962690137</v>
      </c>
      <c r="R175" s="79">
        <f t="shared" ca="1" si="200"/>
        <v>4687</v>
      </c>
      <c r="S175" s="78">
        <f ca="1">IFERROR((1+'Simulación Cliente'!$E$21)^(R175/360),"")</f>
        <v>11.731307709158244</v>
      </c>
      <c r="T175" s="75">
        <f t="shared" ca="1" si="201"/>
        <v>2294.12</v>
      </c>
      <c r="X175" s="5">
        <v>154</v>
      </c>
      <c r="Y175" s="4">
        <f t="shared" ca="1" si="202"/>
        <v>50161</v>
      </c>
      <c r="Z175" s="5">
        <f t="shared" ca="1" si="238"/>
        <v>30</v>
      </c>
      <c r="AA175" s="5">
        <f t="shared" ca="1" si="203"/>
        <v>4687</v>
      </c>
      <c r="AB175" s="2">
        <f t="shared" ca="1" si="204"/>
        <v>1256666.7777437582</v>
      </c>
      <c r="AC175" s="2">
        <f t="shared" ca="1" si="239"/>
        <v>3122.5843824998738</v>
      </c>
      <c r="AD175" s="16">
        <f t="shared" ca="1" si="233"/>
        <v>19238.90296186032</v>
      </c>
      <c r="AE175" s="16">
        <f t="shared" ca="1" si="173"/>
        <v>358.15003165708509</v>
      </c>
      <c r="AF175" s="14">
        <f t="shared" si="205"/>
        <v>450.45000000000005</v>
      </c>
      <c r="AG175" s="5">
        <f t="shared" si="174"/>
        <v>0</v>
      </c>
      <c r="AH175" s="16">
        <f t="shared" ca="1" si="175"/>
        <v>23170.08737601728</v>
      </c>
      <c r="AI175" s="16">
        <f t="shared" ca="1" si="176"/>
        <v>1253544.1933612584</v>
      </c>
      <c r="AJ175" s="16">
        <f t="shared" ca="1" si="206"/>
        <v>8.9137574008881643E-2</v>
      </c>
      <c r="AK175" s="16">
        <f t="shared" ca="1" si="207"/>
        <v>8.9137574008881643E-2</v>
      </c>
      <c r="AO175" s="5">
        <v>154</v>
      </c>
      <c r="AP175" s="4">
        <f t="shared" ca="1" si="208"/>
        <v>50161</v>
      </c>
      <c r="AQ175" s="5">
        <f t="shared" ca="1" si="240"/>
        <v>30</v>
      </c>
      <c r="AR175" s="5">
        <f t="shared" ca="1" si="209"/>
        <v>4687</v>
      </c>
      <c r="AS175" s="2">
        <f t="shared" ca="1" si="210"/>
        <v>599910.8943728205</v>
      </c>
      <c r="AT175" s="2">
        <f t="shared" ca="1" si="241"/>
        <v>18124.283532798298</v>
      </c>
      <c r="AU175" s="16">
        <f t="shared" ca="1" si="234"/>
        <v>9184.3181398680517</v>
      </c>
      <c r="AV175" s="16">
        <f t="shared" ca="1" si="177"/>
        <v>170.97460489630828</v>
      </c>
      <c r="AW175" s="14">
        <f t="shared" si="211"/>
        <v>450.45000000000005</v>
      </c>
      <c r="AX175" s="5">
        <f t="shared" si="178"/>
        <v>0</v>
      </c>
      <c r="AY175" s="16">
        <f t="shared" ca="1" si="179"/>
        <v>27930.026277562658</v>
      </c>
      <c r="AZ175" s="16">
        <f t="shared" ca="1" si="180"/>
        <v>581786.61084002221</v>
      </c>
      <c r="BA175" s="16">
        <f t="shared" ca="1" si="212"/>
        <v>8.9137574008881643E-2</v>
      </c>
      <c r="BB175" s="16">
        <f t="shared" ca="1" si="213"/>
        <v>8.9137574008881643E-2</v>
      </c>
      <c r="BF175" s="5">
        <v>154</v>
      </c>
      <c r="BG175" s="4">
        <f t="shared" ca="1" si="214"/>
        <v>50161</v>
      </c>
      <c r="BH175" s="5">
        <f t="shared" ca="1" si="242"/>
        <v>30</v>
      </c>
      <c r="BI175" s="5">
        <f t="shared" ca="1" si="215"/>
        <v>4687</v>
      </c>
      <c r="BJ175" s="2">
        <f t="shared" ca="1" si="216"/>
        <v>611559.0423318547</v>
      </c>
      <c r="BK175" s="2">
        <f t="shared" ca="1" si="243"/>
        <v>14058.217166651752</v>
      </c>
      <c r="BL175" s="16">
        <f t="shared" ca="1" si="235"/>
        <v>9362.6451174233898</v>
      </c>
      <c r="BM175" s="16">
        <f t="shared" ca="1" si="181"/>
        <v>174.29432706463407</v>
      </c>
      <c r="BN175" s="14">
        <f t="shared" si="217"/>
        <v>450.45000000000005</v>
      </c>
      <c r="BO175" s="5">
        <f t="shared" si="182"/>
        <v>0</v>
      </c>
      <c r="BP175" s="16">
        <f t="shared" ca="1" si="183"/>
        <v>24045.606611139778</v>
      </c>
      <c r="BQ175" s="16">
        <f t="shared" ca="1" si="184"/>
        <v>597500.82516520296</v>
      </c>
      <c r="BR175" s="16">
        <f t="shared" ca="1" si="218"/>
        <v>8.9137574008881643E-2</v>
      </c>
      <c r="BS175" s="16">
        <f t="shared" ca="1" si="219"/>
        <v>8.9137574008881643E-2</v>
      </c>
      <c r="BW175" s="5">
        <v>154</v>
      </c>
      <c r="BX175" s="4">
        <f t="shared" ca="1" si="220"/>
        <v>50161</v>
      </c>
      <c r="BY175" s="5">
        <f t="shared" ca="1" si="244"/>
        <v>30</v>
      </c>
      <c r="BZ175" s="5">
        <f t="shared" ca="1" si="221"/>
        <v>4687</v>
      </c>
      <c r="CA175" s="2">
        <f t="shared" ca="1" si="222"/>
        <v>1245443.5979191146</v>
      </c>
      <c r="CB175" s="2">
        <f t="shared" ca="1" si="245"/>
        <v>7040.5875158613126</v>
      </c>
      <c r="CC175" s="16">
        <f t="shared" ca="1" si="236"/>
        <v>19067.082021421764</v>
      </c>
      <c r="CD175" s="16">
        <f t="shared" ca="1" si="185"/>
        <v>354.9514254070607</v>
      </c>
      <c r="CE175" s="14">
        <f t="shared" si="223"/>
        <v>450.45000000000005</v>
      </c>
      <c r="CF175" s="5">
        <f t="shared" si="186"/>
        <v>0</v>
      </c>
      <c r="CG175" s="16">
        <f t="shared" ca="1" si="187"/>
        <v>26913.070962690137</v>
      </c>
      <c r="CH175" s="16">
        <f t="shared" ca="1" si="188"/>
        <v>1238403.0104032534</v>
      </c>
      <c r="CI175" s="16">
        <f t="shared" ca="1" si="224"/>
        <v>8.9137574008881643E-2</v>
      </c>
      <c r="CJ175" s="16">
        <f t="shared" ca="1" si="225"/>
        <v>8.9137574008881643E-2</v>
      </c>
      <c r="CN175" s="5">
        <v>154</v>
      </c>
      <c r="CO175" s="4">
        <f t="shared" ca="1" si="226"/>
        <v>50161</v>
      </c>
      <c r="CP175" s="5">
        <f t="shared" ca="1" si="246"/>
        <v>30</v>
      </c>
      <c r="CQ175" s="5">
        <f t="shared" ca="1" si="227"/>
        <v>4687</v>
      </c>
      <c r="CR175" s="2">
        <f t="shared" ca="1" si="228"/>
        <v>1256666.7777437582</v>
      </c>
      <c r="CS175" s="2">
        <f t="shared" ca="1" si="247"/>
        <v>3122.5843824998738</v>
      </c>
      <c r="CT175" s="16">
        <f t="shared" ca="1" si="237"/>
        <v>19238.90296186032</v>
      </c>
      <c r="CU175" s="16">
        <f t="shared" ca="1" si="189"/>
        <v>358.15003165708509</v>
      </c>
      <c r="CV175" s="14">
        <f t="shared" si="229"/>
        <v>450.45000000000005</v>
      </c>
      <c r="CW175" s="5">
        <f t="shared" si="190"/>
        <v>0</v>
      </c>
      <c r="CX175" s="16">
        <f t="shared" ca="1" si="191"/>
        <v>23170.08737601728</v>
      </c>
      <c r="CY175" s="16">
        <f t="shared" ca="1" si="192"/>
        <v>1253544.1933612584</v>
      </c>
      <c r="CZ175" s="16">
        <f t="shared" ca="1" si="230"/>
        <v>8.9137574008881643E-2</v>
      </c>
      <c r="DA175" s="16">
        <f t="shared" ca="1" si="231"/>
        <v>8.9137574008881643E-2</v>
      </c>
    </row>
    <row r="176" spans="2:105">
      <c r="B176" s="5">
        <v>155</v>
      </c>
      <c r="C176" s="4">
        <f t="shared" ca="1" si="193"/>
        <v>50192</v>
      </c>
      <c r="D176" s="5">
        <f t="shared" ca="1" si="194"/>
        <v>31</v>
      </c>
      <c r="E176" s="5">
        <f t="shared" ca="1" si="195"/>
        <v>4718</v>
      </c>
      <c r="F176" s="2">
        <f t="shared" ca="1" si="196"/>
        <v>1238403.0104032534</v>
      </c>
      <c r="G176" s="2">
        <f t="shared" ca="1" si="168"/>
        <v>6501.6643202193518</v>
      </c>
      <c r="H176" s="16">
        <f t="shared" ca="1" si="232"/>
        <v>19596.245223695103</v>
      </c>
      <c r="I176" s="16">
        <f t="shared" ca="1" si="169"/>
        <v>364.71141877568203</v>
      </c>
      <c r="J176" s="14">
        <f t="shared" si="197"/>
        <v>450.45000000000005</v>
      </c>
      <c r="K176" s="5">
        <f t="shared" si="170"/>
        <v>0</v>
      </c>
      <c r="L176" s="16">
        <f t="shared" ca="1" si="171"/>
        <v>26913.070962690137</v>
      </c>
      <c r="M176" s="16">
        <f t="shared" ca="1" si="172"/>
        <v>1231901.3460830341</v>
      </c>
      <c r="N176" s="16">
        <f t="shared" ca="1" si="198"/>
        <v>8.7723605155962239E-2</v>
      </c>
      <c r="O176" s="16">
        <f t="shared" ca="1" si="199"/>
        <v>8.7723605155962239E-2</v>
      </c>
      <c r="P176" s="82"/>
      <c r="Q176" s="77">
        <f ca="1">IFERROR(IF('Simulación Cliente'!$H$21="Simple",G176+H176+I176+J176+K176,AC176+AD176+AE176+AF176+AG176),"")</f>
        <v>26913.070962690137</v>
      </c>
      <c r="R176" s="79">
        <f t="shared" ca="1" si="200"/>
        <v>4718</v>
      </c>
      <c r="S176" s="78">
        <f ca="1">IFERROR((1+'Simulación Cliente'!$E$21)^(R176/360),"")</f>
        <v>11.923921964686055</v>
      </c>
      <c r="T176" s="75">
        <f t="shared" ca="1" si="201"/>
        <v>2257.0700000000002</v>
      </c>
      <c r="X176" s="5">
        <v>155</v>
      </c>
      <c r="Y176" s="4">
        <f t="shared" ca="1" si="202"/>
        <v>50192</v>
      </c>
      <c r="Z176" s="5">
        <f t="shared" ca="1" si="238"/>
        <v>31</v>
      </c>
      <c r="AA176" s="5">
        <f t="shared" ca="1" si="203"/>
        <v>4718</v>
      </c>
      <c r="AB176" s="2">
        <f t="shared" ca="1" si="204"/>
        <v>1253544.1933612584</v>
      </c>
      <c r="AC176" s="2">
        <f t="shared" ca="1" si="239"/>
        <v>2514.6305382534083</v>
      </c>
      <c r="AD176" s="16">
        <f t="shared" ca="1" si="233"/>
        <v>19835.836319428377</v>
      </c>
      <c r="AE176" s="16">
        <f t="shared" ca="1" si="173"/>
        <v>369.17051833549175</v>
      </c>
      <c r="AF176" s="14">
        <f t="shared" si="205"/>
        <v>450.45000000000005</v>
      </c>
      <c r="AG176" s="5">
        <f t="shared" si="174"/>
        <v>0</v>
      </c>
      <c r="AH176" s="16">
        <f t="shared" ca="1" si="175"/>
        <v>23170.08737601728</v>
      </c>
      <c r="AI176" s="16">
        <f t="shared" ca="1" si="176"/>
        <v>1251029.562823005</v>
      </c>
      <c r="AJ176" s="16">
        <f t="shared" ca="1" si="206"/>
        <v>8.7723605155962239E-2</v>
      </c>
      <c r="AK176" s="16">
        <f t="shared" ca="1" si="207"/>
        <v>8.7723605155962239E-2</v>
      </c>
      <c r="AO176" s="5">
        <v>155</v>
      </c>
      <c r="AP176" s="4">
        <f t="shared" ca="1" si="208"/>
        <v>50192</v>
      </c>
      <c r="AQ176" s="5">
        <f t="shared" ca="1" si="240"/>
        <v>31</v>
      </c>
      <c r="AR176" s="5">
        <f t="shared" ca="1" si="209"/>
        <v>4718</v>
      </c>
      <c r="AS176" s="2">
        <f t="shared" ca="1" si="210"/>
        <v>581786.61084002221</v>
      </c>
      <c r="AT176" s="2">
        <f t="shared" ca="1" si="241"/>
        <v>18102.162611258478</v>
      </c>
      <c r="AU176" s="16">
        <f t="shared" ca="1" si="234"/>
        <v>9206.0766956397874</v>
      </c>
      <c r="AV176" s="16">
        <f t="shared" ca="1" si="177"/>
        <v>171.33697066439453</v>
      </c>
      <c r="AW176" s="14">
        <f t="shared" si="211"/>
        <v>450.45000000000005</v>
      </c>
      <c r="AX176" s="5">
        <f t="shared" si="178"/>
        <v>0</v>
      </c>
      <c r="AY176" s="16">
        <f t="shared" ca="1" si="179"/>
        <v>27930.026277562658</v>
      </c>
      <c r="AZ176" s="16">
        <f t="shared" ca="1" si="180"/>
        <v>563684.44822876377</v>
      </c>
      <c r="BA176" s="16">
        <f t="shared" ca="1" si="212"/>
        <v>8.7723605155962239E-2</v>
      </c>
      <c r="BB176" s="16">
        <f t="shared" ca="1" si="213"/>
        <v>8.7723605155962239E-2</v>
      </c>
      <c r="BF176" s="5">
        <v>155</v>
      </c>
      <c r="BG176" s="4">
        <f t="shared" ca="1" si="214"/>
        <v>50192</v>
      </c>
      <c r="BH176" s="5">
        <f t="shared" ca="1" si="242"/>
        <v>31</v>
      </c>
      <c r="BI176" s="5">
        <f t="shared" ca="1" si="215"/>
        <v>4718</v>
      </c>
      <c r="BJ176" s="2">
        <f t="shared" ca="1" si="216"/>
        <v>597500.82516520296</v>
      </c>
      <c r="BK176" s="2">
        <f t="shared" ca="1" si="243"/>
        <v>13964.456455558337</v>
      </c>
      <c r="BL176" s="16">
        <f t="shared" ca="1" si="235"/>
        <v>9454.7353268180759</v>
      </c>
      <c r="BM176" s="16">
        <f t="shared" ca="1" si="181"/>
        <v>175.96482876336313</v>
      </c>
      <c r="BN176" s="14">
        <f t="shared" si="217"/>
        <v>450.45000000000005</v>
      </c>
      <c r="BO176" s="5">
        <f t="shared" si="182"/>
        <v>0</v>
      </c>
      <c r="BP176" s="16">
        <f t="shared" ca="1" si="183"/>
        <v>24045.606611139778</v>
      </c>
      <c r="BQ176" s="16">
        <f t="shared" ca="1" si="184"/>
        <v>583536.36870964465</v>
      </c>
      <c r="BR176" s="16">
        <f t="shared" ca="1" si="218"/>
        <v>8.7723605155962239E-2</v>
      </c>
      <c r="BS176" s="16">
        <f t="shared" ca="1" si="219"/>
        <v>8.7723605155962239E-2</v>
      </c>
      <c r="BW176" s="5">
        <v>155</v>
      </c>
      <c r="BX176" s="4">
        <f t="shared" ca="1" si="220"/>
        <v>50192</v>
      </c>
      <c r="BY176" s="5">
        <f t="shared" ca="1" si="244"/>
        <v>31</v>
      </c>
      <c r="BZ176" s="5">
        <f t="shared" ca="1" si="221"/>
        <v>4718</v>
      </c>
      <c r="CA176" s="2">
        <f t="shared" ca="1" si="222"/>
        <v>1238403.0104032534</v>
      </c>
      <c r="CB176" s="2">
        <f t="shared" ca="1" si="245"/>
        <v>6501.6643202193518</v>
      </c>
      <c r="CC176" s="16">
        <f t="shared" ca="1" si="236"/>
        <v>19596.245223695103</v>
      </c>
      <c r="CD176" s="16">
        <f t="shared" ca="1" si="185"/>
        <v>364.71141877568203</v>
      </c>
      <c r="CE176" s="14">
        <f t="shared" si="223"/>
        <v>450.45000000000005</v>
      </c>
      <c r="CF176" s="5">
        <f t="shared" si="186"/>
        <v>0</v>
      </c>
      <c r="CG176" s="16">
        <f t="shared" ca="1" si="187"/>
        <v>26913.070962690137</v>
      </c>
      <c r="CH176" s="16">
        <f t="shared" ca="1" si="188"/>
        <v>1231901.3460830341</v>
      </c>
      <c r="CI176" s="16">
        <f t="shared" ca="1" si="224"/>
        <v>8.7723605155962239E-2</v>
      </c>
      <c r="CJ176" s="16">
        <f t="shared" ca="1" si="225"/>
        <v>8.7723605155962239E-2</v>
      </c>
      <c r="CN176" s="5">
        <v>155</v>
      </c>
      <c r="CO176" s="4">
        <f t="shared" ca="1" si="226"/>
        <v>50192</v>
      </c>
      <c r="CP176" s="5">
        <f t="shared" ca="1" si="246"/>
        <v>31</v>
      </c>
      <c r="CQ176" s="5">
        <f t="shared" ca="1" si="227"/>
        <v>4718</v>
      </c>
      <c r="CR176" s="2">
        <f t="shared" ca="1" si="228"/>
        <v>1253544.1933612584</v>
      </c>
      <c r="CS176" s="2">
        <f t="shared" ca="1" si="247"/>
        <v>2514.6305382534083</v>
      </c>
      <c r="CT176" s="16">
        <f t="shared" ca="1" si="237"/>
        <v>19835.836319428377</v>
      </c>
      <c r="CU176" s="16">
        <f t="shared" ca="1" si="189"/>
        <v>369.17051833549175</v>
      </c>
      <c r="CV176" s="14">
        <f t="shared" si="229"/>
        <v>450.45000000000005</v>
      </c>
      <c r="CW176" s="5">
        <f t="shared" si="190"/>
        <v>0</v>
      </c>
      <c r="CX176" s="16">
        <f t="shared" ca="1" si="191"/>
        <v>23170.08737601728</v>
      </c>
      <c r="CY176" s="16">
        <f t="shared" ca="1" si="192"/>
        <v>1251029.562823005</v>
      </c>
      <c r="CZ176" s="16">
        <f t="shared" ca="1" si="230"/>
        <v>8.7723605155962239E-2</v>
      </c>
      <c r="DA176" s="16">
        <f t="shared" ca="1" si="231"/>
        <v>8.7723605155962239E-2</v>
      </c>
    </row>
    <row r="177" spans="2:105">
      <c r="B177" s="5">
        <v>156</v>
      </c>
      <c r="C177" s="4">
        <f t="shared" ca="1" si="193"/>
        <v>50222</v>
      </c>
      <c r="D177" s="5">
        <f t="shared" ca="1" si="194"/>
        <v>30</v>
      </c>
      <c r="E177" s="5">
        <f t="shared" ca="1" si="195"/>
        <v>4748</v>
      </c>
      <c r="F177" s="2">
        <f t="shared" ca="1" si="196"/>
        <v>1231901.3460830341</v>
      </c>
      <c r="G177" s="2">
        <f t="shared" ca="1" si="168"/>
        <v>7251.7717626190024</v>
      </c>
      <c r="H177" s="16">
        <f t="shared" ca="1" si="232"/>
        <v>18859.757316437357</v>
      </c>
      <c r="I177" s="16">
        <f t="shared" ca="1" si="169"/>
        <v>351.09188363377649</v>
      </c>
      <c r="J177" s="14">
        <f t="shared" si="197"/>
        <v>450.45000000000005</v>
      </c>
      <c r="K177" s="5">
        <f t="shared" si="170"/>
        <v>0</v>
      </c>
      <c r="L177" s="16">
        <f t="shared" ca="1" si="171"/>
        <v>26913.070962690137</v>
      </c>
      <c r="M177" s="16">
        <f t="shared" ca="1" si="172"/>
        <v>1224649.574320415</v>
      </c>
      <c r="N177" s="16">
        <f t="shared" ca="1" si="198"/>
        <v>8.6376607695389643E-2</v>
      </c>
      <c r="O177" s="16">
        <f t="shared" ca="1" si="199"/>
        <v>8.6376607695389643E-2</v>
      </c>
      <c r="P177" s="82"/>
      <c r="Q177" s="77">
        <f ca="1">IFERROR(IF('Simulación Cliente'!$H$21="Simple",G177+H177+I177+J177+K177,AC177+AD177+AE177+AF177+AG177),"")</f>
        <v>26913.070962690137</v>
      </c>
      <c r="R177" s="79">
        <f t="shared" ca="1" si="200"/>
        <v>4748</v>
      </c>
      <c r="S177" s="78">
        <f ca="1">IFERROR((1+'Simulación Cliente'!$E$21)^(R177/360),"")</f>
        <v>12.113333448248556</v>
      </c>
      <c r="T177" s="75">
        <f t="shared" ca="1" si="201"/>
        <v>2221.77</v>
      </c>
      <c r="X177" s="5">
        <v>156</v>
      </c>
      <c r="Y177" s="4">
        <f t="shared" ca="1" si="202"/>
        <v>50222</v>
      </c>
      <c r="Z177" s="5">
        <f t="shared" ca="1" si="238"/>
        <v>30</v>
      </c>
      <c r="AA177" s="5">
        <f t="shared" ca="1" si="203"/>
        <v>4748</v>
      </c>
      <c r="AB177" s="2">
        <f t="shared" ca="1" si="204"/>
        <v>1251029.562823005</v>
      </c>
      <c r="AC177" s="2">
        <f t="shared" ca="1" si="239"/>
        <v>26380.581140299488</v>
      </c>
      <c r="AD177" s="16">
        <f t="shared" ca="1" si="233"/>
        <v>19152.600186330405</v>
      </c>
      <c r="AE177" s="16">
        <f t="shared" ca="1" si="173"/>
        <v>356.54342540466996</v>
      </c>
      <c r="AF177" s="14">
        <f t="shared" si="205"/>
        <v>450.45000000000005</v>
      </c>
      <c r="AG177" s="5">
        <f t="shared" si="174"/>
        <v>0</v>
      </c>
      <c r="AH177" s="16">
        <f t="shared" ca="1" si="175"/>
        <v>46340.17475203456</v>
      </c>
      <c r="AI177" s="16">
        <f t="shared" ca="1" si="176"/>
        <v>1224648.9816827055</v>
      </c>
      <c r="AJ177" s="16">
        <f t="shared" ca="1" si="206"/>
        <v>0.17275321539077929</v>
      </c>
      <c r="AK177" s="16">
        <f t="shared" ca="1" si="207"/>
        <v>8.6376607695389643E-2</v>
      </c>
      <c r="AO177" s="5">
        <v>156</v>
      </c>
      <c r="AP177" s="4">
        <f t="shared" ca="1" si="208"/>
        <v>50222</v>
      </c>
      <c r="AQ177" s="5">
        <f t="shared" ca="1" si="240"/>
        <v>30</v>
      </c>
      <c r="AR177" s="5">
        <f t="shared" ca="1" si="209"/>
        <v>4748</v>
      </c>
      <c r="AS177" s="2">
        <f t="shared" ca="1" si="210"/>
        <v>563684.44822876377</v>
      </c>
      <c r="AT177" s="2">
        <f t="shared" ca="1" si="241"/>
        <v>18689.215778501894</v>
      </c>
      <c r="AU177" s="16">
        <f t="shared" ca="1" si="234"/>
        <v>8629.7104313155141</v>
      </c>
      <c r="AV177" s="16">
        <f t="shared" ca="1" si="177"/>
        <v>160.65006774524883</v>
      </c>
      <c r="AW177" s="14">
        <f t="shared" si="211"/>
        <v>450.45000000000005</v>
      </c>
      <c r="AX177" s="5">
        <f t="shared" si="178"/>
        <v>0</v>
      </c>
      <c r="AY177" s="16">
        <f t="shared" ca="1" si="179"/>
        <v>27930.026277562658</v>
      </c>
      <c r="AZ177" s="16">
        <f t="shared" ca="1" si="180"/>
        <v>544995.23245026183</v>
      </c>
      <c r="BA177" s="16">
        <f t="shared" ca="1" si="212"/>
        <v>8.6376607695389643E-2</v>
      </c>
      <c r="BB177" s="16">
        <f t="shared" ca="1" si="213"/>
        <v>8.6376607695389643E-2</v>
      </c>
      <c r="BF177" s="5">
        <v>156</v>
      </c>
      <c r="BG177" s="4">
        <f t="shared" ca="1" si="214"/>
        <v>50222</v>
      </c>
      <c r="BH177" s="5">
        <f t="shared" ca="1" si="242"/>
        <v>30</v>
      </c>
      <c r="BI177" s="5">
        <f t="shared" ca="1" si="215"/>
        <v>4748</v>
      </c>
      <c r="BJ177" s="2">
        <f t="shared" ca="1" si="216"/>
        <v>583536.36870964465</v>
      </c>
      <c r="BK177" s="2">
        <f t="shared" ca="1" si="243"/>
        <v>38540.82253491669</v>
      </c>
      <c r="BL177" s="16">
        <f t="shared" ca="1" si="235"/>
        <v>8933.6328222805696</v>
      </c>
      <c r="BM177" s="16">
        <f t="shared" ca="1" si="181"/>
        <v>166.30786508230167</v>
      </c>
      <c r="BN177" s="14">
        <f t="shared" si="217"/>
        <v>450.45000000000005</v>
      </c>
      <c r="BO177" s="5">
        <f t="shared" si="182"/>
        <v>0</v>
      </c>
      <c r="BP177" s="16">
        <f t="shared" ca="1" si="183"/>
        <v>48091.213222279555</v>
      </c>
      <c r="BQ177" s="16">
        <f t="shared" ca="1" si="184"/>
        <v>544995.54617472796</v>
      </c>
      <c r="BR177" s="16">
        <f t="shared" ca="1" si="218"/>
        <v>0.17275321539077929</v>
      </c>
      <c r="BS177" s="16">
        <f t="shared" ca="1" si="219"/>
        <v>8.6376607695389643E-2</v>
      </c>
      <c r="BW177" s="5">
        <v>156</v>
      </c>
      <c r="BX177" s="4">
        <f t="shared" ca="1" si="220"/>
        <v>50222</v>
      </c>
      <c r="BY177" s="5">
        <f t="shared" ca="1" si="244"/>
        <v>30</v>
      </c>
      <c r="BZ177" s="5">
        <f t="shared" ca="1" si="221"/>
        <v>4748</v>
      </c>
      <c r="CA177" s="2">
        <f t="shared" ca="1" si="222"/>
        <v>1231901.3460830341</v>
      </c>
      <c r="CB177" s="2">
        <f t="shared" ca="1" si="245"/>
        <v>7251.7717626190024</v>
      </c>
      <c r="CC177" s="16">
        <f t="shared" ca="1" si="236"/>
        <v>18859.757316437357</v>
      </c>
      <c r="CD177" s="16">
        <f t="shared" ca="1" si="185"/>
        <v>351.09188363377649</v>
      </c>
      <c r="CE177" s="14">
        <f t="shared" si="223"/>
        <v>450.45000000000005</v>
      </c>
      <c r="CF177" s="5">
        <f t="shared" si="186"/>
        <v>0</v>
      </c>
      <c r="CG177" s="16">
        <f t="shared" ca="1" si="187"/>
        <v>26913.070962690137</v>
      </c>
      <c r="CH177" s="16">
        <f t="shared" ca="1" si="188"/>
        <v>1224649.574320415</v>
      </c>
      <c r="CI177" s="16">
        <f t="shared" ca="1" si="224"/>
        <v>8.6376607695389643E-2</v>
      </c>
      <c r="CJ177" s="16">
        <f t="shared" ca="1" si="225"/>
        <v>8.6376607695389643E-2</v>
      </c>
      <c r="CN177" s="5">
        <v>156</v>
      </c>
      <c r="CO177" s="4">
        <f t="shared" ca="1" si="226"/>
        <v>50222</v>
      </c>
      <c r="CP177" s="5">
        <f t="shared" ca="1" si="246"/>
        <v>30</v>
      </c>
      <c r="CQ177" s="5">
        <f t="shared" ca="1" si="227"/>
        <v>4748</v>
      </c>
      <c r="CR177" s="2">
        <f t="shared" ca="1" si="228"/>
        <v>1251029.562823005</v>
      </c>
      <c r="CS177" s="2">
        <f t="shared" ca="1" si="247"/>
        <v>26380.581140299488</v>
      </c>
      <c r="CT177" s="16">
        <f t="shared" ca="1" si="237"/>
        <v>19152.600186330405</v>
      </c>
      <c r="CU177" s="16">
        <f t="shared" ca="1" si="189"/>
        <v>356.54342540466996</v>
      </c>
      <c r="CV177" s="14">
        <f t="shared" si="229"/>
        <v>450.45000000000005</v>
      </c>
      <c r="CW177" s="5">
        <f t="shared" si="190"/>
        <v>0</v>
      </c>
      <c r="CX177" s="16">
        <f t="shared" ca="1" si="191"/>
        <v>46340.17475203456</v>
      </c>
      <c r="CY177" s="16">
        <f t="shared" ca="1" si="192"/>
        <v>1224648.9816827055</v>
      </c>
      <c r="CZ177" s="16">
        <f t="shared" ca="1" si="230"/>
        <v>0.17275321539077929</v>
      </c>
      <c r="DA177" s="16">
        <f t="shared" ca="1" si="231"/>
        <v>8.6376607695389643E-2</v>
      </c>
    </row>
    <row r="178" spans="2:105">
      <c r="B178" s="5">
        <v>157</v>
      </c>
      <c r="C178" s="4">
        <f t="shared" ca="1" si="193"/>
        <v>50253</v>
      </c>
      <c r="D178" s="5">
        <f t="shared" ca="1" si="194"/>
        <v>31</v>
      </c>
      <c r="E178" s="5">
        <f t="shared" ca="1" si="195"/>
        <v>4779</v>
      </c>
      <c r="F178" s="2">
        <f t="shared" ca="1" si="196"/>
        <v>1224649.574320415</v>
      </c>
      <c r="G178" s="2">
        <f t="shared" ca="1" si="168"/>
        <v>6723.3463890033527</v>
      </c>
      <c r="H178" s="16">
        <f t="shared" ca="1" si="232"/>
        <v>19378.613561075068</v>
      </c>
      <c r="I178" s="16">
        <f t="shared" ca="1" si="169"/>
        <v>360.66101261171502</v>
      </c>
      <c r="J178" s="14">
        <f t="shared" si="197"/>
        <v>450.45000000000005</v>
      </c>
      <c r="K178" s="5">
        <f t="shared" si="170"/>
        <v>0</v>
      </c>
      <c r="L178" s="16">
        <f t="shared" ca="1" si="171"/>
        <v>26913.070962690137</v>
      </c>
      <c r="M178" s="16">
        <f t="shared" ca="1" si="172"/>
        <v>1217926.2279314117</v>
      </c>
      <c r="N178" s="16">
        <f t="shared" ca="1" si="198"/>
        <v>8.5006435416638285E-2</v>
      </c>
      <c r="O178" s="16">
        <f t="shared" ca="1" si="199"/>
        <v>8.5006435416638285E-2</v>
      </c>
      <c r="P178" s="82"/>
      <c r="Q178" s="77">
        <f ca="1">IFERROR(IF('Simulación Cliente'!$H$21="Simple",G178+H178+I178+J178+K178,AC178+AD178+AE178+AF178+AG178),"")</f>
        <v>26913.070962690137</v>
      </c>
      <c r="R178" s="79">
        <f t="shared" ca="1" si="200"/>
        <v>4779</v>
      </c>
      <c r="S178" s="78">
        <f ca="1">IFERROR((1+'Simulación Cliente'!$E$21)^(R178/360),"")</f>
        <v>12.312220116464841</v>
      </c>
      <c r="T178" s="75">
        <f t="shared" ca="1" si="201"/>
        <v>2185.88</v>
      </c>
      <c r="X178" s="5">
        <v>157</v>
      </c>
      <c r="Y178" s="4">
        <f t="shared" ca="1" si="202"/>
        <v>50253</v>
      </c>
      <c r="Z178" s="5">
        <f t="shared" ca="1" si="238"/>
        <v>31</v>
      </c>
      <c r="AA178" s="5">
        <f t="shared" ca="1" si="203"/>
        <v>4779</v>
      </c>
      <c r="AB178" s="2">
        <f t="shared" ca="1" si="204"/>
        <v>1224648.9816827055</v>
      </c>
      <c r="AC178" s="2">
        <f t="shared" ca="1" si="239"/>
        <v>2980.3723546454712</v>
      </c>
      <c r="AD178" s="16">
        <f t="shared" ca="1" si="233"/>
        <v>19378.604183292726</v>
      </c>
      <c r="AE178" s="16">
        <f t="shared" ca="1" si="173"/>
        <v>360.66083807908058</v>
      </c>
      <c r="AF178" s="14">
        <f t="shared" si="205"/>
        <v>450.45000000000005</v>
      </c>
      <c r="AG178" s="5">
        <f t="shared" si="174"/>
        <v>0</v>
      </c>
      <c r="AH178" s="16">
        <f t="shared" ca="1" si="175"/>
        <v>23170.08737601728</v>
      </c>
      <c r="AI178" s="16">
        <f t="shared" ca="1" si="176"/>
        <v>1221668.6093280599</v>
      </c>
      <c r="AJ178" s="16">
        <f t="shared" ca="1" si="206"/>
        <v>8.5006435416638285E-2</v>
      </c>
      <c r="AK178" s="16">
        <f t="shared" ca="1" si="207"/>
        <v>8.5006435416638285E-2</v>
      </c>
      <c r="AO178" s="5">
        <v>157</v>
      </c>
      <c r="AP178" s="4">
        <f t="shared" ca="1" si="208"/>
        <v>50253</v>
      </c>
      <c r="AQ178" s="5">
        <f t="shared" ca="1" si="240"/>
        <v>31</v>
      </c>
      <c r="AR178" s="5">
        <f t="shared" ca="1" si="209"/>
        <v>4779</v>
      </c>
      <c r="AS178" s="2">
        <f t="shared" ca="1" si="210"/>
        <v>544995.23245026183</v>
      </c>
      <c r="AT178" s="2">
        <f t="shared" ca="1" si="241"/>
        <v>18695.177245981955</v>
      </c>
      <c r="AU178" s="16">
        <f t="shared" ca="1" si="234"/>
        <v>8623.8971733139042</v>
      </c>
      <c r="AV178" s="16">
        <f t="shared" ca="1" si="177"/>
        <v>160.50185826679692</v>
      </c>
      <c r="AW178" s="14">
        <f t="shared" si="211"/>
        <v>450.45000000000005</v>
      </c>
      <c r="AX178" s="5">
        <f t="shared" si="178"/>
        <v>0</v>
      </c>
      <c r="AY178" s="16">
        <f t="shared" ca="1" si="179"/>
        <v>27930.026277562658</v>
      </c>
      <c r="AZ178" s="16">
        <f t="shared" ca="1" si="180"/>
        <v>526300.05520427984</v>
      </c>
      <c r="BA178" s="16">
        <f t="shared" ca="1" si="212"/>
        <v>8.5006435416638285E-2</v>
      </c>
      <c r="BB178" s="16">
        <f t="shared" ca="1" si="213"/>
        <v>8.5006435416638285E-2</v>
      </c>
      <c r="BF178" s="5">
        <v>157</v>
      </c>
      <c r="BG178" s="4">
        <f t="shared" ca="1" si="214"/>
        <v>50253</v>
      </c>
      <c r="BH178" s="5">
        <f t="shared" ca="1" si="242"/>
        <v>31</v>
      </c>
      <c r="BI178" s="5">
        <f t="shared" ca="1" si="215"/>
        <v>4779</v>
      </c>
      <c r="BJ178" s="2">
        <f t="shared" ca="1" si="216"/>
        <v>544995.54617472796</v>
      </c>
      <c r="BK178" s="2">
        <f t="shared" ca="1" si="243"/>
        <v>14810.752522852645</v>
      </c>
      <c r="BL178" s="16">
        <f t="shared" ca="1" si="235"/>
        <v>8623.9021376280416</v>
      </c>
      <c r="BM178" s="16">
        <f t="shared" ca="1" si="181"/>
        <v>160.50195065909102</v>
      </c>
      <c r="BN178" s="14">
        <f t="shared" si="217"/>
        <v>450.45000000000005</v>
      </c>
      <c r="BO178" s="5">
        <f t="shared" si="182"/>
        <v>0</v>
      </c>
      <c r="BP178" s="16">
        <f t="shared" ca="1" si="183"/>
        <v>24045.606611139778</v>
      </c>
      <c r="BQ178" s="16">
        <f t="shared" ca="1" si="184"/>
        <v>530184.79365187534</v>
      </c>
      <c r="BR178" s="16">
        <f t="shared" ca="1" si="218"/>
        <v>8.5006435416638285E-2</v>
      </c>
      <c r="BS178" s="16">
        <f t="shared" ca="1" si="219"/>
        <v>8.5006435416638285E-2</v>
      </c>
      <c r="BW178" s="5">
        <v>157</v>
      </c>
      <c r="BX178" s="4">
        <f t="shared" ca="1" si="220"/>
        <v>50253</v>
      </c>
      <c r="BY178" s="5">
        <f t="shared" ca="1" si="244"/>
        <v>31</v>
      </c>
      <c r="BZ178" s="5">
        <f t="shared" ca="1" si="221"/>
        <v>4779</v>
      </c>
      <c r="CA178" s="2">
        <f t="shared" ca="1" si="222"/>
        <v>1224649.574320415</v>
      </c>
      <c r="CB178" s="2">
        <f t="shared" ca="1" si="245"/>
        <v>6723.3463890033527</v>
      </c>
      <c r="CC178" s="16">
        <f t="shared" ca="1" si="236"/>
        <v>19378.613561075068</v>
      </c>
      <c r="CD178" s="16">
        <f t="shared" ca="1" si="185"/>
        <v>360.66101261171502</v>
      </c>
      <c r="CE178" s="14">
        <f t="shared" si="223"/>
        <v>450.45000000000005</v>
      </c>
      <c r="CF178" s="5">
        <f t="shared" si="186"/>
        <v>0</v>
      </c>
      <c r="CG178" s="16">
        <f t="shared" ca="1" si="187"/>
        <v>26913.070962690137</v>
      </c>
      <c r="CH178" s="16">
        <f t="shared" ca="1" si="188"/>
        <v>1217926.2279314117</v>
      </c>
      <c r="CI178" s="16">
        <f t="shared" ca="1" si="224"/>
        <v>8.5006435416638285E-2</v>
      </c>
      <c r="CJ178" s="16">
        <f t="shared" ca="1" si="225"/>
        <v>8.5006435416638285E-2</v>
      </c>
      <c r="CN178" s="5">
        <v>157</v>
      </c>
      <c r="CO178" s="4">
        <f t="shared" ca="1" si="226"/>
        <v>50253</v>
      </c>
      <c r="CP178" s="5">
        <f t="shared" ca="1" si="246"/>
        <v>31</v>
      </c>
      <c r="CQ178" s="5">
        <f t="shared" ca="1" si="227"/>
        <v>4779</v>
      </c>
      <c r="CR178" s="2">
        <f t="shared" ca="1" si="228"/>
        <v>1224648.9816827055</v>
      </c>
      <c r="CS178" s="2">
        <f t="shared" ca="1" si="247"/>
        <v>2980.3723546454712</v>
      </c>
      <c r="CT178" s="16">
        <f t="shared" ca="1" si="237"/>
        <v>19378.604183292726</v>
      </c>
      <c r="CU178" s="16">
        <f t="shared" ca="1" si="189"/>
        <v>360.66083807908058</v>
      </c>
      <c r="CV178" s="14">
        <f t="shared" si="229"/>
        <v>450.45000000000005</v>
      </c>
      <c r="CW178" s="5">
        <f t="shared" si="190"/>
        <v>0</v>
      </c>
      <c r="CX178" s="16">
        <f t="shared" ca="1" si="191"/>
        <v>23170.08737601728</v>
      </c>
      <c r="CY178" s="16">
        <f t="shared" ca="1" si="192"/>
        <v>1221668.6093280599</v>
      </c>
      <c r="CZ178" s="16">
        <f t="shared" ca="1" si="230"/>
        <v>8.5006435416638285E-2</v>
      </c>
      <c r="DA178" s="16">
        <f t="shared" ca="1" si="231"/>
        <v>8.5006435416638285E-2</v>
      </c>
    </row>
    <row r="179" spans="2:105">
      <c r="B179" s="5">
        <v>158</v>
      </c>
      <c r="C179" s="4">
        <f t="shared" ca="1" si="193"/>
        <v>50284</v>
      </c>
      <c r="D179" s="5">
        <f t="shared" ca="1" si="194"/>
        <v>31</v>
      </c>
      <c r="E179" s="5">
        <f t="shared" ca="1" si="195"/>
        <v>4810</v>
      </c>
      <c r="F179" s="2">
        <f t="shared" ca="1" si="196"/>
        <v>1217926.2279314117</v>
      </c>
      <c r="G179" s="2">
        <f t="shared" ca="1" si="168"/>
        <v>6831.7153324214632</v>
      </c>
      <c r="H179" s="16">
        <f t="shared" ca="1" si="232"/>
        <v>19272.224652572779</v>
      </c>
      <c r="I179" s="16">
        <f t="shared" ca="1" si="169"/>
        <v>358.68097769589605</v>
      </c>
      <c r="J179" s="14">
        <f t="shared" si="197"/>
        <v>450.45000000000005</v>
      </c>
      <c r="K179" s="5">
        <f t="shared" si="170"/>
        <v>0</v>
      </c>
      <c r="L179" s="16">
        <f t="shared" ca="1" si="171"/>
        <v>26913.070962690137</v>
      </c>
      <c r="M179" s="16">
        <f t="shared" ca="1" si="172"/>
        <v>1211094.5125989902</v>
      </c>
      <c r="N179" s="16">
        <f t="shared" ca="1" si="198"/>
        <v>8.3657997865882724E-2</v>
      </c>
      <c r="O179" s="16">
        <f t="shared" ca="1" si="199"/>
        <v>8.3657997865882724E-2</v>
      </c>
      <c r="P179" s="82"/>
      <c r="Q179" s="77">
        <f ca="1">IFERROR(IF('Simulación Cliente'!$H$21="Simple",G179+H179+I179+J179+K179,AC179+AD179+AE179+AF179+AG179),"")</f>
        <v>26913.070962690137</v>
      </c>
      <c r="R179" s="79">
        <f t="shared" ca="1" si="200"/>
        <v>4810</v>
      </c>
      <c r="S179" s="78">
        <f ca="1">IFERROR((1+'Simulación Cliente'!$E$21)^(R179/360),"")</f>
        <v>12.514372269525838</v>
      </c>
      <c r="T179" s="75">
        <f t="shared" ca="1" si="201"/>
        <v>2150.5700000000002</v>
      </c>
      <c r="X179" s="5">
        <v>158</v>
      </c>
      <c r="Y179" s="4">
        <f t="shared" ca="1" si="202"/>
        <v>50284</v>
      </c>
      <c r="Z179" s="5">
        <f t="shared" ca="1" si="238"/>
        <v>31</v>
      </c>
      <c r="AA179" s="5">
        <f t="shared" ca="1" si="203"/>
        <v>4810</v>
      </c>
      <c r="AB179" s="2">
        <f t="shared" ca="1" si="204"/>
        <v>1221668.6093280599</v>
      </c>
      <c r="AC179" s="2">
        <f t="shared" ca="1" si="239"/>
        <v>3028.4109033648638</v>
      </c>
      <c r="AD179" s="16">
        <f t="shared" ca="1" si="233"/>
        <v>19331.443358400564</v>
      </c>
      <c r="AE179" s="16">
        <f t="shared" ca="1" si="173"/>
        <v>359.783114251852</v>
      </c>
      <c r="AF179" s="14">
        <f t="shared" si="205"/>
        <v>450.45000000000005</v>
      </c>
      <c r="AG179" s="5">
        <f t="shared" si="174"/>
        <v>0</v>
      </c>
      <c r="AH179" s="16">
        <f t="shared" ca="1" si="175"/>
        <v>23170.08737601728</v>
      </c>
      <c r="AI179" s="16">
        <f t="shared" ca="1" si="176"/>
        <v>1218640.1984246951</v>
      </c>
      <c r="AJ179" s="16">
        <f t="shared" ca="1" si="206"/>
        <v>8.3657997865882724E-2</v>
      </c>
      <c r="AK179" s="16">
        <f t="shared" ca="1" si="207"/>
        <v>8.3657997865882724E-2</v>
      </c>
      <c r="AO179" s="5">
        <v>158</v>
      </c>
      <c r="AP179" s="4">
        <f t="shared" ca="1" si="208"/>
        <v>50284</v>
      </c>
      <c r="AQ179" s="5">
        <f t="shared" ca="1" si="240"/>
        <v>31</v>
      </c>
      <c r="AR179" s="5">
        <f t="shared" ca="1" si="209"/>
        <v>4810</v>
      </c>
      <c r="AS179" s="2">
        <f t="shared" ca="1" si="210"/>
        <v>526300.05520427984</v>
      </c>
      <c r="AT179" s="2">
        <f t="shared" ca="1" si="241"/>
        <v>18996.511802903646</v>
      </c>
      <c r="AU179" s="16">
        <f t="shared" ca="1" si="234"/>
        <v>8328.0683722409685</v>
      </c>
      <c r="AV179" s="16">
        <f t="shared" ca="1" si="177"/>
        <v>154.99610241804078</v>
      </c>
      <c r="AW179" s="14">
        <f t="shared" si="211"/>
        <v>450.45000000000005</v>
      </c>
      <c r="AX179" s="5">
        <f t="shared" si="178"/>
        <v>0</v>
      </c>
      <c r="AY179" s="16">
        <f t="shared" ca="1" si="179"/>
        <v>27930.026277562658</v>
      </c>
      <c r="AZ179" s="16">
        <f t="shared" ca="1" si="180"/>
        <v>507303.54340137617</v>
      </c>
      <c r="BA179" s="16">
        <f t="shared" ca="1" si="212"/>
        <v>8.3657997865882724E-2</v>
      </c>
      <c r="BB179" s="16">
        <f t="shared" ca="1" si="213"/>
        <v>8.3657997865882724E-2</v>
      </c>
      <c r="BF179" s="5">
        <v>158</v>
      </c>
      <c r="BG179" s="4">
        <f t="shared" ca="1" si="214"/>
        <v>50284</v>
      </c>
      <c r="BH179" s="5">
        <f t="shared" ca="1" si="242"/>
        <v>31</v>
      </c>
      <c r="BI179" s="5">
        <f t="shared" ca="1" si="215"/>
        <v>4810</v>
      </c>
      <c r="BJ179" s="2">
        <f t="shared" ca="1" si="216"/>
        <v>530184.79365187534</v>
      </c>
      <c r="BK179" s="2">
        <f t="shared" ca="1" si="243"/>
        <v>15049.476739822016</v>
      </c>
      <c r="BL179" s="16">
        <f t="shared" ca="1" si="235"/>
        <v>8389.5397079931408</v>
      </c>
      <c r="BM179" s="16">
        <f t="shared" ca="1" si="181"/>
        <v>156.14016332462211</v>
      </c>
      <c r="BN179" s="14">
        <f t="shared" si="217"/>
        <v>450.45000000000005</v>
      </c>
      <c r="BO179" s="5">
        <f t="shared" si="182"/>
        <v>0</v>
      </c>
      <c r="BP179" s="16">
        <f t="shared" ca="1" si="183"/>
        <v>24045.606611139778</v>
      </c>
      <c r="BQ179" s="16">
        <f t="shared" ca="1" si="184"/>
        <v>515135.31691205333</v>
      </c>
      <c r="BR179" s="16">
        <f t="shared" ca="1" si="218"/>
        <v>8.3657997865882724E-2</v>
      </c>
      <c r="BS179" s="16">
        <f t="shared" ca="1" si="219"/>
        <v>8.3657997865882724E-2</v>
      </c>
      <c r="BW179" s="5">
        <v>158</v>
      </c>
      <c r="BX179" s="4">
        <f t="shared" ca="1" si="220"/>
        <v>50284</v>
      </c>
      <c r="BY179" s="5">
        <f t="shared" ca="1" si="244"/>
        <v>31</v>
      </c>
      <c r="BZ179" s="5">
        <f t="shared" ca="1" si="221"/>
        <v>4810</v>
      </c>
      <c r="CA179" s="2">
        <f t="shared" ca="1" si="222"/>
        <v>1217926.2279314117</v>
      </c>
      <c r="CB179" s="2">
        <f t="shared" ca="1" si="245"/>
        <v>6831.7153324214632</v>
      </c>
      <c r="CC179" s="16">
        <f t="shared" ca="1" si="236"/>
        <v>19272.224652572779</v>
      </c>
      <c r="CD179" s="16">
        <f t="shared" ca="1" si="185"/>
        <v>358.68097769589605</v>
      </c>
      <c r="CE179" s="14">
        <f t="shared" si="223"/>
        <v>450.45000000000005</v>
      </c>
      <c r="CF179" s="5">
        <f t="shared" si="186"/>
        <v>0</v>
      </c>
      <c r="CG179" s="16">
        <f t="shared" ca="1" si="187"/>
        <v>26913.070962690137</v>
      </c>
      <c r="CH179" s="16">
        <f t="shared" ca="1" si="188"/>
        <v>1211094.5125989902</v>
      </c>
      <c r="CI179" s="16">
        <f t="shared" ca="1" si="224"/>
        <v>8.3657997865882724E-2</v>
      </c>
      <c r="CJ179" s="16">
        <f t="shared" ca="1" si="225"/>
        <v>8.3657997865882724E-2</v>
      </c>
      <c r="CN179" s="5">
        <v>158</v>
      </c>
      <c r="CO179" s="4">
        <f t="shared" ca="1" si="226"/>
        <v>50284</v>
      </c>
      <c r="CP179" s="5">
        <f t="shared" ca="1" si="246"/>
        <v>31</v>
      </c>
      <c r="CQ179" s="5">
        <f t="shared" ca="1" si="227"/>
        <v>4810</v>
      </c>
      <c r="CR179" s="2">
        <f t="shared" ca="1" si="228"/>
        <v>1221668.6093280599</v>
      </c>
      <c r="CS179" s="2">
        <f t="shared" ca="1" si="247"/>
        <v>3028.4109033648638</v>
      </c>
      <c r="CT179" s="16">
        <f t="shared" ca="1" si="237"/>
        <v>19331.443358400564</v>
      </c>
      <c r="CU179" s="16">
        <f t="shared" ca="1" si="189"/>
        <v>359.783114251852</v>
      </c>
      <c r="CV179" s="14">
        <f t="shared" si="229"/>
        <v>450.45000000000005</v>
      </c>
      <c r="CW179" s="5">
        <f t="shared" si="190"/>
        <v>0</v>
      </c>
      <c r="CX179" s="16">
        <f t="shared" ca="1" si="191"/>
        <v>23170.08737601728</v>
      </c>
      <c r="CY179" s="16">
        <f t="shared" ca="1" si="192"/>
        <v>1218640.1984246951</v>
      </c>
      <c r="CZ179" s="16">
        <f t="shared" ca="1" si="230"/>
        <v>8.3657997865882724E-2</v>
      </c>
      <c r="DA179" s="16">
        <f t="shared" ca="1" si="231"/>
        <v>8.3657997865882724E-2</v>
      </c>
    </row>
    <row r="180" spans="2:105">
      <c r="B180" s="5">
        <v>159</v>
      </c>
      <c r="C180" s="4">
        <f t="shared" ca="1" si="193"/>
        <v>50314</v>
      </c>
      <c r="D180" s="5">
        <f t="shared" ca="1" si="194"/>
        <v>30</v>
      </c>
      <c r="E180" s="5">
        <f t="shared" ca="1" si="195"/>
        <v>4840</v>
      </c>
      <c r="F180" s="2">
        <f t="shared" ca="1" si="196"/>
        <v>1211094.5125989902</v>
      </c>
      <c r="G180" s="2">
        <f t="shared" ca="1" si="168"/>
        <v>7576.2433135787469</v>
      </c>
      <c r="H180" s="16">
        <f t="shared" ca="1" si="232"/>
        <v>18541.215713020567</v>
      </c>
      <c r="I180" s="16">
        <f t="shared" ca="1" si="169"/>
        <v>345.16193609082211</v>
      </c>
      <c r="J180" s="14">
        <f t="shared" si="197"/>
        <v>450.45000000000005</v>
      </c>
      <c r="K180" s="5">
        <f t="shared" si="170"/>
        <v>0</v>
      </c>
      <c r="L180" s="16">
        <f t="shared" ca="1" si="171"/>
        <v>26913.070962690137</v>
      </c>
      <c r="M180" s="16">
        <f t="shared" ca="1" si="172"/>
        <v>1203518.2692854116</v>
      </c>
      <c r="N180" s="16">
        <f t="shared" ca="1" si="198"/>
        <v>8.2373427874925478E-2</v>
      </c>
      <c r="O180" s="16">
        <f t="shared" ca="1" si="199"/>
        <v>8.2373427874925478E-2</v>
      </c>
      <c r="P180" s="82"/>
      <c r="Q180" s="77">
        <f ca="1">IFERROR(IF('Simulación Cliente'!$H$21="Simple",G180+H180+I180+J180+K180,AC180+AD180+AE180+AF180+AG180),"")</f>
        <v>26913.070962690137</v>
      </c>
      <c r="R180" s="79">
        <f t="shared" ca="1" si="200"/>
        <v>4840</v>
      </c>
      <c r="S180" s="78">
        <f ca="1">IFERROR((1+'Simulación Cliente'!$E$21)^(R180/360),"")</f>
        <v>12.713163055346509</v>
      </c>
      <c r="T180" s="75">
        <f t="shared" ca="1" si="201"/>
        <v>2116.9499999999998</v>
      </c>
      <c r="X180" s="5">
        <v>159</v>
      </c>
      <c r="Y180" s="4">
        <f t="shared" ca="1" si="202"/>
        <v>50314</v>
      </c>
      <c r="Z180" s="5">
        <f t="shared" ca="1" si="238"/>
        <v>30</v>
      </c>
      <c r="AA180" s="5">
        <f t="shared" ca="1" si="203"/>
        <v>4840</v>
      </c>
      <c r="AB180" s="2">
        <f t="shared" ca="1" si="204"/>
        <v>1218640.1984246951</v>
      </c>
      <c r="AC180" s="2">
        <f t="shared" ca="1" si="239"/>
        <v>3715.588751896692</v>
      </c>
      <c r="AD180" s="16">
        <f t="shared" ca="1" si="233"/>
        <v>18656.736167569437</v>
      </c>
      <c r="AE180" s="16">
        <f t="shared" ca="1" si="173"/>
        <v>347.31245655114867</v>
      </c>
      <c r="AF180" s="14">
        <f t="shared" si="205"/>
        <v>450.45000000000005</v>
      </c>
      <c r="AG180" s="5">
        <f t="shared" si="174"/>
        <v>0</v>
      </c>
      <c r="AH180" s="16">
        <f t="shared" ca="1" si="175"/>
        <v>23170.08737601728</v>
      </c>
      <c r="AI180" s="16">
        <f t="shared" ca="1" si="176"/>
        <v>1214924.6096727983</v>
      </c>
      <c r="AJ180" s="16">
        <f t="shared" ca="1" si="206"/>
        <v>8.2373427874925478E-2</v>
      </c>
      <c r="AK180" s="16">
        <f t="shared" ca="1" si="207"/>
        <v>8.2373427874925478E-2</v>
      </c>
      <c r="AO180" s="5">
        <v>159</v>
      </c>
      <c r="AP180" s="4">
        <f t="shared" ca="1" si="208"/>
        <v>50314</v>
      </c>
      <c r="AQ180" s="5">
        <f t="shared" ca="1" si="240"/>
        <v>30</v>
      </c>
      <c r="AR180" s="5">
        <f t="shared" ca="1" si="209"/>
        <v>4840</v>
      </c>
      <c r="AS180" s="2">
        <f t="shared" ca="1" si="210"/>
        <v>507303.54340137617</v>
      </c>
      <c r="AT180" s="2">
        <f t="shared" ca="1" si="241"/>
        <v>19568.446135580751</v>
      </c>
      <c r="AU180" s="16">
        <f t="shared" ca="1" si="234"/>
        <v>7766.5486321124708</v>
      </c>
      <c r="AV180" s="16">
        <f t="shared" ca="1" si="177"/>
        <v>144.58150986943824</v>
      </c>
      <c r="AW180" s="14">
        <f t="shared" si="211"/>
        <v>450.45000000000005</v>
      </c>
      <c r="AX180" s="5">
        <f t="shared" si="178"/>
        <v>0</v>
      </c>
      <c r="AY180" s="16">
        <f t="shared" ca="1" si="179"/>
        <v>27930.026277562658</v>
      </c>
      <c r="AZ180" s="16">
        <f t="shared" ca="1" si="180"/>
        <v>487735.0972657954</v>
      </c>
      <c r="BA180" s="16">
        <f t="shared" ca="1" si="212"/>
        <v>8.2373427874925478E-2</v>
      </c>
      <c r="BB180" s="16">
        <f t="shared" ca="1" si="213"/>
        <v>8.2373427874925478E-2</v>
      </c>
      <c r="BF180" s="5">
        <v>159</v>
      </c>
      <c r="BG180" s="4">
        <f t="shared" ca="1" si="214"/>
        <v>50314</v>
      </c>
      <c r="BH180" s="5">
        <f t="shared" ca="1" si="242"/>
        <v>30</v>
      </c>
      <c r="BI180" s="5">
        <f t="shared" ca="1" si="215"/>
        <v>4840</v>
      </c>
      <c r="BJ180" s="2">
        <f t="shared" ca="1" si="216"/>
        <v>515135.31691205333</v>
      </c>
      <c r="BK180" s="2">
        <f t="shared" ca="1" si="243"/>
        <v>15561.894108185035</v>
      </c>
      <c r="BL180" s="16">
        <f t="shared" ca="1" si="235"/>
        <v>7886.4489376347592</v>
      </c>
      <c r="BM180" s="16">
        <f t="shared" ca="1" si="181"/>
        <v>146.81356531998193</v>
      </c>
      <c r="BN180" s="14">
        <f t="shared" si="217"/>
        <v>450.45000000000005</v>
      </c>
      <c r="BO180" s="5">
        <f t="shared" si="182"/>
        <v>0</v>
      </c>
      <c r="BP180" s="16">
        <f t="shared" ca="1" si="183"/>
        <v>24045.606611139778</v>
      </c>
      <c r="BQ180" s="16">
        <f t="shared" ca="1" si="184"/>
        <v>499573.42280386831</v>
      </c>
      <c r="BR180" s="16">
        <f t="shared" ca="1" si="218"/>
        <v>8.2373427874925478E-2</v>
      </c>
      <c r="BS180" s="16">
        <f t="shared" ca="1" si="219"/>
        <v>8.2373427874925478E-2</v>
      </c>
      <c r="BW180" s="5">
        <v>159</v>
      </c>
      <c r="BX180" s="4">
        <f t="shared" ca="1" si="220"/>
        <v>50314</v>
      </c>
      <c r="BY180" s="5">
        <f t="shared" ca="1" si="244"/>
        <v>30</v>
      </c>
      <c r="BZ180" s="5">
        <f t="shared" ca="1" si="221"/>
        <v>4840</v>
      </c>
      <c r="CA180" s="2">
        <f t="shared" ca="1" si="222"/>
        <v>1211094.5125989902</v>
      </c>
      <c r="CB180" s="2">
        <f t="shared" ca="1" si="245"/>
        <v>7576.2433135787469</v>
      </c>
      <c r="CC180" s="16">
        <f t="shared" ca="1" si="236"/>
        <v>18541.215713020567</v>
      </c>
      <c r="CD180" s="16">
        <f t="shared" ca="1" si="185"/>
        <v>345.16193609082211</v>
      </c>
      <c r="CE180" s="14">
        <f t="shared" si="223"/>
        <v>450.45000000000005</v>
      </c>
      <c r="CF180" s="5">
        <f t="shared" si="186"/>
        <v>0</v>
      </c>
      <c r="CG180" s="16">
        <f t="shared" ca="1" si="187"/>
        <v>26913.070962690137</v>
      </c>
      <c r="CH180" s="16">
        <f t="shared" ca="1" si="188"/>
        <v>1203518.2692854116</v>
      </c>
      <c r="CI180" s="16">
        <f t="shared" ca="1" si="224"/>
        <v>8.2373427874925478E-2</v>
      </c>
      <c r="CJ180" s="16">
        <f t="shared" ca="1" si="225"/>
        <v>8.2373427874925478E-2</v>
      </c>
      <c r="CN180" s="5">
        <v>159</v>
      </c>
      <c r="CO180" s="4">
        <f t="shared" ca="1" si="226"/>
        <v>50314</v>
      </c>
      <c r="CP180" s="5">
        <f t="shared" ca="1" si="246"/>
        <v>30</v>
      </c>
      <c r="CQ180" s="5">
        <f t="shared" ca="1" si="227"/>
        <v>4840</v>
      </c>
      <c r="CR180" s="2">
        <f t="shared" ca="1" si="228"/>
        <v>1218640.1984246951</v>
      </c>
      <c r="CS180" s="2">
        <f t="shared" ca="1" si="247"/>
        <v>3715.588751896692</v>
      </c>
      <c r="CT180" s="16">
        <f t="shared" ca="1" si="237"/>
        <v>18656.736167569437</v>
      </c>
      <c r="CU180" s="16">
        <f t="shared" ca="1" si="189"/>
        <v>347.31245655114867</v>
      </c>
      <c r="CV180" s="14">
        <f t="shared" si="229"/>
        <v>450.45000000000005</v>
      </c>
      <c r="CW180" s="5">
        <f t="shared" si="190"/>
        <v>0</v>
      </c>
      <c r="CX180" s="16">
        <f t="shared" ca="1" si="191"/>
        <v>23170.08737601728</v>
      </c>
      <c r="CY180" s="16">
        <f t="shared" ca="1" si="192"/>
        <v>1214924.6096727983</v>
      </c>
      <c r="CZ180" s="16">
        <f t="shared" ca="1" si="230"/>
        <v>8.2373427874925478E-2</v>
      </c>
      <c r="DA180" s="16">
        <f t="shared" ca="1" si="231"/>
        <v>8.2373427874925478E-2</v>
      </c>
    </row>
    <row r="181" spans="2:105">
      <c r="B181" s="5">
        <v>160</v>
      </c>
      <c r="C181" s="4">
        <f t="shared" ca="1" si="193"/>
        <v>50345</v>
      </c>
      <c r="D181" s="5">
        <f t="shared" ca="1" si="194"/>
        <v>31</v>
      </c>
      <c r="E181" s="5">
        <f t="shared" ca="1" si="195"/>
        <v>4871</v>
      </c>
      <c r="F181" s="2">
        <f t="shared" ca="1" si="196"/>
        <v>1203518.2692854116</v>
      </c>
      <c r="G181" s="2">
        <f t="shared" ca="1" si="168"/>
        <v>7063.9471950892294</v>
      </c>
      <c r="H181" s="16">
        <f t="shared" ca="1" si="232"/>
        <v>19044.235953879339</v>
      </c>
      <c r="I181" s="16">
        <f t="shared" ca="1" si="169"/>
        <v>354.43781372156673</v>
      </c>
      <c r="J181" s="14">
        <f t="shared" si="197"/>
        <v>450.45000000000005</v>
      </c>
      <c r="K181" s="5">
        <f t="shared" si="170"/>
        <v>0</v>
      </c>
      <c r="L181" s="16">
        <f t="shared" ca="1" si="171"/>
        <v>26913.070962690137</v>
      </c>
      <c r="M181" s="16">
        <f t="shared" ca="1" si="172"/>
        <v>1196454.3220903224</v>
      </c>
      <c r="N181" s="16">
        <f t="shared" ca="1" si="198"/>
        <v>8.1066757117745802E-2</v>
      </c>
      <c r="O181" s="16">
        <f t="shared" ca="1" si="199"/>
        <v>8.1066757117745802E-2</v>
      </c>
      <c r="P181" s="82"/>
      <c r="Q181" s="77">
        <f ca="1">IFERROR(IF('Simulación Cliente'!$H$21="Simple",G181+H181+I181+J181+K181,AC181+AD181+AE181+AF181+AG181),"")</f>
        <v>26913.070962690137</v>
      </c>
      <c r="R181" s="79">
        <f t="shared" ca="1" si="200"/>
        <v>4871</v>
      </c>
      <c r="S181" s="78">
        <f ca="1">IFERROR((1+'Simulación Cliente'!$E$21)^(R181/360),"")</f>
        <v>12.921898219236002</v>
      </c>
      <c r="T181" s="75">
        <f t="shared" ca="1" si="201"/>
        <v>2082.75</v>
      </c>
      <c r="X181" s="5">
        <v>160</v>
      </c>
      <c r="Y181" s="4">
        <f t="shared" ca="1" si="202"/>
        <v>50345</v>
      </c>
      <c r="Z181" s="5">
        <f t="shared" ca="1" si="238"/>
        <v>31</v>
      </c>
      <c r="AA181" s="5">
        <f t="shared" ca="1" si="203"/>
        <v>4871</v>
      </c>
      <c r="AB181" s="2">
        <f t="shared" ca="1" si="204"/>
        <v>1214924.6096727983</v>
      </c>
      <c r="AC181" s="2">
        <f t="shared" ca="1" si="239"/>
        <v>3137.1127424145634</v>
      </c>
      <c r="AD181" s="16">
        <f t="shared" ca="1" si="233"/>
        <v>19224.727636682484</v>
      </c>
      <c r="AE181" s="16">
        <f t="shared" ca="1" si="173"/>
        <v>357.79699692023127</v>
      </c>
      <c r="AF181" s="14">
        <f t="shared" si="205"/>
        <v>450.45000000000005</v>
      </c>
      <c r="AG181" s="5">
        <f t="shared" si="174"/>
        <v>0</v>
      </c>
      <c r="AH181" s="16">
        <f t="shared" ca="1" si="175"/>
        <v>23170.08737601728</v>
      </c>
      <c r="AI181" s="16">
        <f t="shared" ca="1" si="176"/>
        <v>1211787.4969303838</v>
      </c>
      <c r="AJ181" s="16">
        <f t="shared" ca="1" si="206"/>
        <v>8.1066757117745802E-2</v>
      </c>
      <c r="AK181" s="16">
        <f t="shared" ca="1" si="207"/>
        <v>8.1066757117745802E-2</v>
      </c>
      <c r="AO181" s="5">
        <v>160</v>
      </c>
      <c r="AP181" s="4">
        <f t="shared" ca="1" si="208"/>
        <v>50345</v>
      </c>
      <c r="AQ181" s="5">
        <f t="shared" ca="1" si="240"/>
        <v>31</v>
      </c>
      <c r="AR181" s="5">
        <f t="shared" ca="1" si="209"/>
        <v>4871</v>
      </c>
      <c r="AS181" s="2">
        <f t="shared" ca="1" si="210"/>
        <v>487735.0972657954</v>
      </c>
      <c r="AT181" s="2">
        <f t="shared" ca="1" si="241"/>
        <v>19618.113532600779</v>
      </c>
      <c r="AU181" s="16">
        <f t="shared" ca="1" si="234"/>
        <v>7717.8240765993223</v>
      </c>
      <c r="AV181" s="16">
        <f t="shared" ca="1" si="177"/>
        <v>143.63866836255568</v>
      </c>
      <c r="AW181" s="14">
        <f t="shared" si="211"/>
        <v>450.45000000000005</v>
      </c>
      <c r="AX181" s="5">
        <f t="shared" si="178"/>
        <v>0</v>
      </c>
      <c r="AY181" s="16">
        <f t="shared" ca="1" si="179"/>
        <v>27930.026277562658</v>
      </c>
      <c r="AZ181" s="16">
        <f t="shared" ca="1" si="180"/>
        <v>468116.98373319465</v>
      </c>
      <c r="BA181" s="16">
        <f t="shared" ca="1" si="212"/>
        <v>8.1066757117745802E-2</v>
      </c>
      <c r="BB181" s="16">
        <f t="shared" ca="1" si="213"/>
        <v>8.1066757117745802E-2</v>
      </c>
      <c r="BF181" s="5">
        <v>160</v>
      </c>
      <c r="BG181" s="4">
        <f t="shared" ca="1" si="214"/>
        <v>50345</v>
      </c>
      <c r="BH181" s="5">
        <f t="shared" ca="1" si="242"/>
        <v>31</v>
      </c>
      <c r="BI181" s="5">
        <f t="shared" ca="1" si="215"/>
        <v>4871</v>
      </c>
      <c r="BJ181" s="2">
        <f t="shared" ca="1" si="216"/>
        <v>499573.42280386831</v>
      </c>
      <c r="BK181" s="2">
        <f t="shared" ca="1" si="243"/>
        <v>15542.880132038168</v>
      </c>
      <c r="BL181" s="16">
        <f t="shared" ca="1" si="235"/>
        <v>7905.1514073092731</v>
      </c>
      <c r="BM181" s="16">
        <f t="shared" ca="1" si="181"/>
        <v>147.12507179233501</v>
      </c>
      <c r="BN181" s="14">
        <f t="shared" si="217"/>
        <v>450.45000000000005</v>
      </c>
      <c r="BO181" s="5">
        <f t="shared" si="182"/>
        <v>0</v>
      </c>
      <c r="BP181" s="16">
        <f t="shared" ca="1" si="183"/>
        <v>24045.606611139778</v>
      </c>
      <c r="BQ181" s="16">
        <f t="shared" ca="1" si="184"/>
        <v>484030.54267183016</v>
      </c>
      <c r="BR181" s="16">
        <f t="shared" ca="1" si="218"/>
        <v>8.1066757117745802E-2</v>
      </c>
      <c r="BS181" s="16">
        <f t="shared" ca="1" si="219"/>
        <v>8.1066757117745802E-2</v>
      </c>
      <c r="BW181" s="5">
        <v>160</v>
      </c>
      <c r="BX181" s="4">
        <f t="shared" ca="1" si="220"/>
        <v>50345</v>
      </c>
      <c r="BY181" s="5">
        <f t="shared" ca="1" si="244"/>
        <v>31</v>
      </c>
      <c r="BZ181" s="5">
        <f t="shared" ca="1" si="221"/>
        <v>4871</v>
      </c>
      <c r="CA181" s="2">
        <f t="shared" ca="1" si="222"/>
        <v>1203518.2692854116</v>
      </c>
      <c r="CB181" s="2">
        <f t="shared" ca="1" si="245"/>
        <v>7063.9471950892294</v>
      </c>
      <c r="CC181" s="16">
        <f t="shared" ca="1" si="236"/>
        <v>19044.235953879339</v>
      </c>
      <c r="CD181" s="16">
        <f t="shared" ca="1" si="185"/>
        <v>354.43781372156673</v>
      </c>
      <c r="CE181" s="14">
        <f t="shared" si="223"/>
        <v>450.45000000000005</v>
      </c>
      <c r="CF181" s="5">
        <f t="shared" si="186"/>
        <v>0</v>
      </c>
      <c r="CG181" s="16">
        <f t="shared" ca="1" si="187"/>
        <v>26913.070962690137</v>
      </c>
      <c r="CH181" s="16">
        <f t="shared" ca="1" si="188"/>
        <v>1196454.3220903224</v>
      </c>
      <c r="CI181" s="16">
        <f t="shared" ca="1" si="224"/>
        <v>8.1066757117745802E-2</v>
      </c>
      <c r="CJ181" s="16">
        <f t="shared" ca="1" si="225"/>
        <v>8.1066757117745802E-2</v>
      </c>
      <c r="CN181" s="5">
        <v>160</v>
      </c>
      <c r="CO181" s="4">
        <f t="shared" ca="1" si="226"/>
        <v>50345</v>
      </c>
      <c r="CP181" s="5">
        <f t="shared" ca="1" si="246"/>
        <v>31</v>
      </c>
      <c r="CQ181" s="5">
        <f t="shared" ca="1" si="227"/>
        <v>4871</v>
      </c>
      <c r="CR181" s="2">
        <f t="shared" ca="1" si="228"/>
        <v>1214924.6096727983</v>
      </c>
      <c r="CS181" s="2">
        <f t="shared" ca="1" si="247"/>
        <v>3137.1127424145634</v>
      </c>
      <c r="CT181" s="16">
        <f t="shared" ca="1" si="237"/>
        <v>19224.727636682484</v>
      </c>
      <c r="CU181" s="16">
        <f t="shared" ca="1" si="189"/>
        <v>357.79699692023127</v>
      </c>
      <c r="CV181" s="14">
        <f t="shared" si="229"/>
        <v>450.45000000000005</v>
      </c>
      <c r="CW181" s="5">
        <f t="shared" si="190"/>
        <v>0</v>
      </c>
      <c r="CX181" s="16">
        <f t="shared" ca="1" si="191"/>
        <v>23170.08737601728</v>
      </c>
      <c r="CY181" s="16">
        <f t="shared" ca="1" si="192"/>
        <v>1211787.4969303838</v>
      </c>
      <c r="CZ181" s="16">
        <f t="shared" ca="1" si="230"/>
        <v>8.1066757117745802E-2</v>
      </c>
      <c r="DA181" s="16">
        <f t="shared" ca="1" si="231"/>
        <v>8.1066757117745802E-2</v>
      </c>
    </row>
    <row r="182" spans="2:105">
      <c r="B182" s="5">
        <v>161</v>
      </c>
      <c r="C182" s="4">
        <f t="shared" ca="1" si="193"/>
        <v>50375</v>
      </c>
      <c r="D182" s="5">
        <f t="shared" ca="1" si="194"/>
        <v>30</v>
      </c>
      <c r="E182" s="5">
        <f t="shared" ca="1" si="195"/>
        <v>4901</v>
      </c>
      <c r="F182" s="2">
        <f t="shared" ca="1" si="196"/>
        <v>1196454.3220903224</v>
      </c>
      <c r="G182" s="2">
        <f t="shared" ca="1" si="168"/>
        <v>7804.5493325766111</v>
      </c>
      <c r="H182" s="16">
        <f t="shared" ca="1" si="232"/>
        <v>18317.082148317673</v>
      </c>
      <c r="I182" s="16">
        <f t="shared" ca="1" si="169"/>
        <v>340.98948179585045</v>
      </c>
      <c r="J182" s="14">
        <f t="shared" si="197"/>
        <v>450.45000000000005</v>
      </c>
      <c r="K182" s="5">
        <f t="shared" si="170"/>
        <v>0</v>
      </c>
      <c r="L182" s="16">
        <f t="shared" ca="1" si="171"/>
        <v>26913.070962690137</v>
      </c>
      <c r="M182" s="16">
        <f t="shared" ca="1" si="172"/>
        <v>1188649.7727577458</v>
      </c>
      <c r="N182" s="16">
        <f t="shared" ca="1" si="198"/>
        <v>7.9821975672884724E-2</v>
      </c>
      <c r="O182" s="16">
        <f t="shared" ca="1" si="199"/>
        <v>7.9821975672884724E-2</v>
      </c>
      <c r="P182" s="82"/>
      <c r="Q182" s="77">
        <f ca="1">IFERROR(IF('Simulación Cliente'!$H$21="Simple",G182+H182+I182+J182+K182,AC182+AD182+AE182+AF182+AG182),"")</f>
        <v>26913.070962690137</v>
      </c>
      <c r="R182" s="79">
        <f t="shared" ca="1" si="200"/>
        <v>4901</v>
      </c>
      <c r="S182" s="78">
        <f ca="1">IFERROR((1+'Simulación Cliente'!$E$21)^(R182/360),"")</f>
        <v>13.127162554192052</v>
      </c>
      <c r="T182" s="75">
        <f t="shared" ca="1" si="201"/>
        <v>2050.1799999999998</v>
      </c>
      <c r="X182" s="5">
        <v>161</v>
      </c>
      <c r="Y182" s="4">
        <f t="shared" ca="1" si="202"/>
        <v>50375</v>
      </c>
      <c r="Z182" s="5">
        <f t="shared" ca="1" si="238"/>
        <v>30</v>
      </c>
      <c r="AA182" s="5">
        <f t="shared" ca="1" si="203"/>
        <v>4901</v>
      </c>
      <c r="AB182" s="2">
        <f t="shared" ca="1" si="204"/>
        <v>1211787.4969303838</v>
      </c>
      <c r="AC182" s="2">
        <f t="shared" ca="1" si="239"/>
        <v>26992.540379210477</v>
      </c>
      <c r="AD182" s="16">
        <f t="shared" ca="1" si="233"/>
        <v>18551.824936198813</v>
      </c>
      <c r="AE182" s="16">
        <f t="shared" ca="1" si="173"/>
        <v>345.35943662526932</v>
      </c>
      <c r="AF182" s="14">
        <f t="shared" si="205"/>
        <v>450.45000000000005</v>
      </c>
      <c r="AG182" s="5">
        <f t="shared" si="174"/>
        <v>0</v>
      </c>
      <c r="AH182" s="16">
        <f t="shared" ca="1" si="175"/>
        <v>46340.17475203456</v>
      </c>
      <c r="AI182" s="16">
        <f t="shared" ca="1" si="176"/>
        <v>1184794.9565511735</v>
      </c>
      <c r="AJ182" s="16">
        <f t="shared" ca="1" si="206"/>
        <v>0.15964395134576945</v>
      </c>
      <c r="AK182" s="16">
        <f t="shared" ca="1" si="207"/>
        <v>7.9821975672884724E-2</v>
      </c>
      <c r="AO182" s="5">
        <v>161</v>
      </c>
      <c r="AP182" s="4">
        <f t="shared" ca="1" si="208"/>
        <v>50375</v>
      </c>
      <c r="AQ182" s="5">
        <f t="shared" ca="1" si="240"/>
        <v>30</v>
      </c>
      <c r="AR182" s="5">
        <f t="shared" ca="1" si="209"/>
        <v>4901</v>
      </c>
      <c r="AS182" s="2">
        <f t="shared" ca="1" si="210"/>
        <v>468116.98373319465</v>
      </c>
      <c r="AT182" s="2">
        <f t="shared" ca="1" si="241"/>
        <v>20179.539784312161</v>
      </c>
      <c r="AU182" s="16">
        <f t="shared" ca="1" si="234"/>
        <v>7166.6231528864901</v>
      </c>
      <c r="AV182" s="16">
        <f t="shared" ca="1" si="177"/>
        <v>133.41334036400295</v>
      </c>
      <c r="AW182" s="14">
        <f t="shared" si="211"/>
        <v>450.45000000000005</v>
      </c>
      <c r="AX182" s="5">
        <f t="shared" si="178"/>
        <v>0</v>
      </c>
      <c r="AY182" s="16">
        <f t="shared" ca="1" si="179"/>
        <v>27930.026277562658</v>
      </c>
      <c r="AZ182" s="16">
        <f t="shared" ca="1" si="180"/>
        <v>447937.44394888252</v>
      </c>
      <c r="BA182" s="16">
        <f t="shared" ca="1" si="212"/>
        <v>7.9821975672884724E-2</v>
      </c>
      <c r="BB182" s="16">
        <f t="shared" ca="1" si="213"/>
        <v>7.9821975672884724E-2</v>
      </c>
      <c r="BF182" s="5">
        <v>161</v>
      </c>
      <c r="BG182" s="4">
        <f t="shared" ca="1" si="214"/>
        <v>50375</v>
      </c>
      <c r="BH182" s="5">
        <f t="shared" ca="1" si="242"/>
        <v>30</v>
      </c>
      <c r="BI182" s="5">
        <f t="shared" ca="1" si="215"/>
        <v>4901</v>
      </c>
      <c r="BJ182" s="2">
        <f t="shared" ca="1" si="216"/>
        <v>484030.54267183016</v>
      </c>
      <c r="BK182" s="2">
        <f t="shared" ca="1" si="243"/>
        <v>40092.563203614773</v>
      </c>
      <c r="BL182" s="16">
        <f t="shared" ca="1" si="235"/>
        <v>7410.2513140032643</v>
      </c>
      <c r="BM182" s="16">
        <f t="shared" ca="1" si="181"/>
        <v>137.94870466151551</v>
      </c>
      <c r="BN182" s="14">
        <f t="shared" si="217"/>
        <v>450.45000000000005</v>
      </c>
      <c r="BO182" s="5">
        <f t="shared" si="182"/>
        <v>0</v>
      </c>
      <c r="BP182" s="16">
        <f t="shared" ca="1" si="183"/>
        <v>48091.213222279555</v>
      </c>
      <c r="BQ182" s="16">
        <f t="shared" ca="1" si="184"/>
        <v>443937.97946821537</v>
      </c>
      <c r="BR182" s="16">
        <f t="shared" ca="1" si="218"/>
        <v>0.15964395134576945</v>
      </c>
      <c r="BS182" s="16">
        <f t="shared" ca="1" si="219"/>
        <v>7.9821975672884724E-2</v>
      </c>
      <c r="BW182" s="5">
        <v>161</v>
      </c>
      <c r="BX182" s="4">
        <f t="shared" ca="1" si="220"/>
        <v>50375</v>
      </c>
      <c r="BY182" s="5">
        <f t="shared" ca="1" si="244"/>
        <v>30</v>
      </c>
      <c r="BZ182" s="5">
        <f t="shared" ca="1" si="221"/>
        <v>4901</v>
      </c>
      <c r="CA182" s="2">
        <f t="shared" ca="1" si="222"/>
        <v>1196454.3220903224</v>
      </c>
      <c r="CB182" s="2">
        <f t="shared" ca="1" si="245"/>
        <v>7804.5493325766111</v>
      </c>
      <c r="CC182" s="16">
        <f t="shared" ca="1" si="236"/>
        <v>18317.082148317673</v>
      </c>
      <c r="CD182" s="16">
        <f t="shared" ca="1" si="185"/>
        <v>340.98948179585045</v>
      </c>
      <c r="CE182" s="14">
        <f t="shared" si="223"/>
        <v>450.45000000000005</v>
      </c>
      <c r="CF182" s="5">
        <f t="shared" si="186"/>
        <v>0</v>
      </c>
      <c r="CG182" s="16">
        <f t="shared" ca="1" si="187"/>
        <v>26913.070962690137</v>
      </c>
      <c r="CH182" s="16">
        <f t="shared" ca="1" si="188"/>
        <v>1188649.7727577458</v>
      </c>
      <c r="CI182" s="16">
        <f t="shared" ca="1" si="224"/>
        <v>7.9821975672884724E-2</v>
      </c>
      <c r="CJ182" s="16">
        <f t="shared" ca="1" si="225"/>
        <v>7.9821975672884724E-2</v>
      </c>
      <c r="CN182" s="5">
        <v>161</v>
      </c>
      <c r="CO182" s="4">
        <f t="shared" ca="1" si="226"/>
        <v>50375</v>
      </c>
      <c r="CP182" s="5">
        <f t="shared" ca="1" si="246"/>
        <v>30</v>
      </c>
      <c r="CQ182" s="5">
        <f t="shared" ca="1" si="227"/>
        <v>4901</v>
      </c>
      <c r="CR182" s="2">
        <f t="shared" ca="1" si="228"/>
        <v>1211787.4969303838</v>
      </c>
      <c r="CS182" s="2">
        <f t="shared" ca="1" si="247"/>
        <v>26992.540379210477</v>
      </c>
      <c r="CT182" s="16">
        <f t="shared" ca="1" si="237"/>
        <v>18551.824936198813</v>
      </c>
      <c r="CU182" s="16">
        <f t="shared" ca="1" si="189"/>
        <v>345.35943662526932</v>
      </c>
      <c r="CV182" s="14">
        <f t="shared" si="229"/>
        <v>450.45000000000005</v>
      </c>
      <c r="CW182" s="5">
        <f t="shared" si="190"/>
        <v>0</v>
      </c>
      <c r="CX182" s="16">
        <f t="shared" ca="1" si="191"/>
        <v>46340.17475203456</v>
      </c>
      <c r="CY182" s="16">
        <f t="shared" ca="1" si="192"/>
        <v>1184794.9565511735</v>
      </c>
      <c r="CZ182" s="16">
        <f t="shared" ca="1" si="230"/>
        <v>0.15964395134576945</v>
      </c>
      <c r="DA182" s="16">
        <f t="shared" ca="1" si="231"/>
        <v>7.9821975672884724E-2</v>
      </c>
    </row>
    <row r="183" spans="2:105">
      <c r="B183" s="5">
        <v>162</v>
      </c>
      <c r="C183" s="4">
        <f t="shared" ca="1" si="193"/>
        <v>50406</v>
      </c>
      <c r="D183" s="5">
        <f t="shared" ca="1" si="194"/>
        <v>31</v>
      </c>
      <c r="E183" s="5">
        <f t="shared" ca="1" si="195"/>
        <v>4932</v>
      </c>
      <c r="F183" s="2">
        <f t="shared" ca="1" si="196"/>
        <v>1188649.7727577458</v>
      </c>
      <c r="G183" s="2">
        <f t="shared" ca="1" si="168"/>
        <v>7303.6021475031666</v>
      </c>
      <c r="H183" s="16">
        <f t="shared" ca="1" si="232"/>
        <v>18808.95979449006</v>
      </c>
      <c r="I183" s="16">
        <f t="shared" ca="1" si="169"/>
        <v>350.05902069691109</v>
      </c>
      <c r="J183" s="14">
        <f t="shared" si="197"/>
        <v>450.45000000000005</v>
      </c>
      <c r="K183" s="5">
        <f t="shared" si="170"/>
        <v>0</v>
      </c>
      <c r="L183" s="16">
        <f t="shared" ca="1" si="171"/>
        <v>26913.070962690137</v>
      </c>
      <c r="M183" s="16">
        <f t="shared" ca="1" si="172"/>
        <v>1181346.1706102428</v>
      </c>
      <c r="N183" s="16">
        <f t="shared" ca="1" si="198"/>
        <v>7.8555778015668945E-2</v>
      </c>
      <c r="O183" s="16">
        <f t="shared" ca="1" si="199"/>
        <v>7.8555778015668945E-2</v>
      </c>
      <c r="P183" s="82"/>
      <c r="Q183" s="77">
        <f ca="1">IFERROR(IF('Simulación Cliente'!$H$21="Simple",G183+H183+I183+J183+K183,AC183+AD183+AE183+AF183+AG183),"")</f>
        <v>26913.070962690137</v>
      </c>
      <c r="R183" s="79">
        <f t="shared" ca="1" si="200"/>
        <v>4932</v>
      </c>
      <c r="S183" s="78">
        <f ca="1">IFERROR((1+'Simulación Cliente'!$E$21)^(R183/360),"")</f>
        <v>13.342695102246722</v>
      </c>
      <c r="T183" s="75">
        <f t="shared" ca="1" si="201"/>
        <v>2017.06</v>
      </c>
      <c r="X183" s="5">
        <v>162</v>
      </c>
      <c r="Y183" s="4">
        <f t="shared" ca="1" si="202"/>
        <v>50406</v>
      </c>
      <c r="Z183" s="5">
        <f t="shared" ca="1" si="238"/>
        <v>31</v>
      </c>
      <c r="AA183" s="5">
        <f t="shared" ca="1" si="203"/>
        <v>4932</v>
      </c>
      <c r="AB183" s="2">
        <f t="shared" ca="1" si="204"/>
        <v>1184794.9565511735</v>
      </c>
      <c r="AC183" s="2">
        <f t="shared" ca="1" si="239"/>
        <v>3622.7516617011061</v>
      </c>
      <c r="AD183" s="16">
        <f t="shared" ca="1" si="233"/>
        <v>18747.961942384009</v>
      </c>
      <c r="AE183" s="16">
        <f t="shared" ca="1" si="173"/>
        <v>348.9237719321647</v>
      </c>
      <c r="AF183" s="14">
        <f t="shared" si="205"/>
        <v>450.45000000000005</v>
      </c>
      <c r="AG183" s="5">
        <f t="shared" si="174"/>
        <v>0</v>
      </c>
      <c r="AH183" s="16">
        <f t="shared" ca="1" si="175"/>
        <v>23170.08737601728</v>
      </c>
      <c r="AI183" s="16">
        <f t="shared" ca="1" si="176"/>
        <v>1181172.2048894723</v>
      </c>
      <c r="AJ183" s="16">
        <f t="shared" ca="1" si="206"/>
        <v>7.8555778015668945E-2</v>
      </c>
      <c r="AK183" s="16">
        <f t="shared" ca="1" si="207"/>
        <v>7.8555778015668945E-2</v>
      </c>
      <c r="AO183" s="5">
        <v>162</v>
      </c>
      <c r="AP183" s="4">
        <f t="shared" ca="1" si="208"/>
        <v>50406</v>
      </c>
      <c r="AQ183" s="5">
        <f t="shared" ca="1" si="240"/>
        <v>31</v>
      </c>
      <c r="AR183" s="5">
        <f t="shared" ca="1" si="209"/>
        <v>4932</v>
      </c>
      <c r="AS183" s="2">
        <f t="shared" ca="1" si="210"/>
        <v>447937.44394888252</v>
      </c>
      <c r="AT183" s="2">
        <f t="shared" ca="1" si="241"/>
        <v>20259.584221591034</v>
      </c>
      <c r="AU183" s="16">
        <f t="shared" ca="1" si="234"/>
        <v>7088.0738521777275</v>
      </c>
      <c r="AV183" s="16">
        <f t="shared" ca="1" si="177"/>
        <v>131.91820379389503</v>
      </c>
      <c r="AW183" s="14">
        <f t="shared" si="211"/>
        <v>450.45000000000005</v>
      </c>
      <c r="AX183" s="5">
        <f t="shared" si="178"/>
        <v>0</v>
      </c>
      <c r="AY183" s="16">
        <f t="shared" ca="1" si="179"/>
        <v>27930.026277562658</v>
      </c>
      <c r="AZ183" s="16">
        <f t="shared" ca="1" si="180"/>
        <v>427677.85972729151</v>
      </c>
      <c r="BA183" s="16">
        <f t="shared" ca="1" si="212"/>
        <v>7.8555778015668945E-2</v>
      </c>
      <c r="BB183" s="16">
        <f t="shared" ca="1" si="213"/>
        <v>7.8555778015668945E-2</v>
      </c>
      <c r="BF183" s="5">
        <v>162</v>
      </c>
      <c r="BG183" s="4">
        <f t="shared" ca="1" si="214"/>
        <v>50406</v>
      </c>
      <c r="BH183" s="5">
        <f t="shared" ca="1" si="242"/>
        <v>31</v>
      </c>
      <c r="BI183" s="5">
        <f t="shared" ca="1" si="215"/>
        <v>4932</v>
      </c>
      <c r="BJ183" s="2">
        <f t="shared" ca="1" si="216"/>
        <v>443937.97946821537</v>
      </c>
      <c r="BK183" s="2">
        <f t="shared" ca="1" si="243"/>
        <v>16439.629140946014</v>
      </c>
      <c r="BL183" s="16">
        <f t="shared" ca="1" si="235"/>
        <v>7024.787114283663</v>
      </c>
      <c r="BM183" s="16">
        <f t="shared" ca="1" si="181"/>
        <v>130.74035591010144</v>
      </c>
      <c r="BN183" s="14">
        <f t="shared" si="217"/>
        <v>450.45000000000005</v>
      </c>
      <c r="BO183" s="5">
        <f t="shared" si="182"/>
        <v>0</v>
      </c>
      <c r="BP183" s="16">
        <f t="shared" ca="1" si="183"/>
        <v>24045.606611139778</v>
      </c>
      <c r="BQ183" s="16">
        <f t="shared" ca="1" si="184"/>
        <v>427498.35032726935</v>
      </c>
      <c r="BR183" s="16">
        <f t="shared" ca="1" si="218"/>
        <v>7.8555778015668945E-2</v>
      </c>
      <c r="BS183" s="16">
        <f t="shared" ca="1" si="219"/>
        <v>7.8555778015668945E-2</v>
      </c>
      <c r="BW183" s="5">
        <v>162</v>
      </c>
      <c r="BX183" s="4">
        <f t="shared" ca="1" si="220"/>
        <v>50406</v>
      </c>
      <c r="BY183" s="5">
        <f t="shared" ca="1" si="244"/>
        <v>31</v>
      </c>
      <c r="BZ183" s="5">
        <f t="shared" ca="1" si="221"/>
        <v>4932</v>
      </c>
      <c r="CA183" s="2">
        <f t="shared" ca="1" si="222"/>
        <v>1188649.7727577458</v>
      </c>
      <c r="CB183" s="2">
        <f t="shared" ca="1" si="245"/>
        <v>7303.6021475031666</v>
      </c>
      <c r="CC183" s="16">
        <f t="shared" ca="1" si="236"/>
        <v>18808.95979449006</v>
      </c>
      <c r="CD183" s="16">
        <f t="shared" ca="1" si="185"/>
        <v>350.05902069691109</v>
      </c>
      <c r="CE183" s="14">
        <f t="shared" si="223"/>
        <v>450.45000000000005</v>
      </c>
      <c r="CF183" s="5">
        <f t="shared" si="186"/>
        <v>0</v>
      </c>
      <c r="CG183" s="16">
        <f t="shared" ca="1" si="187"/>
        <v>26913.070962690137</v>
      </c>
      <c r="CH183" s="16">
        <f t="shared" ca="1" si="188"/>
        <v>1181346.1706102428</v>
      </c>
      <c r="CI183" s="16">
        <f t="shared" ca="1" si="224"/>
        <v>7.8555778015668945E-2</v>
      </c>
      <c r="CJ183" s="16">
        <f t="shared" ca="1" si="225"/>
        <v>7.8555778015668945E-2</v>
      </c>
      <c r="CN183" s="5">
        <v>162</v>
      </c>
      <c r="CO183" s="4">
        <f t="shared" ca="1" si="226"/>
        <v>50406</v>
      </c>
      <c r="CP183" s="5">
        <f t="shared" ca="1" si="246"/>
        <v>31</v>
      </c>
      <c r="CQ183" s="5">
        <f t="shared" ca="1" si="227"/>
        <v>4932</v>
      </c>
      <c r="CR183" s="2">
        <f t="shared" ca="1" si="228"/>
        <v>1184794.9565511735</v>
      </c>
      <c r="CS183" s="2">
        <f t="shared" ca="1" si="247"/>
        <v>3622.7516617011061</v>
      </c>
      <c r="CT183" s="16">
        <f t="shared" ca="1" si="237"/>
        <v>18747.961942384009</v>
      </c>
      <c r="CU183" s="16">
        <f t="shared" ca="1" si="189"/>
        <v>348.9237719321647</v>
      </c>
      <c r="CV183" s="14">
        <f t="shared" si="229"/>
        <v>450.45000000000005</v>
      </c>
      <c r="CW183" s="5">
        <f t="shared" si="190"/>
        <v>0</v>
      </c>
      <c r="CX183" s="16">
        <f t="shared" ca="1" si="191"/>
        <v>23170.08737601728</v>
      </c>
      <c r="CY183" s="16">
        <f t="shared" ca="1" si="192"/>
        <v>1181172.2048894723</v>
      </c>
      <c r="CZ183" s="16">
        <f t="shared" ca="1" si="230"/>
        <v>7.8555778015668945E-2</v>
      </c>
      <c r="DA183" s="16">
        <f t="shared" ca="1" si="231"/>
        <v>7.8555778015668945E-2</v>
      </c>
    </row>
    <row r="184" spans="2:105">
      <c r="B184" s="5">
        <v>163</v>
      </c>
      <c r="C184" s="4">
        <f t="shared" ca="1" si="193"/>
        <v>50437</v>
      </c>
      <c r="D184" s="5">
        <f t="shared" ca="1" si="194"/>
        <v>31</v>
      </c>
      <c r="E184" s="5">
        <f t="shared" ca="1" si="195"/>
        <v>4963</v>
      </c>
      <c r="F184" s="2">
        <f t="shared" ca="1" si="196"/>
        <v>1181346.1706102428</v>
      </c>
      <c r="G184" s="2">
        <f t="shared" ca="1" si="168"/>
        <v>7421.3238298436299</v>
      </c>
      <c r="H184" s="16">
        <f t="shared" ca="1" si="232"/>
        <v>18693.389033197924</v>
      </c>
      <c r="I184" s="16">
        <f t="shared" ca="1" si="169"/>
        <v>347.90809964858323</v>
      </c>
      <c r="J184" s="14">
        <f t="shared" si="197"/>
        <v>450.45000000000005</v>
      </c>
      <c r="K184" s="5">
        <f t="shared" si="170"/>
        <v>0</v>
      </c>
      <c r="L184" s="16">
        <f t="shared" ca="1" si="171"/>
        <v>26913.070962690137</v>
      </c>
      <c r="M184" s="16">
        <f t="shared" ca="1" si="172"/>
        <v>1173924.8467803991</v>
      </c>
      <c r="N184" s="16">
        <f t="shared" ca="1" si="198"/>
        <v>7.7309665760920576E-2</v>
      </c>
      <c r="O184" s="16">
        <f t="shared" ca="1" si="199"/>
        <v>7.7309665760920576E-2</v>
      </c>
      <c r="P184" s="82"/>
      <c r="Q184" s="77">
        <f ca="1">IFERROR(IF('Simulación Cliente'!$H$21="Simple",G184+H184+I184+J184+K184,AC184+AD184+AE184+AF184+AG184),"")</f>
        <v>26913.070962690137</v>
      </c>
      <c r="R184" s="79">
        <f t="shared" ca="1" si="200"/>
        <v>4963</v>
      </c>
      <c r="S184" s="78">
        <f ca="1">IFERROR((1+'Simulación Cliente'!$E$21)^(R184/360),"")</f>
        <v>13.561766440887638</v>
      </c>
      <c r="T184" s="75">
        <f t="shared" ca="1" si="201"/>
        <v>1984.48</v>
      </c>
      <c r="X184" s="5">
        <v>163</v>
      </c>
      <c r="Y184" s="4">
        <f t="shared" ca="1" si="202"/>
        <v>50437</v>
      </c>
      <c r="Z184" s="5">
        <f t="shared" ca="1" si="238"/>
        <v>31</v>
      </c>
      <c r="AA184" s="5">
        <f t="shared" ca="1" si="203"/>
        <v>4963</v>
      </c>
      <c r="AB184" s="2">
        <f t="shared" ca="1" si="204"/>
        <v>1181172.2048894723</v>
      </c>
      <c r="AC184" s="2">
        <f t="shared" ca="1" si="239"/>
        <v>3681.1442756064207</v>
      </c>
      <c r="AD184" s="16">
        <f t="shared" ca="1" si="233"/>
        <v>18690.636233910376</v>
      </c>
      <c r="AE184" s="16">
        <f t="shared" ca="1" si="173"/>
        <v>347.8568665004824</v>
      </c>
      <c r="AF184" s="14">
        <f t="shared" si="205"/>
        <v>450.45000000000005</v>
      </c>
      <c r="AG184" s="5">
        <f t="shared" si="174"/>
        <v>0</v>
      </c>
      <c r="AH184" s="16">
        <f t="shared" ca="1" si="175"/>
        <v>23170.08737601728</v>
      </c>
      <c r="AI184" s="16">
        <f t="shared" ca="1" si="176"/>
        <v>1177491.060613866</v>
      </c>
      <c r="AJ184" s="16">
        <f t="shared" ca="1" si="206"/>
        <v>7.7309665760920576E-2</v>
      </c>
      <c r="AK184" s="16">
        <f t="shared" ca="1" si="207"/>
        <v>7.7309665760920576E-2</v>
      </c>
      <c r="AO184" s="5">
        <v>163</v>
      </c>
      <c r="AP184" s="4">
        <f t="shared" ca="1" si="208"/>
        <v>50437</v>
      </c>
      <c r="AQ184" s="5">
        <f t="shared" ca="1" si="240"/>
        <v>31</v>
      </c>
      <c r="AR184" s="5">
        <f t="shared" ca="1" si="209"/>
        <v>4963</v>
      </c>
      <c r="AS184" s="2">
        <f t="shared" ca="1" si="210"/>
        <v>427677.85972729151</v>
      </c>
      <c r="AT184" s="2">
        <f t="shared" ca="1" si="241"/>
        <v>20586.134366289065</v>
      </c>
      <c r="AU184" s="16">
        <f t="shared" ca="1" si="234"/>
        <v>6767.4901833709755</v>
      </c>
      <c r="AV184" s="16">
        <f t="shared" ca="1" si="177"/>
        <v>125.95172790261317</v>
      </c>
      <c r="AW184" s="14">
        <f t="shared" si="211"/>
        <v>450.45000000000005</v>
      </c>
      <c r="AX184" s="5">
        <f t="shared" si="178"/>
        <v>0</v>
      </c>
      <c r="AY184" s="16">
        <f t="shared" ca="1" si="179"/>
        <v>27930.026277562658</v>
      </c>
      <c r="AZ184" s="16">
        <f t="shared" ca="1" si="180"/>
        <v>407091.72536100243</v>
      </c>
      <c r="BA184" s="16">
        <f t="shared" ca="1" si="212"/>
        <v>7.7309665760920576E-2</v>
      </c>
      <c r="BB184" s="16">
        <f t="shared" ca="1" si="213"/>
        <v>7.7309665760920576E-2</v>
      </c>
      <c r="BF184" s="5">
        <v>163</v>
      </c>
      <c r="BG184" s="4">
        <f t="shared" ca="1" si="214"/>
        <v>50437</v>
      </c>
      <c r="BH184" s="5">
        <f t="shared" ca="1" si="242"/>
        <v>31</v>
      </c>
      <c r="BI184" s="5">
        <f t="shared" ca="1" si="215"/>
        <v>4963</v>
      </c>
      <c r="BJ184" s="2">
        <f t="shared" ca="1" si="216"/>
        <v>427498.35032726935</v>
      </c>
      <c r="BK184" s="2">
        <f t="shared" ca="1" si="243"/>
        <v>16704.608087011293</v>
      </c>
      <c r="BL184" s="16">
        <f t="shared" ca="1" si="235"/>
        <v>6764.6496619952668</v>
      </c>
      <c r="BM184" s="16">
        <f t="shared" ca="1" si="181"/>
        <v>125.8988621332185</v>
      </c>
      <c r="BN184" s="14">
        <f t="shared" si="217"/>
        <v>450.45000000000005</v>
      </c>
      <c r="BO184" s="5">
        <f t="shared" si="182"/>
        <v>0</v>
      </c>
      <c r="BP184" s="16">
        <f t="shared" ca="1" si="183"/>
        <v>24045.606611139778</v>
      </c>
      <c r="BQ184" s="16">
        <f t="shared" ca="1" si="184"/>
        <v>410793.74224025803</v>
      </c>
      <c r="BR184" s="16">
        <f t="shared" ca="1" si="218"/>
        <v>7.7309665760920576E-2</v>
      </c>
      <c r="BS184" s="16">
        <f t="shared" ca="1" si="219"/>
        <v>7.7309665760920576E-2</v>
      </c>
      <c r="BW184" s="5">
        <v>163</v>
      </c>
      <c r="BX184" s="4">
        <f t="shared" ca="1" si="220"/>
        <v>50437</v>
      </c>
      <c r="BY184" s="5">
        <f t="shared" ca="1" si="244"/>
        <v>31</v>
      </c>
      <c r="BZ184" s="5">
        <f t="shared" ca="1" si="221"/>
        <v>4963</v>
      </c>
      <c r="CA184" s="2">
        <f t="shared" ca="1" si="222"/>
        <v>1181346.1706102428</v>
      </c>
      <c r="CB184" s="2">
        <f t="shared" ca="1" si="245"/>
        <v>7421.3238298436299</v>
      </c>
      <c r="CC184" s="16">
        <f t="shared" ca="1" si="236"/>
        <v>18693.389033197924</v>
      </c>
      <c r="CD184" s="16">
        <f t="shared" ca="1" si="185"/>
        <v>347.90809964858323</v>
      </c>
      <c r="CE184" s="14">
        <f t="shared" si="223"/>
        <v>450.45000000000005</v>
      </c>
      <c r="CF184" s="5">
        <f t="shared" si="186"/>
        <v>0</v>
      </c>
      <c r="CG184" s="16">
        <f t="shared" ca="1" si="187"/>
        <v>26913.070962690137</v>
      </c>
      <c r="CH184" s="16">
        <f t="shared" ca="1" si="188"/>
        <v>1173924.8467803991</v>
      </c>
      <c r="CI184" s="16">
        <f t="shared" ca="1" si="224"/>
        <v>7.7309665760920576E-2</v>
      </c>
      <c r="CJ184" s="16">
        <f t="shared" ca="1" si="225"/>
        <v>7.7309665760920576E-2</v>
      </c>
      <c r="CN184" s="5">
        <v>163</v>
      </c>
      <c r="CO184" s="4">
        <f t="shared" ca="1" si="226"/>
        <v>50437</v>
      </c>
      <c r="CP184" s="5">
        <f t="shared" ca="1" si="246"/>
        <v>31</v>
      </c>
      <c r="CQ184" s="5">
        <f t="shared" ca="1" si="227"/>
        <v>4963</v>
      </c>
      <c r="CR184" s="2">
        <f t="shared" ca="1" si="228"/>
        <v>1181172.2048894723</v>
      </c>
      <c r="CS184" s="2">
        <f t="shared" ca="1" si="247"/>
        <v>3681.1442756064207</v>
      </c>
      <c r="CT184" s="16">
        <f t="shared" ca="1" si="237"/>
        <v>18690.636233910376</v>
      </c>
      <c r="CU184" s="16">
        <f t="shared" ca="1" si="189"/>
        <v>347.8568665004824</v>
      </c>
      <c r="CV184" s="14">
        <f t="shared" si="229"/>
        <v>450.45000000000005</v>
      </c>
      <c r="CW184" s="5">
        <f t="shared" si="190"/>
        <v>0</v>
      </c>
      <c r="CX184" s="16">
        <f t="shared" ca="1" si="191"/>
        <v>23170.08737601728</v>
      </c>
      <c r="CY184" s="16">
        <f t="shared" ca="1" si="192"/>
        <v>1177491.060613866</v>
      </c>
      <c r="CZ184" s="16">
        <f t="shared" ca="1" si="230"/>
        <v>7.7309665760920576E-2</v>
      </c>
      <c r="DA184" s="16">
        <f t="shared" ca="1" si="231"/>
        <v>7.7309665760920576E-2</v>
      </c>
    </row>
    <row r="185" spans="2:105">
      <c r="B185" s="5">
        <v>164</v>
      </c>
      <c r="C185" s="4">
        <f t="shared" ca="1" si="193"/>
        <v>50465</v>
      </c>
      <c r="D185" s="5">
        <f t="shared" ca="1" si="194"/>
        <v>28</v>
      </c>
      <c r="E185" s="5">
        <f t="shared" ca="1" si="195"/>
        <v>4991</v>
      </c>
      <c r="F185" s="2">
        <f t="shared" ca="1" si="196"/>
        <v>1173924.8467803991</v>
      </c>
      <c r="G185" s="2">
        <f t="shared" ca="1" si="168"/>
        <v>9384.8504464970792</v>
      </c>
      <c r="H185" s="16">
        <f t="shared" ca="1" si="232"/>
        <v>16765.509473156828</v>
      </c>
      <c r="I185" s="16">
        <f t="shared" ca="1" si="169"/>
        <v>312.2610430362277</v>
      </c>
      <c r="J185" s="14">
        <f t="shared" si="197"/>
        <v>450.45000000000005</v>
      </c>
      <c r="K185" s="5">
        <f t="shared" si="170"/>
        <v>0</v>
      </c>
      <c r="L185" s="16">
        <f t="shared" ca="1" si="171"/>
        <v>26913.070962690137</v>
      </c>
      <c r="M185" s="16">
        <f t="shared" ca="1" si="172"/>
        <v>1164539.996333902</v>
      </c>
      <c r="N185" s="16">
        <f t="shared" ca="1" si="198"/>
        <v>7.6201143726258025E-2</v>
      </c>
      <c r="O185" s="16">
        <f t="shared" ca="1" si="199"/>
        <v>7.6201143726258025E-2</v>
      </c>
      <c r="P185" s="82"/>
      <c r="Q185" s="77">
        <f ca="1">IFERROR(IF('Simulación Cliente'!$H$21="Simple",G185+H185+I185+J185+K185,AC185+AD185+AE185+AF185+AG185),"")</f>
        <v>26913.070962690137</v>
      </c>
      <c r="R185" s="79">
        <f t="shared" ca="1" si="200"/>
        <v>4991</v>
      </c>
      <c r="S185" s="78">
        <f ca="1">IFERROR((1+'Simulación Cliente'!$E$21)^(R185/360),"")</f>
        <v>13.762727303857996</v>
      </c>
      <c r="T185" s="75">
        <f t="shared" ca="1" si="201"/>
        <v>1955.5</v>
      </c>
      <c r="X185" s="5">
        <v>164</v>
      </c>
      <c r="Y185" s="4">
        <f t="shared" ca="1" si="202"/>
        <v>50465</v>
      </c>
      <c r="Z185" s="5">
        <f t="shared" ca="1" si="238"/>
        <v>28</v>
      </c>
      <c r="AA185" s="5">
        <f t="shared" ca="1" si="203"/>
        <v>4991</v>
      </c>
      <c r="AB185" s="2">
        <f t="shared" ca="1" si="204"/>
        <v>1177491.060613866</v>
      </c>
      <c r="AC185" s="2">
        <f t="shared" ca="1" si="239"/>
        <v>5589.9870639185028</v>
      </c>
      <c r="AD185" s="16">
        <f t="shared" ca="1" si="233"/>
        <v>16816.440665193757</v>
      </c>
      <c r="AE185" s="16">
        <f t="shared" ca="1" si="173"/>
        <v>313.20964690502109</v>
      </c>
      <c r="AF185" s="14">
        <f t="shared" si="205"/>
        <v>450.45000000000005</v>
      </c>
      <c r="AG185" s="5">
        <f t="shared" si="174"/>
        <v>0</v>
      </c>
      <c r="AH185" s="16">
        <f t="shared" ca="1" si="175"/>
        <v>23170.08737601728</v>
      </c>
      <c r="AI185" s="16">
        <f t="shared" ca="1" si="176"/>
        <v>1171901.0735499475</v>
      </c>
      <c r="AJ185" s="16">
        <f t="shared" ca="1" si="206"/>
        <v>7.6201143726258025E-2</v>
      </c>
      <c r="AK185" s="16">
        <f t="shared" ca="1" si="207"/>
        <v>7.6201143726258025E-2</v>
      </c>
      <c r="AO185" s="5">
        <v>164</v>
      </c>
      <c r="AP185" s="4">
        <f t="shared" ca="1" si="208"/>
        <v>50465</v>
      </c>
      <c r="AQ185" s="5">
        <f t="shared" ca="1" si="240"/>
        <v>28</v>
      </c>
      <c r="AR185" s="5">
        <f t="shared" ca="1" si="209"/>
        <v>4991</v>
      </c>
      <c r="AS185" s="2">
        <f t="shared" ca="1" si="210"/>
        <v>407091.72536100243</v>
      </c>
      <c r="AT185" s="2">
        <f t="shared" ca="1" si="241"/>
        <v>21557.375138517502</v>
      </c>
      <c r="AU185" s="16">
        <f t="shared" ca="1" si="234"/>
        <v>5813.9157687156321</v>
      </c>
      <c r="AV185" s="16">
        <f t="shared" ca="1" si="177"/>
        <v>108.28537032952309</v>
      </c>
      <c r="AW185" s="14">
        <f t="shared" si="211"/>
        <v>450.45000000000005</v>
      </c>
      <c r="AX185" s="5">
        <f t="shared" si="178"/>
        <v>0</v>
      </c>
      <c r="AY185" s="16">
        <f t="shared" ca="1" si="179"/>
        <v>27930.026277562658</v>
      </c>
      <c r="AZ185" s="16">
        <f t="shared" ca="1" si="180"/>
        <v>385534.35022248491</v>
      </c>
      <c r="BA185" s="16">
        <f t="shared" ca="1" si="212"/>
        <v>7.6201143726258025E-2</v>
      </c>
      <c r="BB185" s="16">
        <f t="shared" ca="1" si="213"/>
        <v>7.6201143726258025E-2</v>
      </c>
      <c r="BF185" s="5">
        <v>164</v>
      </c>
      <c r="BG185" s="4">
        <f t="shared" ca="1" si="214"/>
        <v>50465</v>
      </c>
      <c r="BH185" s="5">
        <f t="shared" ca="1" si="242"/>
        <v>28</v>
      </c>
      <c r="BI185" s="5">
        <f t="shared" ca="1" si="215"/>
        <v>4991</v>
      </c>
      <c r="BJ185" s="2">
        <f t="shared" ca="1" si="216"/>
        <v>410793.74224025803</v>
      </c>
      <c r="BK185" s="2">
        <f t="shared" ca="1" si="243"/>
        <v>17619.100069949935</v>
      </c>
      <c r="BL185" s="16">
        <f t="shared" ca="1" si="235"/>
        <v>5866.7864437244871</v>
      </c>
      <c r="BM185" s="16">
        <f t="shared" ca="1" si="181"/>
        <v>109.27009746535678</v>
      </c>
      <c r="BN185" s="14">
        <f t="shared" si="217"/>
        <v>450.45000000000005</v>
      </c>
      <c r="BO185" s="5">
        <f t="shared" si="182"/>
        <v>0</v>
      </c>
      <c r="BP185" s="16">
        <f t="shared" ca="1" si="183"/>
        <v>24045.606611139778</v>
      </c>
      <c r="BQ185" s="16">
        <f t="shared" ca="1" si="184"/>
        <v>393174.6421703081</v>
      </c>
      <c r="BR185" s="16">
        <f t="shared" ca="1" si="218"/>
        <v>7.6201143726258025E-2</v>
      </c>
      <c r="BS185" s="16">
        <f t="shared" ca="1" si="219"/>
        <v>7.6201143726258025E-2</v>
      </c>
      <c r="BW185" s="5">
        <v>164</v>
      </c>
      <c r="BX185" s="4">
        <f t="shared" ca="1" si="220"/>
        <v>50465</v>
      </c>
      <c r="BY185" s="5">
        <f t="shared" ca="1" si="244"/>
        <v>28</v>
      </c>
      <c r="BZ185" s="5">
        <f t="shared" ca="1" si="221"/>
        <v>4991</v>
      </c>
      <c r="CA185" s="2">
        <f t="shared" ca="1" si="222"/>
        <v>1173924.8467803991</v>
      </c>
      <c r="CB185" s="2">
        <f t="shared" ca="1" si="245"/>
        <v>9384.8504464970792</v>
      </c>
      <c r="CC185" s="16">
        <f t="shared" ca="1" si="236"/>
        <v>16765.509473156828</v>
      </c>
      <c r="CD185" s="16">
        <f t="shared" ca="1" si="185"/>
        <v>312.2610430362277</v>
      </c>
      <c r="CE185" s="14">
        <f t="shared" si="223"/>
        <v>450.45000000000005</v>
      </c>
      <c r="CF185" s="5">
        <f t="shared" si="186"/>
        <v>0</v>
      </c>
      <c r="CG185" s="16">
        <f t="shared" ca="1" si="187"/>
        <v>26913.070962690137</v>
      </c>
      <c r="CH185" s="16">
        <f t="shared" ca="1" si="188"/>
        <v>1164539.996333902</v>
      </c>
      <c r="CI185" s="16">
        <f t="shared" ca="1" si="224"/>
        <v>7.6201143726258025E-2</v>
      </c>
      <c r="CJ185" s="16">
        <f t="shared" ca="1" si="225"/>
        <v>7.6201143726258025E-2</v>
      </c>
      <c r="CN185" s="5">
        <v>164</v>
      </c>
      <c r="CO185" s="4">
        <f t="shared" ca="1" si="226"/>
        <v>50465</v>
      </c>
      <c r="CP185" s="5">
        <f t="shared" ca="1" si="246"/>
        <v>28</v>
      </c>
      <c r="CQ185" s="5">
        <f t="shared" ca="1" si="227"/>
        <v>4991</v>
      </c>
      <c r="CR185" s="2">
        <f t="shared" ca="1" si="228"/>
        <v>1177491.060613866</v>
      </c>
      <c r="CS185" s="2">
        <f t="shared" ca="1" si="247"/>
        <v>5589.9870639185028</v>
      </c>
      <c r="CT185" s="16">
        <f t="shared" ca="1" si="237"/>
        <v>16816.440665193757</v>
      </c>
      <c r="CU185" s="16">
        <f t="shared" ca="1" si="189"/>
        <v>313.20964690502109</v>
      </c>
      <c r="CV185" s="14">
        <f t="shared" si="229"/>
        <v>450.45000000000005</v>
      </c>
      <c r="CW185" s="5">
        <f t="shared" si="190"/>
        <v>0</v>
      </c>
      <c r="CX185" s="16">
        <f t="shared" ca="1" si="191"/>
        <v>23170.08737601728</v>
      </c>
      <c r="CY185" s="16">
        <f t="shared" ca="1" si="192"/>
        <v>1171901.0735499475</v>
      </c>
      <c r="CZ185" s="16">
        <f t="shared" ca="1" si="230"/>
        <v>7.6201143726258025E-2</v>
      </c>
      <c r="DA185" s="16">
        <f t="shared" ca="1" si="231"/>
        <v>7.6201143726258025E-2</v>
      </c>
    </row>
    <row r="186" spans="2:105">
      <c r="B186" s="5">
        <v>165</v>
      </c>
      <c r="C186" s="4">
        <f t="shared" ca="1" si="193"/>
        <v>50496</v>
      </c>
      <c r="D186" s="5">
        <f t="shared" ca="1" si="194"/>
        <v>31</v>
      </c>
      <c r="E186" s="5">
        <f t="shared" ca="1" si="195"/>
        <v>5022</v>
      </c>
      <c r="F186" s="2">
        <f t="shared" ca="1" si="196"/>
        <v>1164539.996333902</v>
      </c>
      <c r="G186" s="2">
        <f t="shared" ca="1" si="168"/>
        <v>7692.2108619630089</v>
      </c>
      <c r="H186" s="16">
        <f t="shared" ca="1" si="232"/>
        <v>18427.451442910504</v>
      </c>
      <c r="I186" s="16">
        <f t="shared" ca="1" si="169"/>
        <v>342.9586578166228</v>
      </c>
      <c r="J186" s="14">
        <f t="shared" si="197"/>
        <v>450.45000000000005</v>
      </c>
      <c r="K186" s="5">
        <f t="shared" si="170"/>
        <v>0</v>
      </c>
      <c r="L186" s="16">
        <f t="shared" ca="1" si="171"/>
        <v>26913.070962690137</v>
      </c>
      <c r="M186" s="16">
        <f t="shared" ca="1" si="172"/>
        <v>1156847.785471939</v>
      </c>
      <c r="N186" s="16">
        <f t="shared" ca="1" si="198"/>
        <v>7.4992382494153756E-2</v>
      </c>
      <c r="O186" s="16">
        <f t="shared" ca="1" si="199"/>
        <v>7.4992382494153756E-2</v>
      </c>
      <c r="P186" s="82"/>
      <c r="Q186" s="77">
        <f ca="1">IFERROR(IF('Simulación Cliente'!$H$21="Simple",G186+H186+I186+J186+K186,AC186+AD186+AE186+AF186+AG186),"")</f>
        <v>26913.070962690137</v>
      </c>
      <c r="R186" s="79">
        <f t="shared" ca="1" si="200"/>
        <v>5022</v>
      </c>
      <c r="S186" s="78">
        <f ca="1">IFERROR((1+'Simulación Cliente'!$E$21)^(R186/360),"")</f>
        <v>13.988695076538217</v>
      </c>
      <c r="T186" s="75">
        <f t="shared" ca="1" si="201"/>
        <v>1923.92</v>
      </c>
      <c r="X186" s="5">
        <v>165</v>
      </c>
      <c r="Y186" s="4">
        <f t="shared" ca="1" si="202"/>
        <v>50496</v>
      </c>
      <c r="Z186" s="5">
        <f t="shared" ca="1" si="238"/>
        <v>31</v>
      </c>
      <c r="AA186" s="5">
        <f t="shared" ca="1" si="203"/>
        <v>5022</v>
      </c>
      <c r="AB186" s="2">
        <f t="shared" ca="1" si="204"/>
        <v>1171901.0735499475</v>
      </c>
      <c r="AC186" s="2">
        <f t="shared" ca="1" si="239"/>
        <v>3830.5791923017896</v>
      </c>
      <c r="AD186" s="16">
        <f t="shared" ca="1" si="233"/>
        <v>18543.93167836246</v>
      </c>
      <c r="AE186" s="16">
        <f t="shared" ca="1" si="173"/>
        <v>345.12650535302947</v>
      </c>
      <c r="AF186" s="14">
        <f t="shared" si="205"/>
        <v>450.45000000000005</v>
      </c>
      <c r="AG186" s="5">
        <f t="shared" si="174"/>
        <v>0</v>
      </c>
      <c r="AH186" s="16">
        <f t="shared" ca="1" si="175"/>
        <v>23170.08737601728</v>
      </c>
      <c r="AI186" s="16">
        <f t="shared" ca="1" si="176"/>
        <v>1168070.4943576457</v>
      </c>
      <c r="AJ186" s="16">
        <f t="shared" ca="1" si="206"/>
        <v>7.4992382494153756E-2</v>
      </c>
      <c r="AK186" s="16">
        <f t="shared" ca="1" si="207"/>
        <v>7.4992382494153756E-2</v>
      </c>
      <c r="AO186" s="5">
        <v>165</v>
      </c>
      <c r="AP186" s="4">
        <f t="shared" ca="1" si="208"/>
        <v>50496</v>
      </c>
      <c r="AQ186" s="5">
        <f t="shared" ca="1" si="240"/>
        <v>31</v>
      </c>
      <c r="AR186" s="5">
        <f t="shared" ca="1" si="209"/>
        <v>5022</v>
      </c>
      <c r="AS186" s="2">
        <f t="shared" ca="1" si="210"/>
        <v>385534.35022248491</v>
      </c>
      <c r="AT186" s="2">
        <f t="shared" ca="1" si="241"/>
        <v>21265.41627930144</v>
      </c>
      <c r="AU186" s="16">
        <f t="shared" ca="1" si="234"/>
        <v>6100.6195928558591</v>
      </c>
      <c r="AV186" s="16">
        <f t="shared" ca="1" si="177"/>
        <v>113.54040540535959</v>
      </c>
      <c r="AW186" s="14">
        <f t="shared" si="211"/>
        <v>450.45000000000005</v>
      </c>
      <c r="AX186" s="5">
        <f t="shared" si="178"/>
        <v>0</v>
      </c>
      <c r="AY186" s="16">
        <f t="shared" ca="1" si="179"/>
        <v>27930.026277562658</v>
      </c>
      <c r="AZ186" s="16">
        <f t="shared" ca="1" si="180"/>
        <v>364268.93394318345</v>
      </c>
      <c r="BA186" s="16">
        <f t="shared" ca="1" si="212"/>
        <v>7.4992382494153756E-2</v>
      </c>
      <c r="BB186" s="16">
        <f t="shared" ca="1" si="213"/>
        <v>7.4992382494153756E-2</v>
      </c>
      <c r="BF186" s="5">
        <v>165</v>
      </c>
      <c r="BG186" s="4">
        <f t="shared" ca="1" si="214"/>
        <v>50496</v>
      </c>
      <c r="BH186" s="5">
        <f t="shared" ca="1" si="242"/>
        <v>31</v>
      </c>
      <c r="BI186" s="5">
        <f t="shared" ca="1" si="215"/>
        <v>5022</v>
      </c>
      <c r="BJ186" s="2">
        <f t="shared" ca="1" si="216"/>
        <v>393174.6421703081</v>
      </c>
      <c r="BK186" s="2">
        <f t="shared" ca="1" si="243"/>
        <v>17257.848061861507</v>
      </c>
      <c r="BL186" s="16">
        <f t="shared" ca="1" si="235"/>
        <v>6221.5180672074466</v>
      </c>
      <c r="BM186" s="16">
        <f t="shared" ca="1" si="181"/>
        <v>115.79048207082545</v>
      </c>
      <c r="BN186" s="14">
        <f t="shared" si="217"/>
        <v>450.45000000000005</v>
      </c>
      <c r="BO186" s="5">
        <f t="shared" si="182"/>
        <v>0</v>
      </c>
      <c r="BP186" s="16">
        <f t="shared" ca="1" si="183"/>
        <v>24045.606611139778</v>
      </c>
      <c r="BQ186" s="16">
        <f t="shared" ca="1" si="184"/>
        <v>375916.79410844657</v>
      </c>
      <c r="BR186" s="16">
        <f t="shared" ca="1" si="218"/>
        <v>7.4992382494153756E-2</v>
      </c>
      <c r="BS186" s="16">
        <f t="shared" ca="1" si="219"/>
        <v>7.4992382494153756E-2</v>
      </c>
      <c r="BW186" s="5">
        <v>165</v>
      </c>
      <c r="BX186" s="4">
        <f t="shared" ca="1" si="220"/>
        <v>50496</v>
      </c>
      <c r="BY186" s="5">
        <f t="shared" ca="1" si="244"/>
        <v>31</v>
      </c>
      <c r="BZ186" s="5">
        <f t="shared" ca="1" si="221"/>
        <v>5022</v>
      </c>
      <c r="CA186" s="2">
        <f t="shared" ca="1" si="222"/>
        <v>1164539.996333902</v>
      </c>
      <c r="CB186" s="2">
        <f t="shared" ca="1" si="245"/>
        <v>7692.2108619630089</v>
      </c>
      <c r="CC186" s="16">
        <f t="shared" ca="1" si="236"/>
        <v>18427.451442910504</v>
      </c>
      <c r="CD186" s="16">
        <f t="shared" ca="1" si="185"/>
        <v>342.9586578166228</v>
      </c>
      <c r="CE186" s="14">
        <f t="shared" si="223"/>
        <v>450.45000000000005</v>
      </c>
      <c r="CF186" s="5">
        <f t="shared" si="186"/>
        <v>0</v>
      </c>
      <c r="CG186" s="16">
        <f t="shared" ca="1" si="187"/>
        <v>26913.070962690137</v>
      </c>
      <c r="CH186" s="16">
        <f t="shared" ca="1" si="188"/>
        <v>1156847.785471939</v>
      </c>
      <c r="CI186" s="16">
        <f t="shared" ca="1" si="224"/>
        <v>7.4992382494153756E-2</v>
      </c>
      <c r="CJ186" s="16">
        <f t="shared" ca="1" si="225"/>
        <v>7.4992382494153756E-2</v>
      </c>
      <c r="CN186" s="5">
        <v>165</v>
      </c>
      <c r="CO186" s="4">
        <f t="shared" ca="1" si="226"/>
        <v>50496</v>
      </c>
      <c r="CP186" s="5">
        <f t="shared" ca="1" si="246"/>
        <v>31</v>
      </c>
      <c r="CQ186" s="5">
        <f t="shared" ca="1" si="227"/>
        <v>5022</v>
      </c>
      <c r="CR186" s="2">
        <f t="shared" ca="1" si="228"/>
        <v>1171901.0735499475</v>
      </c>
      <c r="CS186" s="2">
        <f t="shared" ca="1" si="247"/>
        <v>3830.5791923017896</v>
      </c>
      <c r="CT186" s="16">
        <f t="shared" ca="1" si="237"/>
        <v>18543.93167836246</v>
      </c>
      <c r="CU186" s="16">
        <f t="shared" ca="1" si="189"/>
        <v>345.12650535302947</v>
      </c>
      <c r="CV186" s="14">
        <f t="shared" si="229"/>
        <v>450.45000000000005</v>
      </c>
      <c r="CW186" s="5">
        <f t="shared" si="190"/>
        <v>0</v>
      </c>
      <c r="CX186" s="16">
        <f t="shared" ca="1" si="191"/>
        <v>23170.08737601728</v>
      </c>
      <c r="CY186" s="16">
        <f t="shared" ca="1" si="192"/>
        <v>1168070.4943576457</v>
      </c>
      <c r="CZ186" s="16">
        <f t="shared" ca="1" si="230"/>
        <v>7.4992382494153756E-2</v>
      </c>
      <c r="DA186" s="16">
        <f t="shared" ca="1" si="231"/>
        <v>7.4992382494153756E-2</v>
      </c>
    </row>
    <row r="187" spans="2:105">
      <c r="B187" s="5">
        <v>166</v>
      </c>
      <c r="C187" s="4">
        <f t="shared" ca="1" si="193"/>
        <v>50526</v>
      </c>
      <c r="D187" s="5">
        <f t="shared" ca="1" si="194"/>
        <v>30</v>
      </c>
      <c r="E187" s="5">
        <f t="shared" ca="1" si="195"/>
        <v>5052</v>
      </c>
      <c r="F187" s="2">
        <f t="shared" ca="1" si="196"/>
        <v>1156847.785471939</v>
      </c>
      <c r="G187" s="2">
        <f t="shared" ca="1" si="168"/>
        <v>8422.1922994685192</v>
      </c>
      <c r="H187" s="16">
        <f t="shared" ca="1" si="232"/>
        <v>17710.727044362011</v>
      </c>
      <c r="I187" s="16">
        <f t="shared" ca="1" si="169"/>
        <v>329.70161885960761</v>
      </c>
      <c r="J187" s="14">
        <f t="shared" si="197"/>
        <v>450.45000000000005</v>
      </c>
      <c r="K187" s="5">
        <f t="shared" si="170"/>
        <v>0</v>
      </c>
      <c r="L187" s="16">
        <f t="shared" ca="1" si="171"/>
        <v>26913.070962690137</v>
      </c>
      <c r="M187" s="16">
        <f t="shared" ca="1" si="172"/>
        <v>1148425.5931724706</v>
      </c>
      <c r="N187" s="16">
        <f t="shared" ca="1" si="198"/>
        <v>7.3840873175740285E-2</v>
      </c>
      <c r="O187" s="16">
        <f t="shared" ca="1" si="199"/>
        <v>7.3840873175740285E-2</v>
      </c>
      <c r="P187" s="82"/>
      <c r="Q187" s="77">
        <f ca="1">IFERROR(IF('Simulación Cliente'!$H$21="Simple",G187+H187+I187+J187+K187,AC187+AD187+AE187+AF187+AG187),"")</f>
        <v>26913.070962690137</v>
      </c>
      <c r="R187" s="79">
        <f t="shared" ca="1" si="200"/>
        <v>5052</v>
      </c>
      <c r="S187" s="78">
        <f ca="1">IFERROR((1+'Simulación Cliente'!$E$21)^(R187/360),"")</f>
        <v>14.210905478065312</v>
      </c>
      <c r="T187" s="75">
        <f t="shared" ca="1" si="201"/>
        <v>1893.83</v>
      </c>
      <c r="X187" s="5">
        <v>166</v>
      </c>
      <c r="Y187" s="4">
        <f t="shared" ca="1" si="202"/>
        <v>50526</v>
      </c>
      <c r="Z187" s="5">
        <f t="shared" ca="1" si="238"/>
        <v>30</v>
      </c>
      <c r="AA187" s="5">
        <f t="shared" ca="1" si="203"/>
        <v>5052</v>
      </c>
      <c r="AB187" s="2">
        <f t="shared" ca="1" si="204"/>
        <v>1168070.4943576457</v>
      </c>
      <c r="AC187" s="2">
        <f t="shared" ca="1" si="239"/>
        <v>4504.1965101504356</v>
      </c>
      <c r="AD187" s="16">
        <f t="shared" ca="1" si="233"/>
        <v>17882.540774974808</v>
      </c>
      <c r="AE187" s="16">
        <f t="shared" ca="1" si="173"/>
        <v>332.900090892035</v>
      </c>
      <c r="AF187" s="14">
        <f t="shared" si="205"/>
        <v>450.45000000000005</v>
      </c>
      <c r="AG187" s="5">
        <f t="shared" si="174"/>
        <v>0</v>
      </c>
      <c r="AH187" s="16">
        <f t="shared" ca="1" si="175"/>
        <v>23170.08737601728</v>
      </c>
      <c r="AI187" s="16">
        <f t="shared" ca="1" si="176"/>
        <v>1163566.2978474954</v>
      </c>
      <c r="AJ187" s="16">
        <f t="shared" ca="1" si="206"/>
        <v>7.3840873175740285E-2</v>
      </c>
      <c r="AK187" s="16">
        <f t="shared" ca="1" si="207"/>
        <v>7.3840873175740285E-2</v>
      </c>
      <c r="AO187" s="5">
        <v>166</v>
      </c>
      <c r="AP187" s="4">
        <f t="shared" ca="1" si="208"/>
        <v>50526</v>
      </c>
      <c r="AQ187" s="5">
        <f t="shared" ca="1" si="240"/>
        <v>30</v>
      </c>
      <c r="AR187" s="5">
        <f t="shared" ca="1" si="209"/>
        <v>5052</v>
      </c>
      <c r="AS187" s="2">
        <f t="shared" ca="1" si="210"/>
        <v>364268.93394318345</v>
      </c>
      <c r="AT187" s="2">
        <f t="shared" ca="1" si="241"/>
        <v>21798.995133217119</v>
      </c>
      <c r="AU187" s="16">
        <f t="shared" ca="1" si="234"/>
        <v>5576.7644981716976</v>
      </c>
      <c r="AV187" s="16">
        <f t="shared" ca="1" si="177"/>
        <v>103.81664617384034</v>
      </c>
      <c r="AW187" s="14">
        <f t="shared" si="211"/>
        <v>450.45000000000005</v>
      </c>
      <c r="AX187" s="5">
        <f t="shared" si="178"/>
        <v>0</v>
      </c>
      <c r="AY187" s="16">
        <f t="shared" ca="1" si="179"/>
        <v>27930.026277562658</v>
      </c>
      <c r="AZ187" s="16">
        <f t="shared" ca="1" si="180"/>
        <v>342469.93880996632</v>
      </c>
      <c r="BA187" s="16">
        <f t="shared" ca="1" si="212"/>
        <v>7.3840873175740285E-2</v>
      </c>
      <c r="BB187" s="16">
        <f t="shared" ca="1" si="213"/>
        <v>7.3840873175740285E-2</v>
      </c>
      <c r="BF187" s="5">
        <v>166</v>
      </c>
      <c r="BG187" s="4">
        <f t="shared" ca="1" si="214"/>
        <v>50526</v>
      </c>
      <c r="BH187" s="5">
        <f t="shared" ca="1" si="242"/>
        <v>30</v>
      </c>
      <c r="BI187" s="5">
        <f t="shared" ca="1" si="215"/>
        <v>5052</v>
      </c>
      <c r="BJ187" s="2">
        <f t="shared" ca="1" si="216"/>
        <v>375916.79410844657</v>
      </c>
      <c r="BK187" s="2">
        <f t="shared" ca="1" si="243"/>
        <v>17732.933255062049</v>
      </c>
      <c r="BL187" s="16">
        <f t="shared" ca="1" si="235"/>
        <v>5755.0870697567871</v>
      </c>
      <c r="BM187" s="16">
        <f t="shared" ca="1" si="181"/>
        <v>107.13628632094138</v>
      </c>
      <c r="BN187" s="14">
        <f t="shared" si="217"/>
        <v>450.45000000000005</v>
      </c>
      <c r="BO187" s="5">
        <f t="shared" si="182"/>
        <v>0</v>
      </c>
      <c r="BP187" s="16">
        <f t="shared" ca="1" si="183"/>
        <v>24045.606611139778</v>
      </c>
      <c r="BQ187" s="16">
        <f t="shared" ca="1" si="184"/>
        <v>358183.86085338454</v>
      </c>
      <c r="BR187" s="16">
        <f t="shared" ca="1" si="218"/>
        <v>7.3840873175740285E-2</v>
      </c>
      <c r="BS187" s="16">
        <f t="shared" ca="1" si="219"/>
        <v>7.3840873175740285E-2</v>
      </c>
      <c r="BW187" s="5">
        <v>166</v>
      </c>
      <c r="BX187" s="4">
        <f t="shared" ca="1" si="220"/>
        <v>50526</v>
      </c>
      <c r="BY187" s="5">
        <f t="shared" ca="1" si="244"/>
        <v>30</v>
      </c>
      <c r="BZ187" s="5">
        <f t="shared" ca="1" si="221"/>
        <v>5052</v>
      </c>
      <c r="CA187" s="2">
        <f t="shared" ca="1" si="222"/>
        <v>1156847.785471939</v>
      </c>
      <c r="CB187" s="2">
        <f t="shared" ca="1" si="245"/>
        <v>8422.1922994685192</v>
      </c>
      <c r="CC187" s="16">
        <f t="shared" ca="1" si="236"/>
        <v>17710.727044362011</v>
      </c>
      <c r="CD187" s="16">
        <f t="shared" ca="1" si="185"/>
        <v>329.70161885960761</v>
      </c>
      <c r="CE187" s="14">
        <f t="shared" si="223"/>
        <v>450.45000000000005</v>
      </c>
      <c r="CF187" s="5">
        <f t="shared" si="186"/>
        <v>0</v>
      </c>
      <c r="CG187" s="16">
        <f t="shared" ca="1" si="187"/>
        <v>26913.070962690137</v>
      </c>
      <c r="CH187" s="16">
        <f t="shared" ca="1" si="188"/>
        <v>1148425.5931724706</v>
      </c>
      <c r="CI187" s="16">
        <f t="shared" ca="1" si="224"/>
        <v>7.3840873175740285E-2</v>
      </c>
      <c r="CJ187" s="16">
        <f t="shared" ca="1" si="225"/>
        <v>7.3840873175740285E-2</v>
      </c>
      <c r="CN187" s="5">
        <v>166</v>
      </c>
      <c r="CO187" s="4">
        <f t="shared" ca="1" si="226"/>
        <v>50526</v>
      </c>
      <c r="CP187" s="5">
        <f t="shared" ca="1" si="246"/>
        <v>30</v>
      </c>
      <c r="CQ187" s="5">
        <f t="shared" ca="1" si="227"/>
        <v>5052</v>
      </c>
      <c r="CR187" s="2">
        <f t="shared" ca="1" si="228"/>
        <v>1168070.4943576457</v>
      </c>
      <c r="CS187" s="2">
        <f t="shared" ca="1" si="247"/>
        <v>4504.1965101504356</v>
      </c>
      <c r="CT187" s="16">
        <f t="shared" ca="1" si="237"/>
        <v>17882.540774974808</v>
      </c>
      <c r="CU187" s="16">
        <f t="shared" ca="1" si="189"/>
        <v>332.900090892035</v>
      </c>
      <c r="CV187" s="14">
        <f t="shared" si="229"/>
        <v>450.45000000000005</v>
      </c>
      <c r="CW187" s="5">
        <f t="shared" si="190"/>
        <v>0</v>
      </c>
      <c r="CX187" s="16">
        <f t="shared" ca="1" si="191"/>
        <v>23170.08737601728</v>
      </c>
      <c r="CY187" s="16">
        <f t="shared" ca="1" si="192"/>
        <v>1163566.2978474954</v>
      </c>
      <c r="CZ187" s="16">
        <f t="shared" ca="1" si="230"/>
        <v>7.3840873175740285E-2</v>
      </c>
      <c r="DA187" s="16">
        <f t="shared" ca="1" si="231"/>
        <v>7.3840873175740285E-2</v>
      </c>
    </row>
    <row r="188" spans="2:105">
      <c r="B188" s="5">
        <v>167</v>
      </c>
      <c r="C188" s="4">
        <f t="shared" ca="1" si="193"/>
        <v>50557</v>
      </c>
      <c r="D188" s="5">
        <f t="shared" ca="1" si="194"/>
        <v>31</v>
      </c>
      <c r="E188" s="5">
        <f t="shared" ca="1" si="195"/>
        <v>5083</v>
      </c>
      <c r="F188" s="2">
        <f t="shared" ca="1" si="196"/>
        <v>1148425.5931724706</v>
      </c>
      <c r="G188" s="2">
        <f t="shared" ca="1" si="168"/>
        <v>7951.947716704577</v>
      </c>
      <c r="H188" s="16">
        <f t="shared" ca="1" si="232"/>
        <v>18172.460302439944</v>
      </c>
      <c r="I188" s="16">
        <f t="shared" ca="1" si="169"/>
        <v>338.21294354561559</v>
      </c>
      <c r="J188" s="14">
        <f t="shared" si="197"/>
        <v>450.45000000000005</v>
      </c>
      <c r="K188" s="5">
        <f t="shared" si="170"/>
        <v>0</v>
      </c>
      <c r="L188" s="16">
        <f t="shared" ca="1" si="171"/>
        <v>26913.070962690137</v>
      </c>
      <c r="M188" s="16">
        <f t="shared" ca="1" si="172"/>
        <v>1140473.645455766</v>
      </c>
      <c r="N188" s="16">
        <f t="shared" ca="1" si="198"/>
        <v>7.2669552372994828E-2</v>
      </c>
      <c r="O188" s="16">
        <f t="shared" ca="1" si="199"/>
        <v>7.2669552372994828E-2</v>
      </c>
      <c r="P188" s="82"/>
      <c r="Q188" s="77">
        <f ca="1">IFERROR(IF('Simulación Cliente'!$H$21="Simple",G188+H188+I188+J188+K188,AC188+AD188+AE188+AF188+AG188),"")</f>
        <v>26913.070962690137</v>
      </c>
      <c r="R188" s="79">
        <f t="shared" ca="1" si="200"/>
        <v>5083</v>
      </c>
      <c r="S188" s="78">
        <f ca="1">IFERROR((1+'Simulación Cliente'!$E$21)^(R188/360),"")</f>
        <v>14.44423180850473</v>
      </c>
      <c r="T188" s="75">
        <f t="shared" ca="1" si="201"/>
        <v>1863.24</v>
      </c>
      <c r="X188" s="5">
        <v>167</v>
      </c>
      <c r="Y188" s="4">
        <f t="shared" ca="1" si="202"/>
        <v>50557</v>
      </c>
      <c r="Z188" s="5">
        <f t="shared" ca="1" si="238"/>
        <v>31</v>
      </c>
      <c r="AA188" s="5">
        <f t="shared" ca="1" si="203"/>
        <v>5083</v>
      </c>
      <c r="AB188" s="2">
        <f t="shared" ca="1" si="204"/>
        <v>1163566.2978474954</v>
      </c>
      <c r="AC188" s="2">
        <f t="shared" ca="1" si="239"/>
        <v>3964.9216438492804</v>
      </c>
      <c r="AD188" s="16">
        <f t="shared" ca="1" si="233"/>
        <v>18412.04382991758</v>
      </c>
      <c r="AE188" s="16">
        <f t="shared" ca="1" si="173"/>
        <v>342.67190225041867</v>
      </c>
      <c r="AF188" s="14">
        <f t="shared" si="205"/>
        <v>450.45000000000005</v>
      </c>
      <c r="AG188" s="5">
        <f t="shared" si="174"/>
        <v>0</v>
      </c>
      <c r="AH188" s="16">
        <f t="shared" ca="1" si="175"/>
        <v>23170.08737601728</v>
      </c>
      <c r="AI188" s="16">
        <f t="shared" ca="1" si="176"/>
        <v>1159601.3762036462</v>
      </c>
      <c r="AJ188" s="16">
        <f t="shared" ca="1" si="206"/>
        <v>7.2669552372994828E-2</v>
      </c>
      <c r="AK188" s="16">
        <f t="shared" ca="1" si="207"/>
        <v>7.2669552372994828E-2</v>
      </c>
      <c r="AO188" s="5">
        <v>167</v>
      </c>
      <c r="AP188" s="4">
        <f t="shared" ca="1" si="208"/>
        <v>50557</v>
      </c>
      <c r="AQ188" s="5">
        <f t="shared" ca="1" si="240"/>
        <v>31</v>
      </c>
      <c r="AR188" s="5">
        <f t="shared" ca="1" si="209"/>
        <v>5083</v>
      </c>
      <c r="AS188" s="2">
        <f t="shared" ca="1" si="210"/>
        <v>342469.93880996632</v>
      </c>
      <c r="AT188" s="2">
        <f t="shared" ca="1" si="241"/>
        <v>21959.54156954835</v>
      </c>
      <c r="AU188" s="16">
        <f t="shared" ca="1" si="234"/>
        <v>5419.1768320061301</v>
      </c>
      <c r="AV188" s="16">
        <f t="shared" ca="1" si="177"/>
        <v>100.85787600817648</v>
      </c>
      <c r="AW188" s="14">
        <f t="shared" si="211"/>
        <v>450.45000000000005</v>
      </c>
      <c r="AX188" s="5">
        <f t="shared" si="178"/>
        <v>0</v>
      </c>
      <c r="AY188" s="16">
        <f t="shared" ca="1" si="179"/>
        <v>27930.026277562658</v>
      </c>
      <c r="AZ188" s="16">
        <f t="shared" ca="1" si="180"/>
        <v>320510.39724041795</v>
      </c>
      <c r="BA188" s="16">
        <f t="shared" ca="1" si="212"/>
        <v>7.2669552372994828E-2</v>
      </c>
      <c r="BB188" s="16">
        <f t="shared" ca="1" si="213"/>
        <v>7.2669552372994828E-2</v>
      </c>
      <c r="BF188" s="5">
        <v>167</v>
      </c>
      <c r="BG188" s="4">
        <f t="shared" ca="1" si="214"/>
        <v>50557</v>
      </c>
      <c r="BH188" s="5">
        <f t="shared" ca="1" si="242"/>
        <v>31</v>
      </c>
      <c r="BI188" s="5">
        <f t="shared" ca="1" si="215"/>
        <v>5083</v>
      </c>
      <c r="BJ188" s="2">
        <f t="shared" ca="1" si="216"/>
        <v>358183.86085338454</v>
      </c>
      <c r="BK188" s="2">
        <f t="shared" ca="1" si="243"/>
        <v>17821.840124934621</v>
      </c>
      <c r="BL188" s="16">
        <f t="shared" ca="1" si="235"/>
        <v>5667.8308381753986</v>
      </c>
      <c r="BM188" s="16">
        <f t="shared" ca="1" si="181"/>
        <v>105.48564802975721</v>
      </c>
      <c r="BN188" s="14">
        <f t="shared" si="217"/>
        <v>450.45000000000005</v>
      </c>
      <c r="BO188" s="5">
        <f t="shared" si="182"/>
        <v>0</v>
      </c>
      <c r="BP188" s="16">
        <f t="shared" ca="1" si="183"/>
        <v>24045.606611139778</v>
      </c>
      <c r="BQ188" s="16">
        <f t="shared" ca="1" si="184"/>
        <v>340362.02072844992</v>
      </c>
      <c r="BR188" s="16">
        <f t="shared" ca="1" si="218"/>
        <v>7.2669552372994828E-2</v>
      </c>
      <c r="BS188" s="16">
        <f t="shared" ca="1" si="219"/>
        <v>7.2669552372994828E-2</v>
      </c>
      <c r="BW188" s="5">
        <v>167</v>
      </c>
      <c r="BX188" s="4">
        <f t="shared" ca="1" si="220"/>
        <v>50557</v>
      </c>
      <c r="BY188" s="5">
        <f t="shared" ca="1" si="244"/>
        <v>31</v>
      </c>
      <c r="BZ188" s="5">
        <f t="shared" ca="1" si="221"/>
        <v>5083</v>
      </c>
      <c r="CA188" s="2">
        <f t="shared" ca="1" si="222"/>
        <v>1148425.5931724706</v>
      </c>
      <c r="CB188" s="2">
        <f t="shared" ca="1" si="245"/>
        <v>7951.947716704577</v>
      </c>
      <c r="CC188" s="16">
        <f t="shared" ca="1" si="236"/>
        <v>18172.460302439944</v>
      </c>
      <c r="CD188" s="16">
        <f t="shared" ca="1" si="185"/>
        <v>338.21294354561559</v>
      </c>
      <c r="CE188" s="14">
        <f t="shared" si="223"/>
        <v>450.45000000000005</v>
      </c>
      <c r="CF188" s="5">
        <f t="shared" si="186"/>
        <v>0</v>
      </c>
      <c r="CG188" s="16">
        <f t="shared" ca="1" si="187"/>
        <v>26913.070962690137</v>
      </c>
      <c r="CH188" s="16">
        <f t="shared" ca="1" si="188"/>
        <v>1140473.645455766</v>
      </c>
      <c r="CI188" s="16">
        <f t="shared" ca="1" si="224"/>
        <v>7.2669552372994828E-2</v>
      </c>
      <c r="CJ188" s="16">
        <f t="shared" ca="1" si="225"/>
        <v>7.2669552372994828E-2</v>
      </c>
      <c r="CN188" s="5">
        <v>167</v>
      </c>
      <c r="CO188" s="4">
        <f t="shared" ca="1" si="226"/>
        <v>50557</v>
      </c>
      <c r="CP188" s="5">
        <f t="shared" ca="1" si="246"/>
        <v>31</v>
      </c>
      <c r="CQ188" s="5">
        <f t="shared" ca="1" si="227"/>
        <v>5083</v>
      </c>
      <c r="CR188" s="2">
        <f t="shared" ca="1" si="228"/>
        <v>1163566.2978474954</v>
      </c>
      <c r="CS188" s="2">
        <f t="shared" ca="1" si="247"/>
        <v>3964.9216438492804</v>
      </c>
      <c r="CT188" s="16">
        <f t="shared" ca="1" si="237"/>
        <v>18412.04382991758</v>
      </c>
      <c r="CU188" s="16">
        <f t="shared" ca="1" si="189"/>
        <v>342.67190225041867</v>
      </c>
      <c r="CV188" s="14">
        <f t="shared" si="229"/>
        <v>450.45000000000005</v>
      </c>
      <c r="CW188" s="5">
        <f t="shared" si="190"/>
        <v>0</v>
      </c>
      <c r="CX188" s="16">
        <f t="shared" ca="1" si="191"/>
        <v>23170.08737601728</v>
      </c>
      <c r="CY188" s="16">
        <f t="shared" ca="1" si="192"/>
        <v>1159601.3762036462</v>
      </c>
      <c r="CZ188" s="16">
        <f t="shared" ca="1" si="230"/>
        <v>7.2669552372994828E-2</v>
      </c>
      <c r="DA188" s="16">
        <f t="shared" ca="1" si="231"/>
        <v>7.2669552372994828E-2</v>
      </c>
    </row>
    <row r="189" spans="2:105">
      <c r="B189" s="5">
        <v>168</v>
      </c>
      <c r="C189" s="4">
        <f t="shared" ca="1" si="193"/>
        <v>50587</v>
      </c>
      <c r="D189" s="5">
        <f t="shared" ca="1" si="194"/>
        <v>30</v>
      </c>
      <c r="E189" s="5">
        <f t="shared" ca="1" si="195"/>
        <v>5113</v>
      </c>
      <c r="F189" s="2">
        <f t="shared" ca="1" si="196"/>
        <v>1140473.645455766</v>
      </c>
      <c r="G189" s="2">
        <f t="shared" ca="1" si="168"/>
        <v>8677.5383429091962</v>
      </c>
      <c r="H189" s="16">
        <f t="shared" ca="1" si="232"/>
        <v>17460.047630825942</v>
      </c>
      <c r="I189" s="16">
        <f t="shared" ca="1" si="169"/>
        <v>325.03498895499678</v>
      </c>
      <c r="J189" s="14">
        <f t="shared" si="197"/>
        <v>450.45000000000005</v>
      </c>
      <c r="K189" s="5">
        <f t="shared" si="170"/>
        <v>0</v>
      </c>
      <c r="L189" s="16">
        <f t="shared" ca="1" si="171"/>
        <v>26913.070962690137</v>
      </c>
      <c r="M189" s="16">
        <f t="shared" ca="1" si="172"/>
        <v>1131796.1071128568</v>
      </c>
      <c r="N189" s="16">
        <f t="shared" ca="1" si="198"/>
        <v>7.1553710150900271E-2</v>
      </c>
      <c r="O189" s="16">
        <f t="shared" ca="1" si="199"/>
        <v>7.1553710150900271E-2</v>
      </c>
      <c r="P189" s="82"/>
      <c r="Q189" s="77">
        <f ca="1">IFERROR(IF('Simulación Cliente'!$H$21="Simple",G189+H189+I189+J189+K189,AC189+AD189+AE189+AF189+AG189),"")</f>
        <v>26913.070962690137</v>
      </c>
      <c r="R189" s="79">
        <f t="shared" ca="1" si="200"/>
        <v>5113</v>
      </c>
      <c r="S189" s="78">
        <f ca="1">IFERROR((1+'Simulación Cliente'!$E$21)^(R189/360),"")</f>
        <v>14.673678410375507</v>
      </c>
      <c r="T189" s="75">
        <f t="shared" ca="1" si="201"/>
        <v>1834.11</v>
      </c>
      <c r="X189" s="5">
        <v>168</v>
      </c>
      <c r="Y189" s="4">
        <f t="shared" ca="1" si="202"/>
        <v>50587</v>
      </c>
      <c r="Z189" s="5">
        <f t="shared" ca="1" si="238"/>
        <v>30</v>
      </c>
      <c r="AA189" s="5">
        <f t="shared" ca="1" si="203"/>
        <v>5113</v>
      </c>
      <c r="AB189" s="2">
        <f t="shared" ca="1" si="204"/>
        <v>1159601.3762036462</v>
      </c>
      <c r="AC189" s="2">
        <f t="shared" ca="1" si="239"/>
        <v>27806.355299379004</v>
      </c>
      <c r="AD189" s="16">
        <f t="shared" ca="1" si="233"/>
        <v>17752.883060437412</v>
      </c>
      <c r="AE189" s="16">
        <f t="shared" ca="1" si="173"/>
        <v>330.48639221814437</v>
      </c>
      <c r="AF189" s="14">
        <f t="shared" si="205"/>
        <v>450.45000000000005</v>
      </c>
      <c r="AG189" s="5">
        <f t="shared" si="174"/>
        <v>0</v>
      </c>
      <c r="AH189" s="16">
        <f t="shared" ca="1" si="175"/>
        <v>46340.17475203456</v>
      </c>
      <c r="AI189" s="16">
        <f t="shared" ca="1" si="176"/>
        <v>1131795.0209042672</v>
      </c>
      <c r="AJ189" s="16">
        <f t="shared" ca="1" si="206"/>
        <v>0.14310742030180054</v>
      </c>
      <c r="AK189" s="16">
        <f t="shared" ca="1" si="207"/>
        <v>7.1553710150900271E-2</v>
      </c>
      <c r="AO189" s="5">
        <v>168</v>
      </c>
      <c r="AP189" s="4">
        <f t="shared" ca="1" si="208"/>
        <v>50587</v>
      </c>
      <c r="AQ189" s="5">
        <f t="shared" ca="1" si="240"/>
        <v>30</v>
      </c>
      <c r="AR189" s="5">
        <f t="shared" ca="1" si="209"/>
        <v>5113</v>
      </c>
      <c r="AS189" s="2">
        <f t="shared" ca="1" si="210"/>
        <v>320510.39724041795</v>
      </c>
      <c r="AT189" s="2">
        <f t="shared" ca="1" si="241"/>
        <v>22481.386342939804</v>
      </c>
      <c r="AU189" s="16">
        <f t="shared" ca="1" si="234"/>
        <v>4906.8444714093048</v>
      </c>
      <c r="AV189" s="16">
        <f t="shared" ca="1" si="177"/>
        <v>91.3454632135482</v>
      </c>
      <c r="AW189" s="14">
        <f t="shared" si="211"/>
        <v>450.45000000000005</v>
      </c>
      <c r="AX189" s="5">
        <f t="shared" si="178"/>
        <v>0</v>
      </c>
      <c r="AY189" s="16">
        <f t="shared" ca="1" si="179"/>
        <v>27930.026277562658</v>
      </c>
      <c r="AZ189" s="16">
        <f t="shared" ca="1" si="180"/>
        <v>298029.01089747815</v>
      </c>
      <c r="BA189" s="16">
        <f t="shared" ca="1" si="212"/>
        <v>7.1553710150900271E-2</v>
      </c>
      <c r="BB189" s="16">
        <f t="shared" ca="1" si="213"/>
        <v>7.1553710150900271E-2</v>
      </c>
      <c r="BF189" s="5">
        <v>168</v>
      </c>
      <c r="BG189" s="4">
        <f t="shared" ca="1" si="214"/>
        <v>50587</v>
      </c>
      <c r="BH189" s="5">
        <f t="shared" ca="1" si="242"/>
        <v>30</v>
      </c>
      <c r="BI189" s="5">
        <f t="shared" ca="1" si="215"/>
        <v>5113</v>
      </c>
      <c r="BJ189" s="2">
        <f t="shared" ca="1" si="216"/>
        <v>340362.02072844992</v>
      </c>
      <c r="BK189" s="2">
        <f t="shared" ca="1" si="243"/>
        <v>42332.997730800824</v>
      </c>
      <c r="BL189" s="16">
        <f t="shared" ca="1" si="235"/>
        <v>5210.7623155711008</v>
      </c>
      <c r="BM189" s="16">
        <f t="shared" ca="1" si="181"/>
        <v>97.003175907639104</v>
      </c>
      <c r="BN189" s="14">
        <f t="shared" si="217"/>
        <v>450.45000000000005</v>
      </c>
      <c r="BO189" s="5">
        <f t="shared" si="182"/>
        <v>0</v>
      </c>
      <c r="BP189" s="16">
        <f t="shared" ca="1" si="183"/>
        <v>48091.213222279555</v>
      </c>
      <c r="BQ189" s="16">
        <f t="shared" ca="1" si="184"/>
        <v>298029.0229976491</v>
      </c>
      <c r="BR189" s="16">
        <f t="shared" ca="1" si="218"/>
        <v>0.14310742030180054</v>
      </c>
      <c r="BS189" s="16">
        <f t="shared" ca="1" si="219"/>
        <v>7.1553710150900271E-2</v>
      </c>
      <c r="BW189" s="5">
        <v>168</v>
      </c>
      <c r="BX189" s="4">
        <f t="shared" ca="1" si="220"/>
        <v>50587</v>
      </c>
      <c r="BY189" s="5">
        <f t="shared" ca="1" si="244"/>
        <v>30</v>
      </c>
      <c r="BZ189" s="5">
        <f t="shared" ca="1" si="221"/>
        <v>5113</v>
      </c>
      <c r="CA189" s="2">
        <f t="shared" ca="1" si="222"/>
        <v>1140473.645455766</v>
      </c>
      <c r="CB189" s="2">
        <f t="shared" ca="1" si="245"/>
        <v>8677.5383429091962</v>
      </c>
      <c r="CC189" s="16">
        <f t="shared" ca="1" si="236"/>
        <v>17460.047630825942</v>
      </c>
      <c r="CD189" s="16">
        <f t="shared" ca="1" si="185"/>
        <v>325.03498895499678</v>
      </c>
      <c r="CE189" s="14">
        <f t="shared" si="223"/>
        <v>450.45000000000005</v>
      </c>
      <c r="CF189" s="5">
        <f t="shared" si="186"/>
        <v>0</v>
      </c>
      <c r="CG189" s="16">
        <f t="shared" ca="1" si="187"/>
        <v>26913.070962690137</v>
      </c>
      <c r="CH189" s="16">
        <f t="shared" ca="1" si="188"/>
        <v>1131796.1071128568</v>
      </c>
      <c r="CI189" s="16">
        <f t="shared" ca="1" si="224"/>
        <v>7.1553710150900271E-2</v>
      </c>
      <c r="CJ189" s="16">
        <f t="shared" ca="1" si="225"/>
        <v>7.1553710150900271E-2</v>
      </c>
      <c r="CN189" s="5">
        <v>168</v>
      </c>
      <c r="CO189" s="4">
        <f t="shared" ca="1" si="226"/>
        <v>50587</v>
      </c>
      <c r="CP189" s="5">
        <f t="shared" ca="1" si="246"/>
        <v>30</v>
      </c>
      <c r="CQ189" s="5">
        <f t="shared" ca="1" si="227"/>
        <v>5113</v>
      </c>
      <c r="CR189" s="2">
        <f t="shared" ca="1" si="228"/>
        <v>1159601.3762036462</v>
      </c>
      <c r="CS189" s="2">
        <f t="shared" ca="1" si="247"/>
        <v>27806.355299379004</v>
      </c>
      <c r="CT189" s="16">
        <f t="shared" ca="1" si="237"/>
        <v>17752.883060437412</v>
      </c>
      <c r="CU189" s="16">
        <f t="shared" ca="1" si="189"/>
        <v>330.48639221814437</v>
      </c>
      <c r="CV189" s="14">
        <f t="shared" si="229"/>
        <v>450.45000000000005</v>
      </c>
      <c r="CW189" s="5">
        <f t="shared" si="190"/>
        <v>0</v>
      </c>
      <c r="CX189" s="16">
        <f t="shared" ca="1" si="191"/>
        <v>46340.17475203456</v>
      </c>
      <c r="CY189" s="16">
        <f t="shared" ca="1" si="192"/>
        <v>1131795.0209042672</v>
      </c>
      <c r="CZ189" s="16">
        <f t="shared" ca="1" si="230"/>
        <v>0.14310742030180054</v>
      </c>
      <c r="DA189" s="16">
        <f t="shared" ca="1" si="231"/>
        <v>7.1553710150900271E-2</v>
      </c>
    </row>
    <row r="190" spans="2:105">
      <c r="B190" s="5">
        <v>169</v>
      </c>
      <c r="C190" s="4">
        <f t="shared" ca="1" si="193"/>
        <v>50618</v>
      </c>
      <c r="D190" s="5">
        <f t="shared" ca="1" si="194"/>
        <v>31</v>
      </c>
      <c r="E190" s="5">
        <f t="shared" ca="1" si="195"/>
        <v>5144</v>
      </c>
      <c r="F190" s="2">
        <f t="shared" ca="1" si="196"/>
        <v>1131796.1071128568</v>
      </c>
      <c r="G190" s="2">
        <f t="shared" ca="1" si="168"/>
        <v>8219.9868343698618</v>
      </c>
      <c r="H190" s="16">
        <f t="shared" ca="1" si="232"/>
        <v>17909.31859167965</v>
      </c>
      <c r="I190" s="16">
        <f t="shared" ca="1" si="169"/>
        <v>333.31553664062329</v>
      </c>
      <c r="J190" s="14">
        <f t="shared" si="197"/>
        <v>450.45000000000005</v>
      </c>
      <c r="K190" s="5">
        <f t="shared" si="170"/>
        <v>0</v>
      </c>
      <c r="L190" s="16">
        <f t="shared" ca="1" si="171"/>
        <v>26913.070962690137</v>
      </c>
      <c r="M190" s="16">
        <f t="shared" ca="1" si="172"/>
        <v>1123576.120278487</v>
      </c>
      <c r="N190" s="16">
        <f t="shared" ca="1" si="198"/>
        <v>7.041867008963372E-2</v>
      </c>
      <c r="O190" s="16">
        <f t="shared" ca="1" si="199"/>
        <v>7.041867008963372E-2</v>
      </c>
      <c r="P190" s="82"/>
      <c r="Q190" s="77">
        <f ca="1">IFERROR(IF('Simulación Cliente'!$H$21="Simple",G190+H190+I190+J190+K190,AC190+AD190+AE190+AF190+AG190),"")</f>
        <v>26913.070962690137</v>
      </c>
      <c r="R190" s="79">
        <f t="shared" ca="1" si="200"/>
        <v>5144</v>
      </c>
      <c r="S190" s="78">
        <f ca="1">IFERROR((1+'Simulación Cliente'!$E$21)^(R190/360),"")</f>
        <v>14.914602927312576</v>
      </c>
      <c r="T190" s="75">
        <f t="shared" ca="1" si="201"/>
        <v>1804.48</v>
      </c>
      <c r="X190" s="5">
        <v>169</v>
      </c>
      <c r="Y190" s="4">
        <f t="shared" ca="1" si="202"/>
        <v>50618</v>
      </c>
      <c r="Z190" s="5">
        <f t="shared" ca="1" si="238"/>
        <v>31</v>
      </c>
      <c r="AA190" s="5">
        <f t="shared" ca="1" si="203"/>
        <v>5144</v>
      </c>
      <c r="AB190" s="2">
        <f t="shared" ca="1" si="204"/>
        <v>1131795.0209042672</v>
      </c>
      <c r="AC190" s="2">
        <f t="shared" ca="1" si="239"/>
        <v>4477.020755537651</v>
      </c>
      <c r="AD190" s="16">
        <f t="shared" ca="1" si="233"/>
        <v>17909.301403728954</v>
      </c>
      <c r="AE190" s="16">
        <f t="shared" ca="1" si="173"/>
        <v>333.31521675067432</v>
      </c>
      <c r="AF190" s="14">
        <f t="shared" si="205"/>
        <v>450.45000000000005</v>
      </c>
      <c r="AG190" s="5">
        <f t="shared" si="174"/>
        <v>0</v>
      </c>
      <c r="AH190" s="16">
        <f t="shared" ca="1" si="175"/>
        <v>23170.08737601728</v>
      </c>
      <c r="AI190" s="16">
        <f t="shared" ca="1" si="176"/>
        <v>1127318.0001487297</v>
      </c>
      <c r="AJ190" s="16">
        <f t="shared" ca="1" si="206"/>
        <v>7.041867008963372E-2</v>
      </c>
      <c r="AK190" s="16">
        <f t="shared" ca="1" si="207"/>
        <v>7.041867008963372E-2</v>
      </c>
      <c r="AO190" s="5">
        <v>169</v>
      </c>
      <c r="AP190" s="4">
        <f t="shared" ca="1" si="208"/>
        <v>50618</v>
      </c>
      <c r="AQ190" s="5">
        <f t="shared" ca="1" si="240"/>
        <v>31</v>
      </c>
      <c r="AR190" s="5">
        <f t="shared" ca="1" si="209"/>
        <v>5144</v>
      </c>
      <c r="AS190" s="2">
        <f t="shared" ca="1" si="210"/>
        <v>298029.01089747815</v>
      </c>
      <c r="AT190" s="2">
        <f t="shared" ca="1" si="241"/>
        <v>22675.853971698834</v>
      </c>
      <c r="AU190" s="16">
        <f t="shared" ca="1" si="234"/>
        <v>4715.9523452874673</v>
      </c>
      <c r="AV190" s="16">
        <f t="shared" ca="1" si="177"/>
        <v>87.769960576354634</v>
      </c>
      <c r="AW190" s="14">
        <f t="shared" si="211"/>
        <v>450.45000000000005</v>
      </c>
      <c r="AX190" s="5">
        <f t="shared" si="178"/>
        <v>0</v>
      </c>
      <c r="AY190" s="16">
        <f t="shared" ca="1" si="179"/>
        <v>27930.026277562658</v>
      </c>
      <c r="AZ190" s="16">
        <f t="shared" ca="1" si="180"/>
        <v>275353.1569257793</v>
      </c>
      <c r="BA190" s="16">
        <f t="shared" ca="1" si="212"/>
        <v>7.041867008963372E-2</v>
      </c>
      <c r="BB190" s="16">
        <f t="shared" ca="1" si="213"/>
        <v>7.041867008963372E-2</v>
      </c>
      <c r="BF190" s="5">
        <v>169</v>
      </c>
      <c r="BG190" s="4">
        <f t="shared" ca="1" si="214"/>
        <v>50618</v>
      </c>
      <c r="BH190" s="5">
        <f t="shared" ca="1" si="242"/>
        <v>31</v>
      </c>
      <c r="BI190" s="5">
        <f t="shared" ca="1" si="215"/>
        <v>5144</v>
      </c>
      <c r="BJ190" s="2">
        <f t="shared" ca="1" si="216"/>
        <v>298029.0229976491</v>
      </c>
      <c r="BK190" s="2">
        <f t="shared" ca="1" si="243"/>
        <v>18791.434110241717</v>
      </c>
      <c r="BL190" s="16">
        <f t="shared" ca="1" si="235"/>
        <v>4715.9525367581882</v>
      </c>
      <c r="BM190" s="16">
        <f t="shared" ca="1" si="181"/>
        <v>87.769964139871902</v>
      </c>
      <c r="BN190" s="14">
        <f t="shared" si="217"/>
        <v>450.45000000000005</v>
      </c>
      <c r="BO190" s="5">
        <f t="shared" si="182"/>
        <v>0</v>
      </c>
      <c r="BP190" s="16">
        <f t="shared" ca="1" si="183"/>
        <v>24045.606611139778</v>
      </c>
      <c r="BQ190" s="16">
        <f t="shared" ca="1" si="184"/>
        <v>279237.58888740739</v>
      </c>
      <c r="BR190" s="16">
        <f t="shared" ca="1" si="218"/>
        <v>7.041867008963372E-2</v>
      </c>
      <c r="BS190" s="16">
        <f t="shared" ca="1" si="219"/>
        <v>7.041867008963372E-2</v>
      </c>
      <c r="BW190" s="5">
        <v>169</v>
      </c>
      <c r="BX190" s="4">
        <f t="shared" ca="1" si="220"/>
        <v>50618</v>
      </c>
      <c r="BY190" s="5">
        <f t="shared" ca="1" si="244"/>
        <v>31</v>
      </c>
      <c r="BZ190" s="5">
        <f t="shared" ca="1" si="221"/>
        <v>5144</v>
      </c>
      <c r="CA190" s="2">
        <f t="shared" ca="1" si="222"/>
        <v>1131796.1071128568</v>
      </c>
      <c r="CB190" s="2">
        <f t="shared" ca="1" si="245"/>
        <v>8219.9868343698618</v>
      </c>
      <c r="CC190" s="16">
        <f t="shared" ca="1" si="236"/>
        <v>17909.31859167965</v>
      </c>
      <c r="CD190" s="16">
        <f t="shared" ca="1" si="185"/>
        <v>333.31553664062329</v>
      </c>
      <c r="CE190" s="14">
        <f t="shared" si="223"/>
        <v>450.45000000000005</v>
      </c>
      <c r="CF190" s="5">
        <f t="shared" si="186"/>
        <v>0</v>
      </c>
      <c r="CG190" s="16">
        <f t="shared" ca="1" si="187"/>
        <v>26913.070962690137</v>
      </c>
      <c r="CH190" s="16">
        <f t="shared" ca="1" si="188"/>
        <v>1123576.120278487</v>
      </c>
      <c r="CI190" s="16">
        <f t="shared" ca="1" si="224"/>
        <v>7.041867008963372E-2</v>
      </c>
      <c r="CJ190" s="16">
        <f t="shared" ca="1" si="225"/>
        <v>7.041867008963372E-2</v>
      </c>
      <c r="CN190" s="5">
        <v>169</v>
      </c>
      <c r="CO190" s="4">
        <f t="shared" ca="1" si="226"/>
        <v>50618</v>
      </c>
      <c r="CP190" s="5">
        <f t="shared" ca="1" si="246"/>
        <v>31</v>
      </c>
      <c r="CQ190" s="5">
        <f t="shared" ca="1" si="227"/>
        <v>5144</v>
      </c>
      <c r="CR190" s="2">
        <f t="shared" ca="1" si="228"/>
        <v>1131795.0209042672</v>
      </c>
      <c r="CS190" s="2">
        <f t="shared" ca="1" si="247"/>
        <v>4477.020755537651</v>
      </c>
      <c r="CT190" s="16">
        <f t="shared" ca="1" si="237"/>
        <v>17909.301403728954</v>
      </c>
      <c r="CU190" s="16">
        <f t="shared" ca="1" si="189"/>
        <v>333.31521675067432</v>
      </c>
      <c r="CV190" s="14">
        <f t="shared" si="229"/>
        <v>450.45000000000005</v>
      </c>
      <c r="CW190" s="5">
        <f t="shared" si="190"/>
        <v>0</v>
      </c>
      <c r="CX190" s="16">
        <f t="shared" ca="1" si="191"/>
        <v>23170.08737601728</v>
      </c>
      <c r="CY190" s="16">
        <f t="shared" ca="1" si="192"/>
        <v>1127318.0001487297</v>
      </c>
      <c r="CZ190" s="16">
        <f t="shared" ca="1" si="230"/>
        <v>7.041867008963372E-2</v>
      </c>
      <c r="DA190" s="16">
        <f t="shared" ca="1" si="231"/>
        <v>7.041867008963372E-2</v>
      </c>
    </row>
    <row r="191" spans="2:105">
      <c r="B191" s="5">
        <v>170</v>
      </c>
      <c r="C191" s="4">
        <f t="shared" ca="1" si="193"/>
        <v>50649</v>
      </c>
      <c r="D191" s="5">
        <f t="shared" ca="1" si="194"/>
        <v>31</v>
      </c>
      <c r="E191" s="5">
        <f t="shared" ca="1" si="195"/>
        <v>5175</v>
      </c>
      <c r="F191" s="2">
        <f t="shared" ca="1" si="196"/>
        <v>1123576.120278487</v>
      </c>
      <c r="G191" s="2">
        <f t="shared" ca="1" si="168"/>
        <v>8352.4790840044225</v>
      </c>
      <c r="H191" s="16">
        <f t="shared" ca="1" si="232"/>
        <v>17779.247139665491</v>
      </c>
      <c r="I191" s="16">
        <f t="shared" ca="1" si="169"/>
        <v>330.89473902022326</v>
      </c>
      <c r="J191" s="14">
        <f t="shared" si="197"/>
        <v>450.45000000000005</v>
      </c>
      <c r="K191" s="5">
        <f t="shared" si="170"/>
        <v>0</v>
      </c>
      <c r="L191" s="16">
        <f t="shared" ca="1" si="171"/>
        <v>26913.070962690137</v>
      </c>
      <c r="M191" s="16">
        <f t="shared" ca="1" si="172"/>
        <v>1115223.6411944826</v>
      </c>
      <c r="N191" s="16">
        <f t="shared" ca="1" si="198"/>
        <v>6.9301634908029791E-2</v>
      </c>
      <c r="O191" s="16">
        <f t="shared" ca="1" si="199"/>
        <v>6.9301634908029791E-2</v>
      </c>
      <c r="P191" s="82"/>
      <c r="Q191" s="77">
        <f ca="1">IFERROR(IF('Simulación Cliente'!$H$21="Simple",G191+H191+I191+J191+K191,AC191+AD191+AE191+AF191+AG191),"")</f>
        <v>26913.070962690137</v>
      </c>
      <c r="R191" s="79">
        <f t="shared" ca="1" si="200"/>
        <v>5175</v>
      </c>
      <c r="S191" s="78">
        <f ca="1">IFERROR((1+'Simulación Cliente'!$E$21)^(R191/360),"")</f>
        <v>15.159483141058436</v>
      </c>
      <c r="T191" s="75">
        <f t="shared" ca="1" si="201"/>
        <v>1775.33</v>
      </c>
      <c r="X191" s="5">
        <v>170</v>
      </c>
      <c r="Y191" s="4">
        <f t="shared" ca="1" si="202"/>
        <v>50649</v>
      </c>
      <c r="Z191" s="5">
        <f t="shared" ca="1" si="238"/>
        <v>31</v>
      </c>
      <c r="AA191" s="5">
        <f t="shared" ca="1" si="203"/>
        <v>5175</v>
      </c>
      <c r="AB191" s="2">
        <f t="shared" ca="1" si="204"/>
        <v>1127318.0001487297</v>
      </c>
      <c r="AC191" s="2">
        <f t="shared" ca="1" si="239"/>
        <v>4549.1827387030753</v>
      </c>
      <c r="AD191" s="16">
        <f t="shared" ca="1" si="233"/>
        <v>17838.457909438253</v>
      </c>
      <c r="AE191" s="16">
        <f t="shared" ca="1" si="173"/>
        <v>331.99672787595119</v>
      </c>
      <c r="AF191" s="14">
        <f t="shared" si="205"/>
        <v>450.45000000000005</v>
      </c>
      <c r="AG191" s="5">
        <f t="shared" si="174"/>
        <v>0</v>
      </c>
      <c r="AH191" s="16">
        <f t="shared" ca="1" si="175"/>
        <v>23170.08737601728</v>
      </c>
      <c r="AI191" s="16">
        <f t="shared" ca="1" si="176"/>
        <v>1122768.8174100267</v>
      </c>
      <c r="AJ191" s="16">
        <f t="shared" ca="1" si="206"/>
        <v>6.9301634908029791E-2</v>
      </c>
      <c r="AK191" s="16">
        <f t="shared" ca="1" si="207"/>
        <v>6.9301634908029791E-2</v>
      </c>
      <c r="AO191" s="5">
        <v>170</v>
      </c>
      <c r="AP191" s="4">
        <f t="shared" ca="1" si="208"/>
        <v>50649</v>
      </c>
      <c r="AQ191" s="5">
        <f t="shared" ca="1" si="240"/>
        <v>31</v>
      </c>
      <c r="AR191" s="5">
        <f t="shared" ca="1" si="209"/>
        <v>5175</v>
      </c>
      <c r="AS191" s="2">
        <f t="shared" ca="1" si="210"/>
        <v>275353.1569257793</v>
      </c>
      <c r="AT191" s="2">
        <f t="shared" ca="1" si="241"/>
        <v>23041.350287645848</v>
      </c>
      <c r="AU191" s="16">
        <f t="shared" ca="1" si="234"/>
        <v>4357.1341000528919</v>
      </c>
      <c r="AV191" s="16">
        <f t="shared" ca="1" si="177"/>
        <v>81.091889863917075</v>
      </c>
      <c r="AW191" s="14">
        <f t="shared" si="211"/>
        <v>450.45000000000005</v>
      </c>
      <c r="AX191" s="5">
        <f t="shared" si="178"/>
        <v>0</v>
      </c>
      <c r="AY191" s="16">
        <f t="shared" ca="1" si="179"/>
        <v>27930.026277562658</v>
      </c>
      <c r="AZ191" s="16">
        <f t="shared" ca="1" si="180"/>
        <v>252311.80663813345</v>
      </c>
      <c r="BA191" s="16">
        <f t="shared" ca="1" si="212"/>
        <v>6.9301634908029791E-2</v>
      </c>
      <c r="BB191" s="16">
        <f t="shared" ca="1" si="213"/>
        <v>6.9301634908029791E-2</v>
      </c>
      <c r="BF191" s="5">
        <v>170</v>
      </c>
      <c r="BG191" s="4">
        <f t="shared" ca="1" si="214"/>
        <v>50649</v>
      </c>
      <c r="BH191" s="5">
        <f t="shared" ca="1" si="242"/>
        <v>31</v>
      </c>
      <c r="BI191" s="5">
        <f t="shared" ca="1" si="215"/>
        <v>5175</v>
      </c>
      <c r="BJ191" s="2">
        <f t="shared" ca="1" si="216"/>
        <v>279237.58888740739</v>
      </c>
      <c r="BK191" s="2">
        <f t="shared" ca="1" si="243"/>
        <v>19094.320164598321</v>
      </c>
      <c r="BL191" s="16">
        <f t="shared" ca="1" si="235"/>
        <v>4418.6005860315045</v>
      </c>
      <c r="BM191" s="16">
        <f t="shared" ca="1" si="181"/>
        <v>82.235860509952317</v>
      </c>
      <c r="BN191" s="14">
        <f t="shared" si="217"/>
        <v>450.45000000000005</v>
      </c>
      <c r="BO191" s="5">
        <f t="shared" si="182"/>
        <v>0</v>
      </c>
      <c r="BP191" s="16">
        <f t="shared" ca="1" si="183"/>
        <v>24045.606611139778</v>
      </c>
      <c r="BQ191" s="16">
        <f t="shared" ca="1" si="184"/>
        <v>260143.26872280907</v>
      </c>
      <c r="BR191" s="16">
        <f t="shared" ca="1" si="218"/>
        <v>6.9301634908029791E-2</v>
      </c>
      <c r="BS191" s="16">
        <f t="shared" ca="1" si="219"/>
        <v>6.9301634908029791E-2</v>
      </c>
      <c r="BW191" s="5">
        <v>170</v>
      </c>
      <c r="BX191" s="4">
        <f t="shared" ca="1" si="220"/>
        <v>50649</v>
      </c>
      <c r="BY191" s="5">
        <f t="shared" ca="1" si="244"/>
        <v>31</v>
      </c>
      <c r="BZ191" s="5">
        <f t="shared" ca="1" si="221"/>
        <v>5175</v>
      </c>
      <c r="CA191" s="2">
        <f t="shared" ca="1" si="222"/>
        <v>1123576.120278487</v>
      </c>
      <c r="CB191" s="2">
        <f t="shared" ca="1" si="245"/>
        <v>8352.4790840044225</v>
      </c>
      <c r="CC191" s="16">
        <f t="shared" ca="1" si="236"/>
        <v>17779.247139665491</v>
      </c>
      <c r="CD191" s="16">
        <f t="shared" ca="1" si="185"/>
        <v>330.89473902022326</v>
      </c>
      <c r="CE191" s="14">
        <f t="shared" si="223"/>
        <v>450.45000000000005</v>
      </c>
      <c r="CF191" s="5">
        <f t="shared" si="186"/>
        <v>0</v>
      </c>
      <c r="CG191" s="16">
        <f t="shared" ca="1" si="187"/>
        <v>26913.070962690137</v>
      </c>
      <c r="CH191" s="16">
        <f t="shared" ca="1" si="188"/>
        <v>1115223.6411944826</v>
      </c>
      <c r="CI191" s="16">
        <f t="shared" ca="1" si="224"/>
        <v>6.9301634908029791E-2</v>
      </c>
      <c r="CJ191" s="16">
        <f t="shared" ca="1" si="225"/>
        <v>6.9301634908029791E-2</v>
      </c>
      <c r="CN191" s="5">
        <v>170</v>
      </c>
      <c r="CO191" s="4">
        <f t="shared" ca="1" si="226"/>
        <v>50649</v>
      </c>
      <c r="CP191" s="5">
        <f t="shared" ca="1" si="246"/>
        <v>31</v>
      </c>
      <c r="CQ191" s="5">
        <f t="shared" ca="1" si="227"/>
        <v>5175</v>
      </c>
      <c r="CR191" s="2">
        <f t="shared" ca="1" si="228"/>
        <v>1127318.0001487297</v>
      </c>
      <c r="CS191" s="2">
        <f t="shared" ca="1" si="247"/>
        <v>4549.1827387030753</v>
      </c>
      <c r="CT191" s="16">
        <f t="shared" ca="1" si="237"/>
        <v>17838.457909438253</v>
      </c>
      <c r="CU191" s="16">
        <f t="shared" ca="1" si="189"/>
        <v>331.99672787595119</v>
      </c>
      <c r="CV191" s="14">
        <f t="shared" si="229"/>
        <v>450.45000000000005</v>
      </c>
      <c r="CW191" s="5">
        <f t="shared" si="190"/>
        <v>0</v>
      </c>
      <c r="CX191" s="16">
        <f t="shared" ca="1" si="191"/>
        <v>23170.08737601728</v>
      </c>
      <c r="CY191" s="16">
        <f t="shared" ca="1" si="192"/>
        <v>1122768.8174100267</v>
      </c>
      <c r="CZ191" s="16">
        <f t="shared" ca="1" si="230"/>
        <v>6.9301634908029791E-2</v>
      </c>
      <c r="DA191" s="16">
        <f t="shared" ca="1" si="231"/>
        <v>6.9301634908029791E-2</v>
      </c>
    </row>
    <row r="192" spans="2:105">
      <c r="B192" s="5">
        <v>171</v>
      </c>
      <c r="C192" s="4">
        <f t="shared" ca="1" si="193"/>
        <v>50679</v>
      </c>
      <c r="D192" s="5">
        <f t="shared" ca="1" si="194"/>
        <v>30</v>
      </c>
      <c r="E192" s="5">
        <f t="shared" ca="1" si="195"/>
        <v>5205</v>
      </c>
      <c r="F192" s="2">
        <f t="shared" ca="1" si="196"/>
        <v>1115223.6411944826</v>
      </c>
      <c r="G192" s="2">
        <f t="shared" ca="1" si="168"/>
        <v>9071.2987894798753</v>
      </c>
      <c r="H192" s="16">
        <f t="shared" ca="1" si="232"/>
        <v>17073.483435469734</v>
      </c>
      <c r="I192" s="16">
        <f t="shared" ca="1" si="169"/>
        <v>317.8387377405287</v>
      </c>
      <c r="J192" s="14">
        <f t="shared" si="197"/>
        <v>450.45000000000005</v>
      </c>
      <c r="K192" s="5">
        <f t="shared" si="170"/>
        <v>0</v>
      </c>
      <c r="L192" s="16">
        <f t="shared" ca="1" si="171"/>
        <v>26913.070962690137</v>
      </c>
      <c r="M192" s="16">
        <f t="shared" ca="1" si="172"/>
        <v>1106152.3424050028</v>
      </c>
      <c r="N192" s="16">
        <f t="shared" ca="1" si="198"/>
        <v>6.8237507116328977E-2</v>
      </c>
      <c r="O192" s="16">
        <f t="shared" ca="1" si="199"/>
        <v>6.8237507116328977E-2</v>
      </c>
      <c r="P192" s="82"/>
      <c r="Q192" s="77">
        <f ca="1">IFERROR(IF('Simulación Cliente'!$H$21="Simple",G192+H192+I192+J192+K192,AC192+AD192+AE192+AF192+AG192),"")</f>
        <v>26913.070962690137</v>
      </c>
      <c r="R192" s="79">
        <f t="shared" ca="1" si="200"/>
        <v>5205</v>
      </c>
      <c r="S192" s="78">
        <f ca="1">IFERROR((1+'Simulación Cliente'!$E$21)^(R192/360),"")</f>
        <v>15.400291509336304</v>
      </c>
      <c r="T192" s="75">
        <f t="shared" ca="1" si="201"/>
        <v>1747.57</v>
      </c>
      <c r="X192" s="5">
        <v>171</v>
      </c>
      <c r="Y192" s="4">
        <f t="shared" ca="1" si="202"/>
        <v>50679</v>
      </c>
      <c r="Z192" s="5">
        <f t="shared" ca="1" si="238"/>
        <v>30</v>
      </c>
      <c r="AA192" s="5">
        <f t="shared" ca="1" si="203"/>
        <v>5205</v>
      </c>
      <c r="AB192" s="2">
        <f t="shared" ca="1" si="204"/>
        <v>1122768.8174100267</v>
      </c>
      <c r="AC192" s="2">
        <f t="shared" ca="1" si="239"/>
        <v>5210.6521748984378</v>
      </c>
      <c r="AD192" s="16">
        <f t="shared" ca="1" si="233"/>
        <v>17188.99608815688</v>
      </c>
      <c r="AE192" s="16">
        <f t="shared" ca="1" si="173"/>
        <v>319.98911296195951</v>
      </c>
      <c r="AF192" s="14">
        <f t="shared" si="205"/>
        <v>450.45000000000005</v>
      </c>
      <c r="AG192" s="5">
        <f t="shared" si="174"/>
        <v>0</v>
      </c>
      <c r="AH192" s="16">
        <f t="shared" ca="1" si="175"/>
        <v>23170.08737601728</v>
      </c>
      <c r="AI192" s="16">
        <f t="shared" ca="1" si="176"/>
        <v>1117558.1652351283</v>
      </c>
      <c r="AJ192" s="16">
        <f t="shared" ca="1" si="206"/>
        <v>6.8237507116328977E-2</v>
      </c>
      <c r="AK192" s="16">
        <f t="shared" ca="1" si="207"/>
        <v>6.8237507116328977E-2</v>
      </c>
      <c r="AO192" s="5">
        <v>171</v>
      </c>
      <c r="AP192" s="4">
        <f t="shared" ca="1" si="208"/>
        <v>50679</v>
      </c>
      <c r="AQ192" s="5">
        <f t="shared" ca="1" si="240"/>
        <v>30</v>
      </c>
      <c r="AR192" s="5">
        <f t="shared" ca="1" si="209"/>
        <v>5205</v>
      </c>
      <c r="AS192" s="2">
        <f t="shared" ca="1" si="210"/>
        <v>252311.80663813345</v>
      </c>
      <c r="AT192" s="2">
        <f t="shared" ca="1" si="241"/>
        <v>23544.907252210382</v>
      </c>
      <c r="AU192" s="16">
        <f t="shared" ca="1" si="234"/>
        <v>3862.7601604603851</v>
      </c>
      <c r="AV192" s="16">
        <f t="shared" ca="1" si="177"/>
        <v>71.908864891890929</v>
      </c>
      <c r="AW192" s="14">
        <f t="shared" si="211"/>
        <v>450.45000000000005</v>
      </c>
      <c r="AX192" s="5">
        <f t="shared" si="178"/>
        <v>0</v>
      </c>
      <c r="AY192" s="16">
        <f t="shared" ca="1" si="179"/>
        <v>27930.026277562658</v>
      </c>
      <c r="AZ192" s="16">
        <f t="shared" ca="1" si="180"/>
        <v>228766.89938592305</v>
      </c>
      <c r="BA192" s="16">
        <f t="shared" ca="1" si="212"/>
        <v>6.8237507116328977E-2</v>
      </c>
      <c r="BB192" s="16">
        <f t="shared" ca="1" si="213"/>
        <v>6.8237507116328977E-2</v>
      </c>
      <c r="BF192" s="5">
        <v>171</v>
      </c>
      <c r="BG192" s="4">
        <f t="shared" ca="1" si="214"/>
        <v>50679</v>
      </c>
      <c r="BH192" s="5">
        <f t="shared" ca="1" si="242"/>
        <v>30</v>
      </c>
      <c r="BI192" s="5">
        <f t="shared" ca="1" si="215"/>
        <v>5205</v>
      </c>
      <c r="BJ192" s="2">
        <f t="shared" ca="1" si="216"/>
        <v>260143.26872280907</v>
      </c>
      <c r="BK192" s="2">
        <f t="shared" ca="1" si="243"/>
        <v>19538.360081338262</v>
      </c>
      <c r="BL192" s="16">
        <f t="shared" ca="1" si="235"/>
        <v>3982.6556982154898</v>
      </c>
      <c r="BM192" s="16">
        <f t="shared" ca="1" si="181"/>
        <v>74.140831586024191</v>
      </c>
      <c r="BN192" s="14">
        <f t="shared" si="217"/>
        <v>450.45000000000005</v>
      </c>
      <c r="BO192" s="5">
        <f t="shared" si="182"/>
        <v>0</v>
      </c>
      <c r="BP192" s="16">
        <f t="shared" ca="1" si="183"/>
        <v>24045.606611139778</v>
      </c>
      <c r="BQ192" s="16">
        <f t="shared" ca="1" si="184"/>
        <v>240604.9086414708</v>
      </c>
      <c r="BR192" s="16">
        <f t="shared" ca="1" si="218"/>
        <v>6.8237507116328977E-2</v>
      </c>
      <c r="BS192" s="16">
        <f t="shared" ca="1" si="219"/>
        <v>6.8237507116328977E-2</v>
      </c>
      <c r="BW192" s="5">
        <v>171</v>
      </c>
      <c r="BX192" s="4">
        <f t="shared" ca="1" si="220"/>
        <v>50679</v>
      </c>
      <c r="BY192" s="5">
        <f t="shared" ca="1" si="244"/>
        <v>30</v>
      </c>
      <c r="BZ192" s="5">
        <f t="shared" ca="1" si="221"/>
        <v>5205</v>
      </c>
      <c r="CA192" s="2">
        <f t="shared" ca="1" si="222"/>
        <v>1115223.6411944826</v>
      </c>
      <c r="CB192" s="2">
        <f t="shared" ca="1" si="245"/>
        <v>9071.2987894798753</v>
      </c>
      <c r="CC192" s="16">
        <f t="shared" ca="1" si="236"/>
        <v>17073.483435469734</v>
      </c>
      <c r="CD192" s="16">
        <f t="shared" ca="1" si="185"/>
        <v>317.8387377405287</v>
      </c>
      <c r="CE192" s="14">
        <f t="shared" si="223"/>
        <v>450.45000000000005</v>
      </c>
      <c r="CF192" s="5">
        <f t="shared" si="186"/>
        <v>0</v>
      </c>
      <c r="CG192" s="16">
        <f t="shared" ca="1" si="187"/>
        <v>26913.070962690137</v>
      </c>
      <c r="CH192" s="16">
        <f t="shared" ca="1" si="188"/>
        <v>1106152.3424050028</v>
      </c>
      <c r="CI192" s="16">
        <f t="shared" ca="1" si="224"/>
        <v>6.8237507116328977E-2</v>
      </c>
      <c r="CJ192" s="16">
        <f t="shared" ca="1" si="225"/>
        <v>6.8237507116328977E-2</v>
      </c>
      <c r="CN192" s="5">
        <v>171</v>
      </c>
      <c r="CO192" s="4">
        <f t="shared" ca="1" si="226"/>
        <v>50679</v>
      </c>
      <c r="CP192" s="5">
        <f t="shared" ca="1" si="246"/>
        <v>30</v>
      </c>
      <c r="CQ192" s="5">
        <f t="shared" ca="1" si="227"/>
        <v>5205</v>
      </c>
      <c r="CR192" s="2">
        <f t="shared" ca="1" si="228"/>
        <v>1122768.8174100267</v>
      </c>
      <c r="CS192" s="2">
        <f t="shared" ca="1" si="247"/>
        <v>5210.6521748984378</v>
      </c>
      <c r="CT192" s="16">
        <f t="shared" ca="1" si="237"/>
        <v>17188.99608815688</v>
      </c>
      <c r="CU192" s="16">
        <f t="shared" ca="1" si="189"/>
        <v>319.98911296195951</v>
      </c>
      <c r="CV192" s="14">
        <f t="shared" si="229"/>
        <v>450.45000000000005</v>
      </c>
      <c r="CW192" s="5">
        <f t="shared" si="190"/>
        <v>0</v>
      </c>
      <c r="CX192" s="16">
        <f t="shared" ca="1" si="191"/>
        <v>23170.08737601728</v>
      </c>
      <c r="CY192" s="16">
        <f t="shared" ca="1" si="192"/>
        <v>1117558.1652351283</v>
      </c>
      <c r="CZ192" s="16">
        <f t="shared" ca="1" si="230"/>
        <v>6.8237507116328977E-2</v>
      </c>
      <c r="DA192" s="16">
        <f t="shared" ca="1" si="231"/>
        <v>6.8237507116328977E-2</v>
      </c>
    </row>
    <row r="193" spans="2:105">
      <c r="B193" s="5">
        <v>172</v>
      </c>
      <c r="C193" s="4">
        <f t="shared" ca="1" si="193"/>
        <v>50710</v>
      </c>
      <c r="D193" s="5">
        <f t="shared" ca="1" si="194"/>
        <v>31</v>
      </c>
      <c r="E193" s="5">
        <f t="shared" ca="1" si="195"/>
        <v>5236</v>
      </c>
      <c r="F193" s="2">
        <f t="shared" ca="1" si="196"/>
        <v>1106152.3424050028</v>
      </c>
      <c r="G193" s="2">
        <f t="shared" ca="1" si="168"/>
        <v>8633.3208388766179</v>
      </c>
      <c r="H193" s="16">
        <f t="shared" ca="1" si="232"/>
        <v>17503.536711748486</v>
      </c>
      <c r="I193" s="16">
        <f t="shared" ca="1" si="169"/>
        <v>325.76341206503315</v>
      </c>
      <c r="J193" s="14">
        <f t="shared" si="197"/>
        <v>450.45000000000005</v>
      </c>
      <c r="K193" s="5">
        <f t="shared" si="170"/>
        <v>0</v>
      </c>
      <c r="L193" s="16">
        <f t="shared" ca="1" si="171"/>
        <v>26913.070962690137</v>
      </c>
      <c r="M193" s="16">
        <f t="shared" ca="1" si="172"/>
        <v>1097519.0215661263</v>
      </c>
      <c r="N193" s="16">
        <f t="shared" ca="1" si="198"/>
        <v>6.7155071221744966E-2</v>
      </c>
      <c r="O193" s="16">
        <f t="shared" ca="1" si="199"/>
        <v>6.7155071221744966E-2</v>
      </c>
      <c r="P193" s="82"/>
      <c r="Q193" s="77">
        <f ca="1">IFERROR(IF('Simulación Cliente'!$H$21="Simple",G193+H193+I193+J193+K193,AC193+AD193+AE193+AF193+AG193),"")</f>
        <v>26913.070962690137</v>
      </c>
      <c r="R193" s="79">
        <f t="shared" ca="1" si="200"/>
        <v>5236</v>
      </c>
      <c r="S193" s="78">
        <f ca="1">IFERROR((1+'Simulación Cliente'!$E$21)^(R193/360),"")</f>
        <v>15.653146157558197</v>
      </c>
      <c r="T193" s="75">
        <f t="shared" ca="1" si="201"/>
        <v>1719.34</v>
      </c>
      <c r="X193" s="5">
        <v>172</v>
      </c>
      <c r="Y193" s="4">
        <f t="shared" ca="1" si="202"/>
        <v>50710</v>
      </c>
      <c r="Z193" s="5">
        <f t="shared" ca="1" si="238"/>
        <v>31</v>
      </c>
      <c r="AA193" s="5">
        <f t="shared" ca="1" si="203"/>
        <v>5236</v>
      </c>
      <c r="AB193" s="2">
        <f t="shared" ca="1" si="204"/>
        <v>1117558.1652351283</v>
      </c>
      <c r="AC193" s="2">
        <f t="shared" ca="1" si="239"/>
        <v>4706.4947283474103</v>
      </c>
      <c r="AD193" s="16">
        <f t="shared" ca="1" si="233"/>
        <v>17684.02020482751</v>
      </c>
      <c r="AE193" s="16">
        <f t="shared" ca="1" si="173"/>
        <v>329.12244284236033</v>
      </c>
      <c r="AF193" s="14">
        <f t="shared" si="205"/>
        <v>450.45000000000005</v>
      </c>
      <c r="AG193" s="5">
        <f t="shared" si="174"/>
        <v>0</v>
      </c>
      <c r="AH193" s="16">
        <f t="shared" ca="1" si="175"/>
        <v>23170.08737601728</v>
      </c>
      <c r="AI193" s="16">
        <f t="shared" ca="1" si="176"/>
        <v>1112851.6705067807</v>
      </c>
      <c r="AJ193" s="16">
        <f t="shared" ca="1" si="206"/>
        <v>6.7155071221744966E-2</v>
      </c>
      <c r="AK193" s="16">
        <f t="shared" ca="1" si="207"/>
        <v>6.7155071221744966E-2</v>
      </c>
      <c r="AO193" s="5">
        <v>172</v>
      </c>
      <c r="AP193" s="4">
        <f t="shared" ca="1" si="208"/>
        <v>50710</v>
      </c>
      <c r="AQ193" s="5">
        <f t="shared" ca="1" si="240"/>
        <v>31</v>
      </c>
      <c r="AR193" s="5">
        <f t="shared" ca="1" si="209"/>
        <v>5236</v>
      </c>
      <c r="AS193" s="2">
        <f t="shared" ca="1" si="210"/>
        <v>228766.89938592305</v>
      </c>
      <c r="AT193" s="2">
        <f t="shared" ca="1" si="241"/>
        <v>23792.241765683561</v>
      </c>
      <c r="AU193" s="16">
        <f t="shared" ca="1" si="234"/>
        <v>3619.9623400230357</v>
      </c>
      <c r="AV193" s="16">
        <f t="shared" ca="1" si="177"/>
        <v>67.372171856062948</v>
      </c>
      <c r="AW193" s="14">
        <f t="shared" si="211"/>
        <v>450.45000000000005</v>
      </c>
      <c r="AX193" s="5">
        <f t="shared" si="178"/>
        <v>0</v>
      </c>
      <c r="AY193" s="16">
        <f t="shared" ca="1" si="179"/>
        <v>27930.026277562658</v>
      </c>
      <c r="AZ193" s="16">
        <f t="shared" ca="1" si="180"/>
        <v>204974.65762023948</v>
      </c>
      <c r="BA193" s="16">
        <f t="shared" ca="1" si="212"/>
        <v>6.7155071221744966E-2</v>
      </c>
      <c r="BB193" s="16">
        <f t="shared" ca="1" si="213"/>
        <v>6.7155071221744966E-2</v>
      </c>
      <c r="BF193" s="5">
        <v>172</v>
      </c>
      <c r="BG193" s="4">
        <f t="shared" ca="1" si="214"/>
        <v>50710</v>
      </c>
      <c r="BH193" s="5">
        <f t="shared" ca="1" si="242"/>
        <v>31</v>
      </c>
      <c r="BI193" s="5">
        <f t="shared" ca="1" si="215"/>
        <v>5236</v>
      </c>
      <c r="BJ193" s="2">
        <f t="shared" ca="1" si="216"/>
        <v>240604.9086414708</v>
      </c>
      <c r="BK193" s="2">
        <f t="shared" ca="1" si="243"/>
        <v>19717.013463058953</v>
      </c>
      <c r="BL193" s="16">
        <f t="shared" ca="1" si="235"/>
        <v>3807.2846659406282</v>
      </c>
      <c r="BM193" s="16">
        <f t="shared" ca="1" si="181"/>
        <v>70.85848214019623</v>
      </c>
      <c r="BN193" s="14">
        <f t="shared" si="217"/>
        <v>450.45000000000005</v>
      </c>
      <c r="BO193" s="5">
        <f t="shared" si="182"/>
        <v>0</v>
      </c>
      <c r="BP193" s="16">
        <f t="shared" ca="1" si="183"/>
        <v>24045.606611139778</v>
      </c>
      <c r="BQ193" s="16">
        <f t="shared" ca="1" si="184"/>
        <v>220887.89517841185</v>
      </c>
      <c r="BR193" s="16">
        <f t="shared" ca="1" si="218"/>
        <v>6.7155071221744966E-2</v>
      </c>
      <c r="BS193" s="16">
        <f t="shared" ca="1" si="219"/>
        <v>6.7155071221744966E-2</v>
      </c>
      <c r="BW193" s="5">
        <v>172</v>
      </c>
      <c r="BX193" s="4">
        <f t="shared" ca="1" si="220"/>
        <v>50710</v>
      </c>
      <c r="BY193" s="5">
        <f t="shared" ca="1" si="244"/>
        <v>31</v>
      </c>
      <c r="BZ193" s="5">
        <f t="shared" ca="1" si="221"/>
        <v>5236</v>
      </c>
      <c r="CA193" s="2">
        <f t="shared" ca="1" si="222"/>
        <v>1106152.3424050028</v>
      </c>
      <c r="CB193" s="2">
        <f t="shared" ca="1" si="245"/>
        <v>8633.3208388766179</v>
      </c>
      <c r="CC193" s="16">
        <f t="shared" ca="1" si="236"/>
        <v>17503.536711748486</v>
      </c>
      <c r="CD193" s="16">
        <f t="shared" ca="1" si="185"/>
        <v>325.76341206503315</v>
      </c>
      <c r="CE193" s="14">
        <f t="shared" si="223"/>
        <v>450.45000000000005</v>
      </c>
      <c r="CF193" s="5">
        <f t="shared" si="186"/>
        <v>0</v>
      </c>
      <c r="CG193" s="16">
        <f t="shared" ca="1" si="187"/>
        <v>26913.070962690137</v>
      </c>
      <c r="CH193" s="16">
        <f t="shared" ca="1" si="188"/>
        <v>1097519.0215661263</v>
      </c>
      <c r="CI193" s="16">
        <f t="shared" ca="1" si="224"/>
        <v>6.7155071221744966E-2</v>
      </c>
      <c r="CJ193" s="16">
        <f t="shared" ca="1" si="225"/>
        <v>6.7155071221744966E-2</v>
      </c>
      <c r="CN193" s="5">
        <v>172</v>
      </c>
      <c r="CO193" s="4">
        <f t="shared" ca="1" si="226"/>
        <v>50710</v>
      </c>
      <c r="CP193" s="5">
        <f t="shared" ca="1" si="246"/>
        <v>31</v>
      </c>
      <c r="CQ193" s="5">
        <f t="shared" ca="1" si="227"/>
        <v>5236</v>
      </c>
      <c r="CR193" s="2">
        <f t="shared" ca="1" si="228"/>
        <v>1117558.1652351283</v>
      </c>
      <c r="CS193" s="2">
        <f t="shared" ca="1" si="247"/>
        <v>4706.4947283474103</v>
      </c>
      <c r="CT193" s="16">
        <f t="shared" ca="1" si="237"/>
        <v>17684.02020482751</v>
      </c>
      <c r="CU193" s="16">
        <f t="shared" ca="1" si="189"/>
        <v>329.12244284236033</v>
      </c>
      <c r="CV193" s="14">
        <f t="shared" si="229"/>
        <v>450.45000000000005</v>
      </c>
      <c r="CW193" s="5">
        <f t="shared" si="190"/>
        <v>0</v>
      </c>
      <c r="CX193" s="16">
        <f t="shared" ca="1" si="191"/>
        <v>23170.08737601728</v>
      </c>
      <c r="CY193" s="16">
        <f t="shared" ca="1" si="192"/>
        <v>1112851.6705067807</v>
      </c>
      <c r="CZ193" s="16">
        <f t="shared" ca="1" si="230"/>
        <v>6.7155071221744966E-2</v>
      </c>
      <c r="DA193" s="16">
        <f t="shared" ca="1" si="231"/>
        <v>6.7155071221744966E-2</v>
      </c>
    </row>
    <row r="194" spans="2:105">
      <c r="B194" s="5">
        <v>173</v>
      </c>
      <c r="C194" s="4">
        <f t="shared" ca="1" si="193"/>
        <v>50740</v>
      </c>
      <c r="D194" s="5">
        <f t="shared" ca="1" si="194"/>
        <v>30</v>
      </c>
      <c r="E194" s="5">
        <f t="shared" ca="1" si="195"/>
        <v>5266</v>
      </c>
      <c r="F194" s="2">
        <f t="shared" ca="1" si="196"/>
        <v>1097519.0215661263</v>
      </c>
      <c r="G194" s="2">
        <f t="shared" ca="1" si="168"/>
        <v>9347.3929579832366</v>
      </c>
      <c r="H194" s="16">
        <f t="shared" ca="1" si="232"/>
        <v>16802.435083560453</v>
      </c>
      <c r="I194" s="16">
        <f t="shared" ca="1" si="169"/>
        <v>312.79292114644556</v>
      </c>
      <c r="J194" s="14">
        <f t="shared" si="197"/>
        <v>450.45000000000005</v>
      </c>
      <c r="K194" s="5">
        <f t="shared" si="170"/>
        <v>0</v>
      </c>
      <c r="L194" s="16">
        <f t="shared" ca="1" si="171"/>
        <v>26913.070962690137</v>
      </c>
      <c r="M194" s="16">
        <f t="shared" ca="1" si="172"/>
        <v>1088171.628608143</v>
      </c>
      <c r="N194" s="16">
        <f t="shared" ca="1" si="198"/>
        <v>6.6123903952234789E-2</v>
      </c>
      <c r="O194" s="16">
        <f t="shared" ca="1" si="199"/>
        <v>6.6123903952234789E-2</v>
      </c>
      <c r="P194" s="82"/>
      <c r="Q194" s="77">
        <f ca="1">IFERROR(IF('Simulación Cliente'!$H$21="Simple",G194+H194+I194+J194+K194,AC194+AD194+AE194+AF194+AG194),"")</f>
        <v>26913.070962690137</v>
      </c>
      <c r="R194" s="79">
        <f t="shared" ca="1" si="200"/>
        <v>5266</v>
      </c>
      <c r="S194" s="78">
        <f ca="1">IFERROR((1+'Simulación Cliente'!$E$21)^(R194/360),"")</f>
        <v>15.901796362155691</v>
      </c>
      <c r="T194" s="75">
        <f t="shared" ca="1" si="201"/>
        <v>1692.45</v>
      </c>
      <c r="X194" s="5">
        <v>173</v>
      </c>
      <c r="Y194" s="4">
        <f t="shared" ca="1" si="202"/>
        <v>50740</v>
      </c>
      <c r="Z194" s="5">
        <f t="shared" ca="1" si="238"/>
        <v>30</v>
      </c>
      <c r="AA194" s="5">
        <f t="shared" ca="1" si="203"/>
        <v>5266</v>
      </c>
      <c r="AB194" s="2">
        <f t="shared" ca="1" si="204"/>
        <v>1112851.6705067807</v>
      </c>
      <c r="AC194" s="2">
        <f t="shared" ca="1" si="239"/>
        <v>28535.392205739896</v>
      </c>
      <c r="AD194" s="16">
        <f t="shared" ca="1" si="233"/>
        <v>17037.169820200135</v>
      </c>
      <c r="AE194" s="16">
        <f t="shared" ca="1" si="173"/>
        <v>317.16272609453347</v>
      </c>
      <c r="AF194" s="14">
        <f t="shared" si="205"/>
        <v>450.45000000000005</v>
      </c>
      <c r="AG194" s="5">
        <f t="shared" si="174"/>
        <v>0</v>
      </c>
      <c r="AH194" s="16">
        <f t="shared" ca="1" si="175"/>
        <v>46340.17475203456</v>
      </c>
      <c r="AI194" s="16">
        <f t="shared" ca="1" si="176"/>
        <v>1084316.2783010409</v>
      </c>
      <c r="AJ194" s="16">
        <f t="shared" ca="1" si="206"/>
        <v>0.13224780790446958</v>
      </c>
      <c r="AK194" s="16">
        <f t="shared" ca="1" si="207"/>
        <v>6.6123903952234789E-2</v>
      </c>
      <c r="AO194" s="5">
        <v>173</v>
      </c>
      <c r="AP194" s="4">
        <f t="shared" ca="1" si="208"/>
        <v>50740</v>
      </c>
      <c r="AQ194" s="5">
        <f t="shared" ca="1" si="240"/>
        <v>30</v>
      </c>
      <c r="AR194" s="5">
        <f t="shared" ca="1" si="209"/>
        <v>5266</v>
      </c>
      <c r="AS194" s="2">
        <f t="shared" ca="1" si="210"/>
        <v>204974.65762023948</v>
      </c>
      <c r="AT194" s="2">
        <f t="shared" ca="1" si="241"/>
        <v>24283.105026111312</v>
      </c>
      <c r="AU194" s="16">
        <f t="shared" ca="1" si="234"/>
        <v>3138.0534740295579</v>
      </c>
      <c r="AV194" s="16">
        <f t="shared" ca="1" si="177"/>
        <v>58.417777421786852</v>
      </c>
      <c r="AW194" s="14">
        <f t="shared" si="211"/>
        <v>450.45000000000005</v>
      </c>
      <c r="AX194" s="5">
        <f t="shared" si="178"/>
        <v>0</v>
      </c>
      <c r="AY194" s="16">
        <f t="shared" ca="1" si="179"/>
        <v>27930.026277562658</v>
      </c>
      <c r="AZ194" s="16">
        <f t="shared" ca="1" si="180"/>
        <v>180691.55259412818</v>
      </c>
      <c r="BA194" s="16">
        <f t="shared" ca="1" si="212"/>
        <v>6.6123903952234789E-2</v>
      </c>
      <c r="BB194" s="16">
        <f t="shared" ca="1" si="213"/>
        <v>6.6123903952234789E-2</v>
      </c>
      <c r="BF194" s="5">
        <v>173</v>
      </c>
      <c r="BG194" s="4">
        <f t="shared" ca="1" si="214"/>
        <v>50740</v>
      </c>
      <c r="BH194" s="5">
        <f t="shared" ca="1" si="242"/>
        <v>30</v>
      </c>
      <c r="BI194" s="5">
        <f t="shared" ca="1" si="215"/>
        <v>5266</v>
      </c>
      <c r="BJ194" s="2">
        <f t="shared" ca="1" si="216"/>
        <v>220887.89517841185</v>
      </c>
      <c r="BK194" s="2">
        <f t="shared" ca="1" si="243"/>
        <v>44196.133457172073</v>
      </c>
      <c r="BL194" s="16">
        <f t="shared" ca="1" si="235"/>
        <v>3381.6767149816123</v>
      </c>
      <c r="BM194" s="16">
        <f t="shared" ca="1" si="181"/>
        <v>62.953050125867421</v>
      </c>
      <c r="BN194" s="14">
        <f t="shared" si="217"/>
        <v>450.45000000000005</v>
      </c>
      <c r="BO194" s="5">
        <f t="shared" si="182"/>
        <v>0</v>
      </c>
      <c r="BP194" s="16">
        <f t="shared" ca="1" si="183"/>
        <v>48091.213222279555</v>
      </c>
      <c r="BQ194" s="16">
        <f t="shared" ca="1" si="184"/>
        <v>176691.76172123977</v>
      </c>
      <c r="BR194" s="16">
        <f t="shared" ca="1" si="218"/>
        <v>0.13224780790446958</v>
      </c>
      <c r="BS194" s="16">
        <f t="shared" ca="1" si="219"/>
        <v>6.6123903952234789E-2</v>
      </c>
      <c r="BW194" s="5">
        <v>173</v>
      </c>
      <c r="BX194" s="4">
        <f t="shared" ca="1" si="220"/>
        <v>50740</v>
      </c>
      <c r="BY194" s="5">
        <f t="shared" ca="1" si="244"/>
        <v>30</v>
      </c>
      <c r="BZ194" s="5">
        <f t="shared" ca="1" si="221"/>
        <v>5266</v>
      </c>
      <c r="CA194" s="2">
        <f t="shared" ca="1" si="222"/>
        <v>1097519.0215661263</v>
      </c>
      <c r="CB194" s="2">
        <f t="shared" ca="1" si="245"/>
        <v>9347.3929579832366</v>
      </c>
      <c r="CC194" s="16">
        <f t="shared" ca="1" si="236"/>
        <v>16802.435083560453</v>
      </c>
      <c r="CD194" s="16">
        <f t="shared" ca="1" si="185"/>
        <v>312.79292114644556</v>
      </c>
      <c r="CE194" s="14">
        <f t="shared" si="223"/>
        <v>450.45000000000005</v>
      </c>
      <c r="CF194" s="5">
        <f t="shared" si="186"/>
        <v>0</v>
      </c>
      <c r="CG194" s="16">
        <f t="shared" ca="1" si="187"/>
        <v>26913.070962690137</v>
      </c>
      <c r="CH194" s="16">
        <f t="shared" ca="1" si="188"/>
        <v>1088171.628608143</v>
      </c>
      <c r="CI194" s="16">
        <f t="shared" ca="1" si="224"/>
        <v>6.6123903952234789E-2</v>
      </c>
      <c r="CJ194" s="16">
        <f t="shared" ca="1" si="225"/>
        <v>6.6123903952234789E-2</v>
      </c>
      <c r="CN194" s="5">
        <v>173</v>
      </c>
      <c r="CO194" s="4">
        <f t="shared" ca="1" si="226"/>
        <v>50740</v>
      </c>
      <c r="CP194" s="5">
        <f t="shared" ca="1" si="246"/>
        <v>30</v>
      </c>
      <c r="CQ194" s="5">
        <f t="shared" ca="1" si="227"/>
        <v>5266</v>
      </c>
      <c r="CR194" s="2">
        <f t="shared" ca="1" si="228"/>
        <v>1112851.6705067807</v>
      </c>
      <c r="CS194" s="2">
        <f t="shared" ca="1" si="247"/>
        <v>28535.392205739896</v>
      </c>
      <c r="CT194" s="16">
        <f t="shared" ca="1" si="237"/>
        <v>17037.169820200135</v>
      </c>
      <c r="CU194" s="16">
        <f t="shared" ca="1" si="189"/>
        <v>317.16272609453347</v>
      </c>
      <c r="CV194" s="14">
        <f t="shared" si="229"/>
        <v>450.45000000000005</v>
      </c>
      <c r="CW194" s="5">
        <f t="shared" si="190"/>
        <v>0</v>
      </c>
      <c r="CX194" s="16">
        <f t="shared" ca="1" si="191"/>
        <v>46340.17475203456</v>
      </c>
      <c r="CY194" s="16">
        <f t="shared" ca="1" si="192"/>
        <v>1084316.2783010409</v>
      </c>
      <c r="CZ194" s="16">
        <f t="shared" ca="1" si="230"/>
        <v>0.13224780790446958</v>
      </c>
      <c r="DA194" s="16">
        <f t="shared" ca="1" si="231"/>
        <v>6.6123903952234789E-2</v>
      </c>
    </row>
    <row r="195" spans="2:105">
      <c r="B195" s="5">
        <v>174</v>
      </c>
      <c r="C195" s="4">
        <f t="shared" ca="1" si="193"/>
        <v>50771</v>
      </c>
      <c r="D195" s="5">
        <f t="shared" ca="1" si="194"/>
        <v>31</v>
      </c>
      <c r="E195" s="5">
        <f t="shared" ca="1" si="195"/>
        <v>5297</v>
      </c>
      <c r="F195" s="2">
        <f t="shared" ca="1" si="196"/>
        <v>1088171.628608143</v>
      </c>
      <c r="G195" s="2">
        <f t="shared" ca="1" si="168"/>
        <v>8923.1394564710026</v>
      </c>
      <c r="H195" s="16">
        <f t="shared" ca="1" si="232"/>
        <v>17219.013439517737</v>
      </c>
      <c r="I195" s="16">
        <f t="shared" ca="1" si="169"/>
        <v>320.46806670139676</v>
      </c>
      <c r="J195" s="14">
        <f t="shared" si="197"/>
        <v>450.45000000000005</v>
      </c>
      <c r="K195" s="5">
        <f t="shared" si="170"/>
        <v>0</v>
      </c>
      <c r="L195" s="16">
        <f t="shared" ca="1" si="171"/>
        <v>26913.070962690137</v>
      </c>
      <c r="M195" s="16">
        <f t="shared" ca="1" si="172"/>
        <v>1079248.489151672</v>
      </c>
      <c r="N195" s="16">
        <f t="shared" ca="1" si="198"/>
        <v>6.5074995658942258E-2</v>
      </c>
      <c r="O195" s="16">
        <f t="shared" ca="1" si="199"/>
        <v>6.5074995658942258E-2</v>
      </c>
      <c r="P195" s="82"/>
      <c r="Q195" s="77">
        <f ca="1">IFERROR(IF('Simulación Cliente'!$H$21="Simple",G195+H195+I195+J195+K195,AC195+AD195+AE195+AF195+AG195),"")</f>
        <v>26913.070962690137</v>
      </c>
      <c r="R195" s="79">
        <f t="shared" ca="1" si="200"/>
        <v>5297</v>
      </c>
      <c r="S195" s="78">
        <f ca="1">IFERROR((1+'Simulación Cliente'!$E$21)^(R195/360),"")</f>
        <v>16.162885129391789</v>
      </c>
      <c r="T195" s="75">
        <f t="shared" ca="1" si="201"/>
        <v>1665.12</v>
      </c>
      <c r="X195" s="5">
        <v>174</v>
      </c>
      <c r="Y195" s="4">
        <f t="shared" ca="1" si="202"/>
        <v>50771</v>
      </c>
      <c r="Z195" s="5">
        <f t="shared" ca="1" si="238"/>
        <v>31</v>
      </c>
      <c r="AA195" s="5">
        <f t="shared" ca="1" si="203"/>
        <v>5297</v>
      </c>
      <c r="AB195" s="2">
        <f t="shared" ca="1" si="204"/>
        <v>1084316.2783010409</v>
      </c>
      <c r="AC195" s="2">
        <f t="shared" ca="1" si="239"/>
        <v>5242.2975794638405</v>
      </c>
      <c r="AD195" s="16">
        <f t="shared" ca="1" si="233"/>
        <v>17158.007135910142</v>
      </c>
      <c r="AE195" s="16">
        <f t="shared" ca="1" si="173"/>
        <v>319.33266064329729</v>
      </c>
      <c r="AF195" s="14">
        <f t="shared" si="205"/>
        <v>450.45000000000005</v>
      </c>
      <c r="AG195" s="5">
        <f t="shared" si="174"/>
        <v>0</v>
      </c>
      <c r="AH195" s="16">
        <f t="shared" ca="1" si="175"/>
        <v>23170.08737601728</v>
      </c>
      <c r="AI195" s="16">
        <f t="shared" ca="1" si="176"/>
        <v>1079073.9807215771</v>
      </c>
      <c r="AJ195" s="16">
        <f t="shared" ca="1" si="206"/>
        <v>6.5074995658942258E-2</v>
      </c>
      <c r="AK195" s="16">
        <f t="shared" ca="1" si="207"/>
        <v>6.5074995658942258E-2</v>
      </c>
      <c r="AO195" s="5">
        <v>174</v>
      </c>
      <c r="AP195" s="4">
        <f t="shared" ca="1" si="208"/>
        <v>50771</v>
      </c>
      <c r="AQ195" s="5">
        <f t="shared" ca="1" si="240"/>
        <v>31</v>
      </c>
      <c r="AR195" s="5">
        <f t="shared" ca="1" si="209"/>
        <v>5297</v>
      </c>
      <c r="AS195" s="2">
        <f t="shared" ca="1" si="210"/>
        <v>180691.55259412818</v>
      </c>
      <c r="AT195" s="2">
        <f t="shared" ca="1" si="241"/>
        <v>24567.134837503763</v>
      </c>
      <c r="AU195" s="16">
        <f t="shared" ca="1" si="234"/>
        <v>2859.2275250782409</v>
      </c>
      <c r="AV195" s="16">
        <f t="shared" ca="1" si="177"/>
        <v>53.213914980654451</v>
      </c>
      <c r="AW195" s="14">
        <f t="shared" si="211"/>
        <v>450.45000000000005</v>
      </c>
      <c r="AX195" s="5">
        <f t="shared" si="178"/>
        <v>0</v>
      </c>
      <c r="AY195" s="16">
        <f t="shared" ca="1" si="179"/>
        <v>27930.026277562658</v>
      </c>
      <c r="AZ195" s="16">
        <f t="shared" ca="1" si="180"/>
        <v>156124.4177566244</v>
      </c>
      <c r="BA195" s="16">
        <f t="shared" ca="1" si="212"/>
        <v>6.5074995658942258E-2</v>
      </c>
      <c r="BB195" s="16">
        <f t="shared" ca="1" si="213"/>
        <v>6.5074995658942258E-2</v>
      </c>
      <c r="BF195" s="5">
        <v>174</v>
      </c>
      <c r="BG195" s="4">
        <f t="shared" ca="1" si="214"/>
        <v>50771</v>
      </c>
      <c r="BH195" s="5">
        <f t="shared" ca="1" si="242"/>
        <v>31</v>
      </c>
      <c r="BI195" s="5">
        <f t="shared" ca="1" si="215"/>
        <v>5297</v>
      </c>
      <c r="BJ195" s="2">
        <f t="shared" ca="1" si="216"/>
        <v>176691.76172123977</v>
      </c>
      <c r="BK195" s="2">
        <f t="shared" ca="1" si="243"/>
        <v>20747.185017747903</v>
      </c>
      <c r="BL195" s="16">
        <f t="shared" ca="1" si="235"/>
        <v>2795.9356224179783</v>
      </c>
      <c r="BM195" s="16">
        <f t="shared" ca="1" si="181"/>
        <v>52.035970973895175</v>
      </c>
      <c r="BN195" s="14">
        <f t="shared" si="217"/>
        <v>450.45000000000005</v>
      </c>
      <c r="BO195" s="5">
        <f t="shared" si="182"/>
        <v>0</v>
      </c>
      <c r="BP195" s="16">
        <f t="shared" ca="1" si="183"/>
        <v>24045.606611139778</v>
      </c>
      <c r="BQ195" s="16">
        <f t="shared" ca="1" si="184"/>
        <v>155944.57670349188</v>
      </c>
      <c r="BR195" s="16">
        <f t="shared" ca="1" si="218"/>
        <v>6.5074995658942258E-2</v>
      </c>
      <c r="BS195" s="16">
        <f t="shared" ca="1" si="219"/>
        <v>6.5074995658942258E-2</v>
      </c>
      <c r="BW195" s="5">
        <v>174</v>
      </c>
      <c r="BX195" s="4">
        <f t="shared" ca="1" si="220"/>
        <v>50771</v>
      </c>
      <c r="BY195" s="5">
        <f t="shared" ca="1" si="244"/>
        <v>31</v>
      </c>
      <c r="BZ195" s="5">
        <f t="shared" ca="1" si="221"/>
        <v>5297</v>
      </c>
      <c r="CA195" s="2">
        <f t="shared" ca="1" si="222"/>
        <v>1088171.628608143</v>
      </c>
      <c r="CB195" s="2">
        <f t="shared" ca="1" si="245"/>
        <v>8923.1394564710026</v>
      </c>
      <c r="CC195" s="16">
        <f t="shared" ca="1" si="236"/>
        <v>17219.013439517737</v>
      </c>
      <c r="CD195" s="16">
        <f t="shared" ca="1" si="185"/>
        <v>320.46806670139676</v>
      </c>
      <c r="CE195" s="14">
        <f t="shared" si="223"/>
        <v>450.45000000000005</v>
      </c>
      <c r="CF195" s="5">
        <f t="shared" si="186"/>
        <v>0</v>
      </c>
      <c r="CG195" s="16">
        <f t="shared" ca="1" si="187"/>
        <v>26913.070962690137</v>
      </c>
      <c r="CH195" s="16">
        <f t="shared" ca="1" si="188"/>
        <v>1079248.489151672</v>
      </c>
      <c r="CI195" s="16">
        <f t="shared" ca="1" si="224"/>
        <v>6.5074995658942258E-2</v>
      </c>
      <c r="CJ195" s="16">
        <f t="shared" ca="1" si="225"/>
        <v>6.5074995658942258E-2</v>
      </c>
      <c r="CN195" s="5">
        <v>174</v>
      </c>
      <c r="CO195" s="4">
        <f t="shared" ca="1" si="226"/>
        <v>50771</v>
      </c>
      <c r="CP195" s="5">
        <f t="shared" ca="1" si="246"/>
        <v>31</v>
      </c>
      <c r="CQ195" s="5">
        <f t="shared" ca="1" si="227"/>
        <v>5297</v>
      </c>
      <c r="CR195" s="2">
        <f t="shared" ca="1" si="228"/>
        <v>1084316.2783010409</v>
      </c>
      <c r="CS195" s="2">
        <f t="shared" ca="1" si="247"/>
        <v>5242.2975794638405</v>
      </c>
      <c r="CT195" s="16">
        <f t="shared" ca="1" si="237"/>
        <v>17158.007135910142</v>
      </c>
      <c r="CU195" s="16">
        <f t="shared" ca="1" si="189"/>
        <v>319.33266064329729</v>
      </c>
      <c r="CV195" s="14">
        <f t="shared" si="229"/>
        <v>450.45000000000005</v>
      </c>
      <c r="CW195" s="5">
        <f t="shared" si="190"/>
        <v>0</v>
      </c>
      <c r="CX195" s="16">
        <f t="shared" ca="1" si="191"/>
        <v>23170.08737601728</v>
      </c>
      <c r="CY195" s="16">
        <f t="shared" ca="1" si="192"/>
        <v>1079073.9807215771</v>
      </c>
      <c r="CZ195" s="16">
        <f t="shared" ca="1" si="230"/>
        <v>6.5074995658942258E-2</v>
      </c>
      <c r="DA195" s="16">
        <f t="shared" ca="1" si="231"/>
        <v>6.5074995658942258E-2</v>
      </c>
    </row>
    <row r="196" spans="2:105">
      <c r="B196" s="5">
        <v>175</v>
      </c>
      <c r="C196" s="4">
        <f t="shared" ca="1" si="193"/>
        <v>50802</v>
      </c>
      <c r="D196" s="5">
        <f t="shared" ca="1" si="194"/>
        <v>31</v>
      </c>
      <c r="E196" s="5">
        <f t="shared" ca="1" si="195"/>
        <v>5328</v>
      </c>
      <c r="F196" s="2">
        <f t="shared" ca="1" si="196"/>
        <v>1079248.489151672</v>
      </c>
      <c r="G196" s="2">
        <f t="shared" ca="1" si="168"/>
        <v>9066.9653340803743</v>
      </c>
      <c r="H196" s="16">
        <f t="shared" ca="1" si="232"/>
        <v>17077.815438959507</v>
      </c>
      <c r="I196" s="16">
        <f t="shared" ca="1" si="169"/>
        <v>317.84018965025564</v>
      </c>
      <c r="J196" s="14">
        <f t="shared" si="197"/>
        <v>450.45000000000005</v>
      </c>
      <c r="K196" s="5">
        <f t="shared" si="170"/>
        <v>0</v>
      </c>
      <c r="L196" s="16">
        <f t="shared" ca="1" si="171"/>
        <v>26913.070962690137</v>
      </c>
      <c r="M196" s="16">
        <f t="shared" ca="1" si="172"/>
        <v>1070181.5238175916</v>
      </c>
      <c r="N196" s="16">
        <f t="shared" ca="1" si="198"/>
        <v>6.4042725956869842E-2</v>
      </c>
      <c r="O196" s="16">
        <f t="shared" ca="1" si="199"/>
        <v>6.4042725956869842E-2</v>
      </c>
      <c r="P196" s="82"/>
      <c r="Q196" s="77">
        <f ca="1">IFERROR(IF('Simulación Cliente'!$H$21="Simple",G196+H196+I196+J196+K196,AC196+AD196+AE196+AF196+AG196),"")</f>
        <v>26913.070962690137</v>
      </c>
      <c r="R196" s="79">
        <f t="shared" ca="1" si="200"/>
        <v>5328</v>
      </c>
      <c r="S196" s="78">
        <f ca="1">IFERROR((1+'Simulación Cliente'!$E$21)^(R196/360),"")</f>
        <v>16.428260666677282</v>
      </c>
      <c r="T196" s="75">
        <f t="shared" ca="1" si="201"/>
        <v>1638.22</v>
      </c>
      <c r="X196" s="5">
        <v>175</v>
      </c>
      <c r="Y196" s="4">
        <f t="shared" ca="1" si="202"/>
        <v>50802</v>
      </c>
      <c r="Z196" s="5">
        <f t="shared" ca="1" si="238"/>
        <v>31</v>
      </c>
      <c r="AA196" s="5">
        <f t="shared" ca="1" si="203"/>
        <v>5328</v>
      </c>
      <c r="AB196" s="2">
        <f t="shared" ca="1" si="204"/>
        <v>1079073.9807215771</v>
      </c>
      <c r="AC196" s="2">
        <f t="shared" ca="1" si="239"/>
        <v>5326.7945273972364</v>
      </c>
      <c r="AD196" s="16">
        <f t="shared" ca="1" si="233"/>
        <v>17075.054051946543</v>
      </c>
      <c r="AE196" s="16">
        <f t="shared" ca="1" si="173"/>
        <v>317.78879667349963</v>
      </c>
      <c r="AF196" s="14">
        <f t="shared" si="205"/>
        <v>450.45000000000005</v>
      </c>
      <c r="AG196" s="5">
        <f t="shared" si="174"/>
        <v>0</v>
      </c>
      <c r="AH196" s="16">
        <f t="shared" ca="1" si="175"/>
        <v>23170.08737601728</v>
      </c>
      <c r="AI196" s="16">
        <f t="shared" ca="1" si="176"/>
        <v>1073747.1861941798</v>
      </c>
      <c r="AJ196" s="16">
        <f t="shared" ca="1" si="206"/>
        <v>6.4042725956869842E-2</v>
      </c>
      <c r="AK196" s="16">
        <f t="shared" ca="1" si="207"/>
        <v>6.4042725956869842E-2</v>
      </c>
      <c r="AO196" s="5">
        <v>175</v>
      </c>
      <c r="AP196" s="4">
        <f t="shared" ca="1" si="208"/>
        <v>50802</v>
      </c>
      <c r="AQ196" s="5">
        <f t="shared" ca="1" si="240"/>
        <v>31</v>
      </c>
      <c r="AR196" s="5">
        <f t="shared" ca="1" si="209"/>
        <v>5328</v>
      </c>
      <c r="AS196" s="2">
        <f t="shared" ca="1" si="210"/>
        <v>156124.4177566244</v>
      </c>
      <c r="AT196" s="2">
        <f t="shared" ca="1" si="241"/>
        <v>24963.115394076751</v>
      </c>
      <c r="AU196" s="16">
        <f t="shared" ca="1" si="234"/>
        <v>2470.4820240780905</v>
      </c>
      <c r="AV196" s="16">
        <f t="shared" ca="1" si="177"/>
        <v>45.978859407814774</v>
      </c>
      <c r="AW196" s="14">
        <f t="shared" si="211"/>
        <v>450.45000000000005</v>
      </c>
      <c r="AX196" s="5">
        <f t="shared" si="178"/>
        <v>0</v>
      </c>
      <c r="AY196" s="16">
        <f t="shared" ca="1" si="179"/>
        <v>27930.026277562658</v>
      </c>
      <c r="AZ196" s="16">
        <f t="shared" ca="1" si="180"/>
        <v>131161.30236254766</v>
      </c>
      <c r="BA196" s="16">
        <f t="shared" ca="1" si="212"/>
        <v>6.4042725956869842E-2</v>
      </c>
      <c r="BB196" s="16">
        <f t="shared" ca="1" si="213"/>
        <v>6.4042725956869842E-2</v>
      </c>
      <c r="BF196" s="5">
        <v>175</v>
      </c>
      <c r="BG196" s="4">
        <f t="shared" ca="1" si="214"/>
        <v>50802</v>
      </c>
      <c r="BH196" s="5">
        <f t="shared" ca="1" si="242"/>
        <v>31</v>
      </c>
      <c r="BI196" s="5">
        <f t="shared" ca="1" si="215"/>
        <v>5328</v>
      </c>
      <c r="BJ196" s="2">
        <f t="shared" ca="1" si="216"/>
        <v>155944.57670349188</v>
      </c>
      <c r="BK196" s="2">
        <f t="shared" ca="1" si="243"/>
        <v>21081.59446048475</v>
      </c>
      <c r="BL196" s="16">
        <f t="shared" ca="1" si="235"/>
        <v>2467.6362546889118</v>
      </c>
      <c r="BM196" s="16">
        <f t="shared" ca="1" si="181"/>
        <v>45.925895966115199</v>
      </c>
      <c r="BN196" s="14">
        <f t="shared" si="217"/>
        <v>450.45000000000005</v>
      </c>
      <c r="BO196" s="5">
        <f t="shared" si="182"/>
        <v>0</v>
      </c>
      <c r="BP196" s="16">
        <f t="shared" ca="1" si="183"/>
        <v>24045.606611139778</v>
      </c>
      <c r="BQ196" s="16">
        <f t="shared" ca="1" si="184"/>
        <v>134862.98224300714</v>
      </c>
      <c r="BR196" s="16">
        <f t="shared" ca="1" si="218"/>
        <v>6.4042725956869842E-2</v>
      </c>
      <c r="BS196" s="16">
        <f t="shared" ca="1" si="219"/>
        <v>6.4042725956869842E-2</v>
      </c>
      <c r="BW196" s="5">
        <v>175</v>
      </c>
      <c r="BX196" s="4">
        <f t="shared" ca="1" si="220"/>
        <v>50802</v>
      </c>
      <c r="BY196" s="5">
        <f t="shared" ca="1" si="244"/>
        <v>31</v>
      </c>
      <c r="BZ196" s="5">
        <f t="shared" ca="1" si="221"/>
        <v>5328</v>
      </c>
      <c r="CA196" s="2">
        <f t="shared" ca="1" si="222"/>
        <v>1079248.489151672</v>
      </c>
      <c r="CB196" s="2">
        <f t="shared" ca="1" si="245"/>
        <v>9066.9653340803743</v>
      </c>
      <c r="CC196" s="16">
        <f t="shared" ca="1" si="236"/>
        <v>17077.815438959507</v>
      </c>
      <c r="CD196" s="16">
        <f t="shared" ca="1" si="185"/>
        <v>317.84018965025564</v>
      </c>
      <c r="CE196" s="14">
        <f t="shared" si="223"/>
        <v>450.45000000000005</v>
      </c>
      <c r="CF196" s="5">
        <f t="shared" si="186"/>
        <v>0</v>
      </c>
      <c r="CG196" s="16">
        <f t="shared" ca="1" si="187"/>
        <v>26913.070962690137</v>
      </c>
      <c r="CH196" s="16">
        <f t="shared" ca="1" si="188"/>
        <v>1070181.5238175916</v>
      </c>
      <c r="CI196" s="16">
        <f t="shared" ca="1" si="224"/>
        <v>6.4042725956869842E-2</v>
      </c>
      <c r="CJ196" s="16">
        <f t="shared" ca="1" si="225"/>
        <v>6.4042725956869842E-2</v>
      </c>
      <c r="CN196" s="5">
        <v>175</v>
      </c>
      <c r="CO196" s="4">
        <f t="shared" ca="1" si="226"/>
        <v>50802</v>
      </c>
      <c r="CP196" s="5">
        <f t="shared" ca="1" si="246"/>
        <v>31</v>
      </c>
      <c r="CQ196" s="5">
        <f t="shared" ca="1" si="227"/>
        <v>5328</v>
      </c>
      <c r="CR196" s="2">
        <f t="shared" ca="1" si="228"/>
        <v>1079073.9807215771</v>
      </c>
      <c r="CS196" s="2">
        <f t="shared" ca="1" si="247"/>
        <v>5326.7945273972364</v>
      </c>
      <c r="CT196" s="16">
        <f t="shared" ca="1" si="237"/>
        <v>17075.054051946543</v>
      </c>
      <c r="CU196" s="16">
        <f t="shared" ca="1" si="189"/>
        <v>317.78879667349963</v>
      </c>
      <c r="CV196" s="14">
        <f t="shared" si="229"/>
        <v>450.45000000000005</v>
      </c>
      <c r="CW196" s="5">
        <f t="shared" si="190"/>
        <v>0</v>
      </c>
      <c r="CX196" s="16">
        <f t="shared" ca="1" si="191"/>
        <v>23170.08737601728</v>
      </c>
      <c r="CY196" s="16">
        <f t="shared" ca="1" si="192"/>
        <v>1073747.1861941798</v>
      </c>
      <c r="CZ196" s="16">
        <f t="shared" ca="1" si="230"/>
        <v>6.4042725956869842E-2</v>
      </c>
      <c r="DA196" s="16">
        <f t="shared" ca="1" si="231"/>
        <v>6.4042725956869842E-2</v>
      </c>
    </row>
    <row r="197" spans="2:105">
      <c r="B197" s="5">
        <v>176</v>
      </c>
      <c r="C197" s="4">
        <f t="shared" ca="1" si="193"/>
        <v>50830</v>
      </c>
      <c r="D197" s="5">
        <f t="shared" ca="1" si="194"/>
        <v>28</v>
      </c>
      <c r="E197" s="5">
        <f t="shared" ca="1" si="195"/>
        <v>5356</v>
      </c>
      <c r="F197" s="2">
        <f t="shared" ca="1" si="196"/>
        <v>1070181.5238175916</v>
      </c>
      <c r="G197" s="2">
        <f t="shared" ca="1" si="168"/>
        <v>10894.065169232694</v>
      </c>
      <c r="H197" s="16">
        <f t="shared" ca="1" si="232"/>
        <v>15283.890212196522</v>
      </c>
      <c r="I197" s="16">
        <f t="shared" ca="1" si="169"/>
        <v>284.66558126092167</v>
      </c>
      <c r="J197" s="14">
        <f t="shared" si="197"/>
        <v>450.45000000000005</v>
      </c>
      <c r="K197" s="5">
        <f t="shared" si="170"/>
        <v>0</v>
      </c>
      <c r="L197" s="16">
        <f t="shared" ca="1" si="171"/>
        <v>26913.070962690137</v>
      </c>
      <c r="M197" s="16">
        <f t="shared" ca="1" si="172"/>
        <v>1059287.4586483589</v>
      </c>
      <c r="N197" s="16">
        <f t="shared" ca="1" si="198"/>
        <v>6.3124434923215747E-2</v>
      </c>
      <c r="O197" s="16">
        <f t="shared" ca="1" si="199"/>
        <v>6.3124434923215747E-2</v>
      </c>
      <c r="P197" s="82"/>
      <c r="Q197" s="77">
        <f ca="1">IFERROR(IF('Simulación Cliente'!$H$21="Simple",G197+H197+I197+J197+K197,AC197+AD197+AE197+AF197+AG197),"")</f>
        <v>26913.070962690137</v>
      </c>
      <c r="R197" s="79">
        <f t="shared" ca="1" si="200"/>
        <v>5356</v>
      </c>
      <c r="S197" s="78">
        <f ca="1">IFERROR((1+'Simulación Cliente'!$E$21)^(R197/360),"")</f>
        <v>16.67169779229566</v>
      </c>
      <c r="T197" s="75">
        <f t="shared" ca="1" si="201"/>
        <v>1614.3</v>
      </c>
      <c r="X197" s="5">
        <v>176</v>
      </c>
      <c r="Y197" s="4">
        <f t="shared" ca="1" si="202"/>
        <v>50830</v>
      </c>
      <c r="Z197" s="5">
        <f t="shared" ca="1" si="238"/>
        <v>28</v>
      </c>
      <c r="AA197" s="5">
        <f t="shared" ca="1" si="203"/>
        <v>5356</v>
      </c>
      <c r="AB197" s="2">
        <f t="shared" ca="1" si="204"/>
        <v>1073747.1861941798</v>
      </c>
      <c r="AC197" s="2">
        <f t="shared" ca="1" si="239"/>
        <v>7099.2098090194741</v>
      </c>
      <c r="AD197" s="16">
        <f t="shared" ca="1" si="233"/>
        <v>15334.813528554227</v>
      </c>
      <c r="AE197" s="16">
        <f t="shared" ca="1" si="173"/>
        <v>285.61403844357875</v>
      </c>
      <c r="AF197" s="14">
        <f t="shared" si="205"/>
        <v>450.45000000000005</v>
      </c>
      <c r="AG197" s="5">
        <f t="shared" si="174"/>
        <v>0</v>
      </c>
      <c r="AH197" s="16">
        <f t="shared" ca="1" si="175"/>
        <v>23170.08737601728</v>
      </c>
      <c r="AI197" s="16">
        <f t="shared" ca="1" si="176"/>
        <v>1066647.9763851603</v>
      </c>
      <c r="AJ197" s="16">
        <f t="shared" ca="1" si="206"/>
        <v>6.3124434923215747E-2</v>
      </c>
      <c r="AK197" s="16">
        <f t="shared" ca="1" si="207"/>
        <v>6.3124434923215747E-2</v>
      </c>
      <c r="AO197" s="5">
        <v>176</v>
      </c>
      <c r="AP197" s="4">
        <f t="shared" ca="1" si="208"/>
        <v>50830</v>
      </c>
      <c r="AQ197" s="5">
        <f t="shared" ca="1" si="240"/>
        <v>28</v>
      </c>
      <c r="AR197" s="5">
        <f t="shared" ca="1" si="209"/>
        <v>5356</v>
      </c>
      <c r="AS197" s="2">
        <f t="shared" ca="1" si="210"/>
        <v>131161.30236254766</v>
      </c>
      <c r="AT197" s="2">
        <f t="shared" ca="1" si="241"/>
        <v>25571.496191775346</v>
      </c>
      <c r="AU197" s="16">
        <f t="shared" ca="1" si="234"/>
        <v>1873.1915107698837</v>
      </c>
      <c r="AV197" s="16">
        <f t="shared" ca="1" si="177"/>
        <v>34.88857501742676</v>
      </c>
      <c r="AW197" s="14">
        <f t="shared" si="211"/>
        <v>450.45000000000005</v>
      </c>
      <c r="AX197" s="5">
        <f t="shared" si="178"/>
        <v>0</v>
      </c>
      <c r="AY197" s="16">
        <f t="shared" ca="1" si="179"/>
        <v>27930.026277562658</v>
      </c>
      <c r="AZ197" s="16">
        <f t="shared" ca="1" si="180"/>
        <v>105589.80617077232</v>
      </c>
      <c r="BA197" s="16">
        <f t="shared" ca="1" si="212"/>
        <v>6.3124434923215747E-2</v>
      </c>
      <c r="BB197" s="16">
        <f t="shared" ca="1" si="213"/>
        <v>6.3124434923215747E-2</v>
      </c>
      <c r="BF197" s="5">
        <v>176</v>
      </c>
      <c r="BG197" s="4">
        <f t="shared" ca="1" si="214"/>
        <v>50830</v>
      </c>
      <c r="BH197" s="5">
        <f t="shared" ca="1" si="242"/>
        <v>28</v>
      </c>
      <c r="BI197" s="5">
        <f t="shared" ca="1" si="215"/>
        <v>5356</v>
      </c>
      <c r="BJ197" s="2">
        <f t="shared" ca="1" si="216"/>
        <v>134862.98224300714</v>
      </c>
      <c r="BK197" s="2">
        <f t="shared" ca="1" si="243"/>
        <v>21633.22602572613</v>
      </c>
      <c r="BL197" s="16">
        <f t="shared" ca="1" si="235"/>
        <v>1926.0573729012156</v>
      </c>
      <c r="BM197" s="16">
        <f t="shared" ca="1" si="181"/>
        <v>35.873212512432197</v>
      </c>
      <c r="BN197" s="14">
        <f t="shared" si="217"/>
        <v>450.45000000000005</v>
      </c>
      <c r="BO197" s="5">
        <f t="shared" si="182"/>
        <v>0</v>
      </c>
      <c r="BP197" s="16">
        <f t="shared" ca="1" si="183"/>
        <v>24045.606611139778</v>
      </c>
      <c r="BQ197" s="16">
        <f t="shared" ca="1" si="184"/>
        <v>113229.75621728101</v>
      </c>
      <c r="BR197" s="16">
        <f t="shared" ca="1" si="218"/>
        <v>6.3124434923215747E-2</v>
      </c>
      <c r="BS197" s="16">
        <f t="shared" ca="1" si="219"/>
        <v>6.3124434923215747E-2</v>
      </c>
      <c r="BW197" s="5">
        <v>176</v>
      </c>
      <c r="BX197" s="4">
        <f t="shared" ca="1" si="220"/>
        <v>50830</v>
      </c>
      <c r="BY197" s="5">
        <f t="shared" ca="1" si="244"/>
        <v>28</v>
      </c>
      <c r="BZ197" s="5">
        <f t="shared" ca="1" si="221"/>
        <v>5356</v>
      </c>
      <c r="CA197" s="2">
        <f t="shared" ca="1" si="222"/>
        <v>1070181.5238175916</v>
      </c>
      <c r="CB197" s="2">
        <f t="shared" ca="1" si="245"/>
        <v>10894.065169232694</v>
      </c>
      <c r="CC197" s="16">
        <f t="shared" ca="1" si="236"/>
        <v>15283.890212196522</v>
      </c>
      <c r="CD197" s="16">
        <f t="shared" ca="1" si="185"/>
        <v>284.66558126092167</v>
      </c>
      <c r="CE197" s="14">
        <f t="shared" si="223"/>
        <v>450.45000000000005</v>
      </c>
      <c r="CF197" s="5">
        <f t="shared" si="186"/>
        <v>0</v>
      </c>
      <c r="CG197" s="16">
        <f t="shared" ca="1" si="187"/>
        <v>26913.070962690137</v>
      </c>
      <c r="CH197" s="16">
        <f t="shared" ca="1" si="188"/>
        <v>1059287.4586483589</v>
      </c>
      <c r="CI197" s="16">
        <f t="shared" ca="1" si="224"/>
        <v>6.3124434923215747E-2</v>
      </c>
      <c r="CJ197" s="16">
        <f t="shared" ca="1" si="225"/>
        <v>6.3124434923215747E-2</v>
      </c>
      <c r="CN197" s="5">
        <v>176</v>
      </c>
      <c r="CO197" s="4">
        <f t="shared" ca="1" si="226"/>
        <v>50830</v>
      </c>
      <c r="CP197" s="5">
        <f t="shared" ca="1" si="246"/>
        <v>28</v>
      </c>
      <c r="CQ197" s="5">
        <f t="shared" ca="1" si="227"/>
        <v>5356</v>
      </c>
      <c r="CR197" s="2">
        <f t="shared" ca="1" si="228"/>
        <v>1073747.1861941798</v>
      </c>
      <c r="CS197" s="2">
        <f t="shared" ca="1" si="247"/>
        <v>7099.2098090194741</v>
      </c>
      <c r="CT197" s="16">
        <f t="shared" ca="1" si="237"/>
        <v>15334.813528554227</v>
      </c>
      <c r="CU197" s="16">
        <f t="shared" ca="1" si="189"/>
        <v>285.61403844357875</v>
      </c>
      <c r="CV197" s="14">
        <f t="shared" si="229"/>
        <v>450.45000000000005</v>
      </c>
      <c r="CW197" s="5">
        <f t="shared" si="190"/>
        <v>0</v>
      </c>
      <c r="CX197" s="16">
        <f t="shared" ca="1" si="191"/>
        <v>23170.08737601728</v>
      </c>
      <c r="CY197" s="16">
        <f t="shared" ca="1" si="192"/>
        <v>1066647.9763851603</v>
      </c>
      <c r="CZ197" s="16">
        <f t="shared" ca="1" si="230"/>
        <v>6.3124434923215747E-2</v>
      </c>
      <c r="DA197" s="16">
        <f t="shared" ca="1" si="231"/>
        <v>6.3124434923215747E-2</v>
      </c>
    </row>
    <row r="198" spans="2:105">
      <c r="B198" s="5">
        <v>177</v>
      </c>
      <c r="C198" s="4">
        <f t="shared" ca="1" si="193"/>
        <v>50861</v>
      </c>
      <c r="D198" s="5">
        <f t="shared" ca="1" si="194"/>
        <v>31</v>
      </c>
      <c r="E198" s="5">
        <f t="shared" ca="1" si="195"/>
        <v>5387</v>
      </c>
      <c r="F198" s="2">
        <f t="shared" ca="1" si="196"/>
        <v>1059287.4586483589</v>
      </c>
      <c r="G198" s="2">
        <f t="shared" ca="1" si="168"/>
        <v>9388.7032990792868</v>
      </c>
      <c r="H198" s="16">
        <f t="shared" ca="1" si="232"/>
        <v>16761.956025364241</v>
      </c>
      <c r="I198" s="16">
        <f t="shared" ca="1" si="169"/>
        <v>311.96163824660761</v>
      </c>
      <c r="J198" s="14">
        <f t="shared" si="197"/>
        <v>450.45000000000005</v>
      </c>
      <c r="K198" s="5">
        <f t="shared" si="170"/>
        <v>0</v>
      </c>
      <c r="L198" s="16">
        <f t="shared" ca="1" si="171"/>
        <v>26913.070962690137</v>
      </c>
      <c r="M198" s="16">
        <f t="shared" ca="1" si="172"/>
        <v>1049898.7553492796</v>
      </c>
      <c r="N198" s="16">
        <f t="shared" ca="1" si="198"/>
        <v>6.2123106517860363E-2</v>
      </c>
      <c r="O198" s="16">
        <f t="shared" ca="1" si="199"/>
        <v>6.2123106517860363E-2</v>
      </c>
      <c r="P198" s="82"/>
      <c r="Q198" s="77">
        <f ca="1">IFERROR(IF('Simulación Cliente'!$H$21="Simple",G198+H198+I198+J198+K198,AC198+AD198+AE198+AF198+AG198),"")</f>
        <v>26913.070962690137</v>
      </c>
      <c r="R198" s="79">
        <f t="shared" ca="1" si="200"/>
        <v>5387</v>
      </c>
      <c r="S198" s="78">
        <f ca="1">IFERROR((1+'Simulación Cliente'!$E$21)^(R198/360),"")</f>
        <v>16.945427434229838</v>
      </c>
      <c r="T198" s="75">
        <f t="shared" ca="1" si="201"/>
        <v>1588.22</v>
      </c>
      <c r="X198" s="5">
        <v>177</v>
      </c>
      <c r="Y198" s="4">
        <f t="shared" ca="1" si="202"/>
        <v>50861</v>
      </c>
      <c r="Z198" s="5">
        <f t="shared" ca="1" si="238"/>
        <v>31</v>
      </c>
      <c r="AA198" s="5">
        <f t="shared" ca="1" si="203"/>
        <v>5387</v>
      </c>
      <c r="AB198" s="2">
        <f t="shared" ca="1" si="204"/>
        <v>1066647.9763851603</v>
      </c>
      <c r="AC198" s="2">
        <f t="shared" ca="1" si="239"/>
        <v>5527.0806472748081</v>
      </c>
      <c r="AD198" s="16">
        <f t="shared" ca="1" si="233"/>
        <v>16878.427407726878</v>
      </c>
      <c r="AE198" s="16">
        <f t="shared" ca="1" si="173"/>
        <v>314.12932101559431</v>
      </c>
      <c r="AF198" s="14">
        <f t="shared" si="205"/>
        <v>450.45000000000005</v>
      </c>
      <c r="AG198" s="5">
        <f t="shared" si="174"/>
        <v>0</v>
      </c>
      <c r="AH198" s="16">
        <f t="shared" ca="1" si="175"/>
        <v>23170.08737601728</v>
      </c>
      <c r="AI198" s="16">
        <f t="shared" ca="1" si="176"/>
        <v>1061120.8957378855</v>
      </c>
      <c r="AJ198" s="16">
        <f t="shared" ca="1" si="206"/>
        <v>6.2123106517860363E-2</v>
      </c>
      <c r="AK198" s="16">
        <f t="shared" ca="1" si="207"/>
        <v>6.2123106517860363E-2</v>
      </c>
      <c r="AO198" s="5">
        <v>177</v>
      </c>
      <c r="AP198" s="4">
        <f t="shared" ca="1" si="208"/>
        <v>50861</v>
      </c>
      <c r="AQ198" s="5">
        <f t="shared" ca="1" si="240"/>
        <v>31</v>
      </c>
      <c r="AR198" s="5">
        <f t="shared" ca="1" si="209"/>
        <v>5387</v>
      </c>
      <c r="AS198" s="2">
        <f t="shared" ca="1" si="210"/>
        <v>105589.80617077232</v>
      </c>
      <c r="AT198" s="2">
        <f t="shared" ca="1" si="241"/>
        <v>25777.647644350298</v>
      </c>
      <c r="AU198" s="16">
        <f t="shared" ca="1" si="234"/>
        <v>1670.8322876016914</v>
      </c>
      <c r="AV198" s="16">
        <f t="shared" ca="1" si="177"/>
        <v>31.096345610668315</v>
      </c>
      <c r="AW198" s="14">
        <f t="shared" si="211"/>
        <v>450.45000000000005</v>
      </c>
      <c r="AX198" s="5">
        <f t="shared" si="178"/>
        <v>0</v>
      </c>
      <c r="AY198" s="16">
        <f t="shared" ca="1" si="179"/>
        <v>27930.026277562658</v>
      </c>
      <c r="AZ198" s="16">
        <f t="shared" ca="1" si="180"/>
        <v>79812.158526422019</v>
      </c>
      <c r="BA198" s="16">
        <f t="shared" ca="1" si="212"/>
        <v>6.2123106517860363E-2</v>
      </c>
      <c r="BB198" s="16">
        <f t="shared" ca="1" si="213"/>
        <v>6.2123106517860363E-2</v>
      </c>
      <c r="BF198" s="5">
        <v>177</v>
      </c>
      <c r="BG198" s="4">
        <f t="shared" ca="1" si="214"/>
        <v>50861</v>
      </c>
      <c r="BH198" s="5">
        <f t="shared" ca="1" si="242"/>
        <v>31</v>
      </c>
      <c r="BI198" s="5">
        <f t="shared" ca="1" si="215"/>
        <v>5387</v>
      </c>
      <c r="BJ198" s="2">
        <f t="shared" ca="1" si="216"/>
        <v>113229.75621728101</v>
      </c>
      <c r="BK198" s="2">
        <f t="shared" ca="1" si="243"/>
        <v>21770.084937779811</v>
      </c>
      <c r="BL198" s="16">
        <f t="shared" ca="1" si="235"/>
        <v>1791.7253517742458</v>
      </c>
      <c r="BM198" s="16">
        <f t="shared" ca="1" si="181"/>
        <v>33.346321585718805</v>
      </c>
      <c r="BN198" s="14">
        <f t="shared" si="217"/>
        <v>450.45000000000005</v>
      </c>
      <c r="BO198" s="5">
        <f t="shared" si="182"/>
        <v>0</v>
      </c>
      <c r="BP198" s="16">
        <f t="shared" ca="1" si="183"/>
        <v>24045.606611139778</v>
      </c>
      <c r="BQ198" s="16">
        <f t="shared" ca="1" si="184"/>
        <v>91459.671279501199</v>
      </c>
      <c r="BR198" s="16">
        <f t="shared" ca="1" si="218"/>
        <v>6.2123106517860363E-2</v>
      </c>
      <c r="BS198" s="16">
        <f t="shared" ca="1" si="219"/>
        <v>6.2123106517860363E-2</v>
      </c>
      <c r="BW198" s="5">
        <v>177</v>
      </c>
      <c r="BX198" s="4">
        <f t="shared" ca="1" si="220"/>
        <v>50861</v>
      </c>
      <c r="BY198" s="5">
        <f t="shared" ca="1" si="244"/>
        <v>31</v>
      </c>
      <c r="BZ198" s="5">
        <f t="shared" ca="1" si="221"/>
        <v>5387</v>
      </c>
      <c r="CA198" s="2">
        <f t="shared" ca="1" si="222"/>
        <v>1059287.4586483589</v>
      </c>
      <c r="CB198" s="2">
        <f t="shared" ca="1" si="245"/>
        <v>9388.7032990792868</v>
      </c>
      <c r="CC198" s="16">
        <f t="shared" ca="1" si="236"/>
        <v>16761.956025364241</v>
      </c>
      <c r="CD198" s="16">
        <f t="shared" ca="1" si="185"/>
        <v>311.96163824660761</v>
      </c>
      <c r="CE198" s="14">
        <f t="shared" si="223"/>
        <v>450.45000000000005</v>
      </c>
      <c r="CF198" s="5">
        <f t="shared" si="186"/>
        <v>0</v>
      </c>
      <c r="CG198" s="16">
        <f t="shared" ca="1" si="187"/>
        <v>26913.070962690137</v>
      </c>
      <c r="CH198" s="16">
        <f t="shared" ca="1" si="188"/>
        <v>1049898.7553492796</v>
      </c>
      <c r="CI198" s="16">
        <f t="shared" ca="1" si="224"/>
        <v>6.2123106517860363E-2</v>
      </c>
      <c r="CJ198" s="16">
        <f t="shared" ca="1" si="225"/>
        <v>6.2123106517860363E-2</v>
      </c>
      <c r="CN198" s="5">
        <v>177</v>
      </c>
      <c r="CO198" s="4">
        <f t="shared" ca="1" si="226"/>
        <v>50861</v>
      </c>
      <c r="CP198" s="5">
        <f t="shared" ca="1" si="246"/>
        <v>31</v>
      </c>
      <c r="CQ198" s="5">
        <f t="shared" ca="1" si="227"/>
        <v>5387</v>
      </c>
      <c r="CR198" s="2">
        <f t="shared" ca="1" si="228"/>
        <v>1066647.9763851603</v>
      </c>
      <c r="CS198" s="2">
        <f t="shared" ca="1" si="247"/>
        <v>5527.0806472748081</v>
      </c>
      <c r="CT198" s="16">
        <f t="shared" ca="1" si="237"/>
        <v>16878.427407726878</v>
      </c>
      <c r="CU198" s="16">
        <f t="shared" ca="1" si="189"/>
        <v>314.12932101559431</v>
      </c>
      <c r="CV198" s="14">
        <f t="shared" si="229"/>
        <v>450.45000000000005</v>
      </c>
      <c r="CW198" s="5">
        <f t="shared" si="190"/>
        <v>0</v>
      </c>
      <c r="CX198" s="16">
        <f t="shared" ca="1" si="191"/>
        <v>23170.08737601728</v>
      </c>
      <c r="CY198" s="16">
        <f t="shared" ca="1" si="192"/>
        <v>1061120.8957378855</v>
      </c>
      <c r="CZ198" s="16">
        <f t="shared" ca="1" si="230"/>
        <v>6.2123106517860363E-2</v>
      </c>
      <c r="DA198" s="16">
        <f t="shared" ca="1" si="231"/>
        <v>6.2123106517860363E-2</v>
      </c>
    </row>
    <row r="199" spans="2:105">
      <c r="B199" s="5">
        <v>178</v>
      </c>
      <c r="C199" s="4">
        <f t="shared" ca="1" si="193"/>
        <v>50891</v>
      </c>
      <c r="D199" s="5">
        <f t="shared" ca="1" si="194"/>
        <v>30</v>
      </c>
      <c r="E199" s="5">
        <f t="shared" ca="1" si="195"/>
        <v>5417</v>
      </c>
      <c r="F199" s="2">
        <f t="shared" ca="1" si="196"/>
        <v>1049898.7553492796</v>
      </c>
      <c r="G199" s="2">
        <f t="shared" ca="1" si="168"/>
        <v>10090.005794691202</v>
      </c>
      <c r="H199" s="16">
        <f t="shared" ca="1" si="232"/>
        <v>16073.394022724293</v>
      </c>
      <c r="I199" s="16">
        <f t="shared" ca="1" si="169"/>
        <v>299.22114527463998</v>
      </c>
      <c r="J199" s="14">
        <f t="shared" si="197"/>
        <v>450.45000000000005</v>
      </c>
      <c r="K199" s="5">
        <f t="shared" si="170"/>
        <v>0</v>
      </c>
      <c r="L199" s="16">
        <f t="shared" ca="1" si="171"/>
        <v>26913.070962690137</v>
      </c>
      <c r="M199" s="16">
        <f t="shared" ca="1" si="172"/>
        <v>1039808.7495545885</v>
      </c>
      <c r="N199" s="16">
        <f t="shared" ca="1" si="198"/>
        <v>6.1169205152615876E-2</v>
      </c>
      <c r="O199" s="16">
        <f t="shared" ca="1" si="199"/>
        <v>6.1169205152615876E-2</v>
      </c>
      <c r="P199" s="82"/>
      <c r="Q199" s="77">
        <f ca="1">IFERROR(IF('Simulación Cliente'!$H$21="Simple",G199+H199+I199+J199+K199,AC199+AD199+AE199+AF199+AG199),"")</f>
        <v>26913.070962690137</v>
      </c>
      <c r="R199" s="79">
        <f t="shared" ca="1" si="200"/>
        <v>5417</v>
      </c>
      <c r="S199" s="78">
        <f ca="1">IFERROR((1+'Simulación Cliente'!$E$21)^(R199/360),"")</f>
        <v>17.214605525081488</v>
      </c>
      <c r="T199" s="75">
        <f t="shared" ca="1" si="201"/>
        <v>1563.39</v>
      </c>
      <c r="X199" s="5">
        <v>178</v>
      </c>
      <c r="Y199" s="4">
        <f t="shared" ca="1" si="202"/>
        <v>50891</v>
      </c>
      <c r="Z199" s="5">
        <f t="shared" ca="1" si="238"/>
        <v>30</v>
      </c>
      <c r="AA199" s="5">
        <f t="shared" ca="1" si="203"/>
        <v>5417</v>
      </c>
      <c r="AB199" s="2">
        <f t="shared" ca="1" si="204"/>
        <v>1061120.8957378855</v>
      </c>
      <c r="AC199" s="2">
        <f t="shared" ca="1" si="239"/>
        <v>6172.0188707843881</v>
      </c>
      <c r="AD199" s="16">
        <f t="shared" ca="1" si="233"/>
        <v>16245.199049947496</v>
      </c>
      <c r="AE199" s="16">
        <f t="shared" ca="1" si="173"/>
        <v>302.41945528539367</v>
      </c>
      <c r="AF199" s="14">
        <f t="shared" si="205"/>
        <v>450.45000000000005</v>
      </c>
      <c r="AG199" s="5">
        <f t="shared" si="174"/>
        <v>0</v>
      </c>
      <c r="AH199" s="16">
        <f t="shared" ca="1" si="175"/>
        <v>23170.08737601728</v>
      </c>
      <c r="AI199" s="16">
        <f t="shared" ca="1" si="176"/>
        <v>1054948.8768671011</v>
      </c>
      <c r="AJ199" s="16">
        <f t="shared" ca="1" si="206"/>
        <v>6.1169205152615876E-2</v>
      </c>
      <c r="AK199" s="16">
        <f t="shared" ca="1" si="207"/>
        <v>6.1169205152615876E-2</v>
      </c>
      <c r="AO199" s="5">
        <v>178</v>
      </c>
      <c r="AP199" s="4">
        <f t="shared" ca="1" si="208"/>
        <v>50891</v>
      </c>
      <c r="AQ199" s="5">
        <f t="shared" ca="1" si="240"/>
        <v>30</v>
      </c>
      <c r="AR199" s="5">
        <f t="shared" ca="1" si="209"/>
        <v>5417</v>
      </c>
      <c r="AS199" s="2">
        <f t="shared" ca="1" si="210"/>
        <v>79812.158526422019</v>
      </c>
      <c r="AT199" s="2">
        <f t="shared" ca="1" si="241"/>
        <v>26234.947925902492</v>
      </c>
      <c r="AU199" s="16">
        <f t="shared" ca="1" si="234"/>
        <v>1221.8818864801274</v>
      </c>
      <c r="AV199" s="16">
        <f t="shared" ca="1" si="177"/>
        <v>22.746465180037518</v>
      </c>
      <c r="AW199" s="14">
        <f t="shared" si="211"/>
        <v>450.45000000000005</v>
      </c>
      <c r="AX199" s="5">
        <f t="shared" si="178"/>
        <v>0</v>
      </c>
      <c r="AY199" s="16">
        <f t="shared" ca="1" si="179"/>
        <v>27930.026277562658</v>
      </c>
      <c r="AZ199" s="16">
        <f t="shared" ca="1" si="180"/>
        <v>53577.210600519524</v>
      </c>
      <c r="BA199" s="16">
        <f t="shared" ca="1" si="212"/>
        <v>6.1169205152615876E-2</v>
      </c>
      <c r="BB199" s="16">
        <f t="shared" ca="1" si="213"/>
        <v>6.1169205152615876E-2</v>
      </c>
      <c r="BF199" s="5">
        <v>178</v>
      </c>
      <c r="BG199" s="4">
        <f t="shared" ca="1" si="214"/>
        <v>50891</v>
      </c>
      <c r="BH199" s="5">
        <f t="shared" ca="1" si="242"/>
        <v>30</v>
      </c>
      <c r="BI199" s="5">
        <f t="shared" ca="1" si="215"/>
        <v>5417</v>
      </c>
      <c r="BJ199" s="2">
        <f t="shared" ca="1" si="216"/>
        <v>91459.671279501199</v>
      </c>
      <c r="BK199" s="2">
        <f t="shared" ca="1" si="243"/>
        <v>22168.891465456472</v>
      </c>
      <c r="BL199" s="16">
        <f t="shared" ca="1" si="235"/>
        <v>1400.1991393686358</v>
      </c>
      <c r="BM199" s="16">
        <f t="shared" ca="1" si="181"/>
        <v>26.06600631466614</v>
      </c>
      <c r="BN199" s="14">
        <f t="shared" si="217"/>
        <v>450.45000000000005</v>
      </c>
      <c r="BO199" s="5">
        <f t="shared" si="182"/>
        <v>0</v>
      </c>
      <c r="BP199" s="16">
        <f t="shared" ca="1" si="183"/>
        <v>24045.606611139778</v>
      </c>
      <c r="BQ199" s="16">
        <f t="shared" ca="1" si="184"/>
        <v>69290.779814044727</v>
      </c>
      <c r="BR199" s="16">
        <f t="shared" ca="1" si="218"/>
        <v>6.1169205152615876E-2</v>
      </c>
      <c r="BS199" s="16">
        <f t="shared" ca="1" si="219"/>
        <v>6.1169205152615876E-2</v>
      </c>
      <c r="BW199" s="5">
        <v>178</v>
      </c>
      <c r="BX199" s="4">
        <f t="shared" ca="1" si="220"/>
        <v>50891</v>
      </c>
      <c r="BY199" s="5">
        <f t="shared" ca="1" si="244"/>
        <v>30</v>
      </c>
      <c r="BZ199" s="5">
        <f t="shared" ca="1" si="221"/>
        <v>5417</v>
      </c>
      <c r="CA199" s="2">
        <f t="shared" ca="1" si="222"/>
        <v>1049898.7553492796</v>
      </c>
      <c r="CB199" s="2">
        <f t="shared" ca="1" si="245"/>
        <v>10090.005794691202</v>
      </c>
      <c r="CC199" s="16">
        <f t="shared" ca="1" si="236"/>
        <v>16073.394022724293</v>
      </c>
      <c r="CD199" s="16">
        <f t="shared" ca="1" si="185"/>
        <v>299.22114527463998</v>
      </c>
      <c r="CE199" s="14">
        <f t="shared" si="223"/>
        <v>450.45000000000005</v>
      </c>
      <c r="CF199" s="5">
        <f t="shared" si="186"/>
        <v>0</v>
      </c>
      <c r="CG199" s="16">
        <f t="shared" ca="1" si="187"/>
        <v>26913.070962690137</v>
      </c>
      <c r="CH199" s="16">
        <f t="shared" ca="1" si="188"/>
        <v>1039808.7495545885</v>
      </c>
      <c r="CI199" s="16">
        <f t="shared" ca="1" si="224"/>
        <v>6.1169205152615876E-2</v>
      </c>
      <c r="CJ199" s="16">
        <f t="shared" ca="1" si="225"/>
        <v>6.1169205152615876E-2</v>
      </c>
      <c r="CN199" s="5">
        <v>178</v>
      </c>
      <c r="CO199" s="4">
        <f t="shared" ca="1" si="226"/>
        <v>50891</v>
      </c>
      <c r="CP199" s="5">
        <f t="shared" ca="1" si="246"/>
        <v>30</v>
      </c>
      <c r="CQ199" s="5">
        <f t="shared" ca="1" si="227"/>
        <v>5417</v>
      </c>
      <c r="CR199" s="2">
        <f t="shared" ca="1" si="228"/>
        <v>1061120.8957378855</v>
      </c>
      <c r="CS199" s="2">
        <f t="shared" ca="1" si="247"/>
        <v>6172.0188707843881</v>
      </c>
      <c r="CT199" s="16">
        <f t="shared" ca="1" si="237"/>
        <v>16245.199049947496</v>
      </c>
      <c r="CU199" s="16">
        <f t="shared" ca="1" si="189"/>
        <v>302.41945528539367</v>
      </c>
      <c r="CV199" s="14">
        <f t="shared" si="229"/>
        <v>450.45000000000005</v>
      </c>
      <c r="CW199" s="5">
        <f t="shared" si="190"/>
        <v>0</v>
      </c>
      <c r="CX199" s="16">
        <f t="shared" ca="1" si="191"/>
        <v>23170.08737601728</v>
      </c>
      <c r="CY199" s="16">
        <f t="shared" ca="1" si="192"/>
        <v>1054948.8768671011</v>
      </c>
      <c r="CZ199" s="16">
        <f t="shared" ca="1" si="230"/>
        <v>6.1169205152615876E-2</v>
      </c>
      <c r="DA199" s="16">
        <f t="shared" ca="1" si="231"/>
        <v>6.1169205152615876E-2</v>
      </c>
    </row>
    <row r="200" spans="2:105">
      <c r="B200" s="5">
        <v>179</v>
      </c>
      <c r="C200" s="4">
        <f t="shared" ca="1" si="193"/>
        <v>50922</v>
      </c>
      <c r="D200" s="5">
        <f t="shared" ca="1" si="194"/>
        <v>31</v>
      </c>
      <c r="E200" s="5">
        <f t="shared" ca="1" si="195"/>
        <v>5448</v>
      </c>
      <c r="F200" s="2">
        <f t="shared" ca="1" si="196"/>
        <v>1039808.7495545885</v>
      </c>
      <c r="G200" s="2">
        <f t="shared" ca="1" si="168"/>
        <v>9702.6670607996712</v>
      </c>
      <c r="H200" s="16">
        <f t="shared" ca="1" si="232"/>
        <v>16453.728770717749</v>
      </c>
      <c r="I200" s="16">
        <f t="shared" ca="1" si="169"/>
        <v>306.22513117271529</v>
      </c>
      <c r="J200" s="14">
        <f t="shared" si="197"/>
        <v>450.45000000000005</v>
      </c>
      <c r="K200" s="5">
        <f t="shared" si="170"/>
        <v>0</v>
      </c>
      <c r="L200" s="16">
        <f t="shared" ca="1" si="171"/>
        <v>26913.070962690137</v>
      </c>
      <c r="M200" s="16">
        <f t="shared" ca="1" si="172"/>
        <v>1030106.0824937888</v>
      </c>
      <c r="N200" s="16">
        <f t="shared" ca="1" si="198"/>
        <v>6.0198892107804755E-2</v>
      </c>
      <c r="O200" s="16">
        <f t="shared" ca="1" si="199"/>
        <v>6.0198892107804755E-2</v>
      </c>
      <c r="P200" s="82"/>
      <c r="Q200" s="77">
        <f ca="1">IFERROR(IF('Simulación Cliente'!$H$21="Simple",G200+H200+I200+J200+K200,AC200+AD200+AE200+AF200+AG200),"")</f>
        <v>26913.070962690137</v>
      </c>
      <c r="R200" s="79">
        <f t="shared" ca="1" si="200"/>
        <v>5448</v>
      </c>
      <c r="S200" s="78">
        <f ca="1">IFERROR((1+'Simulación Cliente'!$E$21)^(R200/360),"")</f>
        <v>17.497249072554879</v>
      </c>
      <c r="T200" s="75">
        <f t="shared" ca="1" si="201"/>
        <v>1538.13</v>
      </c>
      <c r="X200" s="5">
        <v>179</v>
      </c>
      <c r="Y200" s="4">
        <f t="shared" ca="1" si="202"/>
        <v>50922</v>
      </c>
      <c r="Z200" s="5">
        <f t="shared" ca="1" si="238"/>
        <v>31</v>
      </c>
      <c r="AA200" s="5">
        <f t="shared" ca="1" si="203"/>
        <v>5448</v>
      </c>
      <c r="AB200" s="2">
        <f t="shared" ca="1" si="204"/>
        <v>1054948.8768671011</v>
      </c>
      <c r="AC200" s="2">
        <f t="shared" ca="1" si="239"/>
        <v>5715.6502940490755</v>
      </c>
      <c r="AD200" s="16">
        <f t="shared" ca="1" si="233"/>
        <v>16693.303162124754</v>
      </c>
      <c r="AE200" s="16">
        <f t="shared" ca="1" si="173"/>
        <v>310.68391984345095</v>
      </c>
      <c r="AF200" s="14">
        <f t="shared" si="205"/>
        <v>450.45000000000005</v>
      </c>
      <c r="AG200" s="5">
        <f t="shared" si="174"/>
        <v>0</v>
      </c>
      <c r="AH200" s="16">
        <f t="shared" ca="1" si="175"/>
        <v>23170.08737601728</v>
      </c>
      <c r="AI200" s="16">
        <f t="shared" ca="1" si="176"/>
        <v>1049233.2265730519</v>
      </c>
      <c r="AJ200" s="16">
        <f t="shared" ca="1" si="206"/>
        <v>6.0198892107804755E-2</v>
      </c>
      <c r="AK200" s="16">
        <f t="shared" ca="1" si="207"/>
        <v>6.0198892107804755E-2</v>
      </c>
      <c r="AO200" s="5">
        <v>179</v>
      </c>
      <c r="AP200" s="4">
        <f t="shared" ca="1" si="208"/>
        <v>50922</v>
      </c>
      <c r="AQ200" s="5">
        <f t="shared" ca="1" si="240"/>
        <v>31</v>
      </c>
      <c r="AR200" s="5">
        <f t="shared" ca="1" si="209"/>
        <v>5448</v>
      </c>
      <c r="AS200" s="2">
        <f t="shared" ca="1" si="210"/>
        <v>53577.210600519524</v>
      </c>
      <c r="AT200" s="2">
        <f t="shared" ca="1" si="241"/>
        <v>26616.002490324157</v>
      </c>
      <c r="AU200" s="16">
        <f t="shared" ca="1" si="234"/>
        <v>847.79522377570868</v>
      </c>
      <c r="AV200" s="16">
        <f t="shared" ca="1" si="177"/>
        <v>15.778563462790862</v>
      </c>
      <c r="AW200" s="14">
        <f t="shared" si="211"/>
        <v>450.45000000000005</v>
      </c>
      <c r="AX200" s="5">
        <f t="shared" si="178"/>
        <v>0</v>
      </c>
      <c r="AY200" s="16">
        <f t="shared" ca="1" si="179"/>
        <v>27930.026277562658</v>
      </c>
      <c r="AZ200" s="16">
        <f t="shared" ca="1" si="180"/>
        <v>26961.208110195366</v>
      </c>
      <c r="BA200" s="16">
        <f t="shared" ca="1" si="212"/>
        <v>6.0198892107804755E-2</v>
      </c>
      <c r="BB200" s="16">
        <f t="shared" ca="1" si="213"/>
        <v>6.0198892107804755E-2</v>
      </c>
      <c r="BF200" s="5">
        <v>179</v>
      </c>
      <c r="BG200" s="4">
        <f t="shared" ca="1" si="214"/>
        <v>50922</v>
      </c>
      <c r="BH200" s="5">
        <f t="shared" ca="1" si="242"/>
        <v>31</v>
      </c>
      <c r="BI200" s="5">
        <f t="shared" ca="1" si="215"/>
        <v>5448</v>
      </c>
      <c r="BJ200" s="2">
        <f t="shared" ca="1" si="216"/>
        <v>69290.779814044727</v>
      </c>
      <c r="BK200" s="2">
        <f t="shared" ca="1" si="243"/>
        <v>22478.30673273003</v>
      </c>
      <c r="BL200" s="16">
        <f t="shared" ca="1" si="235"/>
        <v>1096.4436468342712</v>
      </c>
      <c r="BM200" s="16">
        <f t="shared" ca="1" si="181"/>
        <v>20.406231575474578</v>
      </c>
      <c r="BN200" s="14">
        <f t="shared" si="217"/>
        <v>450.45000000000005</v>
      </c>
      <c r="BO200" s="5">
        <f t="shared" si="182"/>
        <v>0</v>
      </c>
      <c r="BP200" s="16">
        <f t="shared" ca="1" si="183"/>
        <v>24045.606611139778</v>
      </c>
      <c r="BQ200" s="16">
        <f t="shared" ca="1" si="184"/>
        <v>46812.473081314696</v>
      </c>
      <c r="BR200" s="16">
        <f t="shared" ca="1" si="218"/>
        <v>6.0198892107804755E-2</v>
      </c>
      <c r="BS200" s="16">
        <f t="shared" ca="1" si="219"/>
        <v>6.0198892107804755E-2</v>
      </c>
      <c r="BW200" s="5">
        <v>179</v>
      </c>
      <c r="BX200" s="4">
        <f t="shared" ca="1" si="220"/>
        <v>50922</v>
      </c>
      <c r="BY200" s="5">
        <f t="shared" ca="1" si="244"/>
        <v>31</v>
      </c>
      <c r="BZ200" s="5">
        <f t="shared" ca="1" si="221"/>
        <v>5448</v>
      </c>
      <c r="CA200" s="2">
        <f t="shared" ca="1" si="222"/>
        <v>1039808.7495545885</v>
      </c>
      <c r="CB200" s="2">
        <f t="shared" ca="1" si="245"/>
        <v>9702.6670607996712</v>
      </c>
      <c r="CC200" s="16">
        <f t="shared" ca="1" si="236"/>
        <v>16453.728770717749</v>
      </c>
      <c r="CD200" s="16">
        <f t="shared" ca="1" si="185"/>
        <v>306.22513117271529</v>
      </c>
      <c r="CE200" s="14">
        <f t="shared" si="223"/>
        <v>450.45000000000005</v>
      </c>
      <c r="CF200" s="5">
        <f t="shared" si="186"/>
        <v>0</v>
      </c>
      <c r="CG200" s="16">
        <f t="shared" ca="1" si="187"/>
        <v>26913.070962690137</v>
      </c>
      <c r="CH200" s="16">
        <f t="shared" ca="1" si="188"/>
        <v>1030106.0824937888</v>
      </c>
      <c r="CI200" s="16">
        <f t="shared" ca="1" si="224"/>
        <v>6.0198892107804755E-2</v>
      </c>
      <c r="CJ200" s="16">
        <f t="shared" ca="1" si="225"/>
        <v>6.0198892107804755E-2</v>
      </c>
      <c r="CN200" s="5">
        <v>179</v>
      </c>
      <c r="CO200" s="4">
        <f t="shared" ca="1" si="226"/>
        <v>50922</v>
      </c>
      <c r="CP200" s="5">
        <f t="shared" ca="1" si="246"/>
        <v>31</v>
      </c>
      <c r="CQ200" s="5">
        <f t="shared" ca="1" si="227"/>
        <v>5448</v>
      </c>
      <c r="CR200" s="2">
        <f t="shared" ca="1" si="228"/>
        <v>1054948.8768671011</v>
      </c>
      <c r="CS200" s="2">
        <f t="shared" ca="1" si="247"/>
        <v>5715.6502940490755</v>
      </c>
      <c r="CT200" s="16">
        <f t="shared" ca="1" si="237"/>
        <v>16693.303162124754</v>
      </c>
      <c r="CU200" s="16">
        <f t="shared" ca="1" si="189"/>
        <v>310.68391984345095</v>
      </c>
      <c r="CV200" s="14">
        <f t="shared" si="229"/>
        <v>450.45000000000005</v>
      </c>
      <c r="CW200" s="5">
        <f t="shared" si="190"/>
        <v>0</v>
      </c>
      <c r="CX200" s="16">
        <f t="shared" ca="1" si="191"/>
        <v>23170.08737601728</v>
      </c>
      <c r="CY200" s="16">
        <f t="shared" ca="1" si="192"/>
        <v>1049233.2265730519</v>
      </c>
      <c r="CZ200" s="16">
        <f t="shared" ca="1" si="230"/>
        <v>6.0198892107804755E-2</v>
      </c>
      <c r="DA200" s="16">
        <f t="shared" ca="1" si="231"/>
        <v>6.0198892107804755E-2</v>
      </c>
    </row>
    <row r="201" spans="2:105">
      <c r="B201" s="5">
        <v>180</v>
      </c>
      <c r="C201" s="4">
        <f t="shared" ca="1" si="193"/>
        <v>50952</v>
      </c>
      <c r="D201" s="5">
        <f t="shared" ca="1" si="194"/>
        <v>30</v>
      </c>
      <c r="E201" s="5">
        <f t="shared" ca="1" si="195"/>
        <v>5478</v>
      </c>
      <c r="F201" s="2">
        <f t="shared" ca="1" si="196"/>
        <v>1030106.0824937888</v>
      </c>
      <c r="G201" s="2">
        <f t="shared" ca="1" si="168"/>
        <v>10398.662047646987</v>
      </c>
      <c r="H201" s="16">
        <f t="shared" ca="1" si="232"/>
        <v>15770.378681532326</v>
      </c>
      <c r="I201" s="16">
        <f t="shared" ca="1" si="169"/>
        <v>293.58023351082329</v>
      </c>
      <c r="J201" s="14">
        <f t="shared" si="197"/>
        <v>450.45000000000005</v>
      </c>
      <c r="K201" s="5">
        <f t="shared" si="170"/>
        <v>0</v>
      </c>
      <c r="L201" s="16">
        <f t="shared" ca="1" si="171"/>
        <v>26913.070962690137</v>
      </c>
      <c r="M201" s="16">
        <f t="shared" ca="1" si="172"/>
        <v>1019707.4204461419</v>
      </c>
      <c r="N201" s="16">
        <f t="shared" ca="1" si="198"/>
        <v>5.9274537087803794E-2</v>
      </c>
      <c r="O201" s="16">
        <f t="shared" ca="1" si="199"/>
        <v>5.9274537087803794E-2</v>
      </c>
      <c r="P201" s="82"/>
      <c r="Q201" s="77">
        <f ca="1">IFERROR(IF('Simulación Cliente'!$H$21="Simple",G201+H201+I201+J201+K201,AC201+AD201+AE201+AF201+AG201),"")</f>
        <v>26913.070962690137</v>
      </c>
      <c r="R201" s="79">
        <f t="shared" ca="1" si="200"/>
        <v>5478</v>
      </c>
      <c r="S201" s="78">
        <f ca="1">IFERROR((1+'Simulación Cliente'!$E$21)^(R201/360),"")</f>
        <v>17.77519284935169</v>
      </c>
      <c r="T201" s="75">
        <f t="shared" ca="1" si="201"/>
        <v>1514.08</v>
      </c>
      <c r="X201" s="5">
        <v>180</v>
      </c>
      <c r="Y201" s="4">
        <f t="shared" ca="1" si="202"/>
        <v>50952</v>
      </c>
      <c r="Z201" s="5">
        <f t="shared" ca="1" si="238"/>
        <v>30</v>
      </c>
      <c r="AA201" s="5">
        <f t="shared" ca="1" si="203"/>
        <v>5478</v>
      </c>
      <c r="AB201" s="2">
        <f t="shared" ca="1" si="204"/>
        <v>1049233.2265730519</v>
      </c>
      <c r="AC201" s="2">
        <f t="shared" ca="1" si="239"/>
        <v>29527.488152903235</v>
      </c>
      <c r="AD201" s="16">
        <f t="shared" ca="1" si="233"/>
        <v>16063.205129557913</v>
      </c>
      <c r="AE201" s="16">
        <f t="shared" ca="1" si="173"/>
        <v>299.031469573415</v>
      </c>
      <c r="AF201" s="14">
        <f t="shared" si="205"/>
        <v>450.45000000000005</v>
      </c>
      <c r="AG201" s="5">
        <f t="shared" si="174"/>
        <v>0</v>
      </c>
      <c r="AH201" s="16">
        <f t="shared" ca="1" si="175"/>
        <v>46340.17475203456</v>
      </c>
      <c r="AI201" s="16">
        <f t="shared" ca="1" si="176"/>
        <v>1019705.7384201486</v>
      </c>
      <c r="AJ201" s="16">
        <f t="shared" ca="1" si="206"/>
        <v>0.11854907417560759</v>
      </c>
      <c r="AK201" s="16">
        <f t="shared" ca="1" si="207"/>
        <v>5.9274537087803794E-2</v>
      </c>
      <c r="AO201" s="5">
        <v>180</v>
      </c>
      <c r="AP201" s="4">
        <f t="shared" ca="1" si="208"/>
        <v>50952</v>
      </c>
      <c r="AQ201" s="5">
        <f t="shared" ca="1" si="240"/>
        <v>30</v>
      </c>
      <c r="AR201" s="5">
        <f t="shared" ca="1" si="209"/>
        <v>5478</v>
      </c>
      <c r="AS201" s="2">
        <f t="shared" ca="1" si="210"/>
        <v>26961.208110195366</v>
      </c>
      <c r="AT201" s="2">
        <f t="shared" ca="1" si="241"/>
        <v>26961.208110195366</v>
      </c>
      <c r="AU201" s="16">
        <f t="shared" ca="1" si="234"/>
        <v>412.76182020014932</v>
      </c>
      <c r="AV201" s="16">
        <f t="shared" ca="1" si="177"/>
        <v>7.6839443114081254</v>
      </c>
      <c r="AW201" s="14">
        <f t="shared" si="211"/>
        <v>450.45000000000005</v>
      </c>
      <c r="AX201" s="5">
        <f t="shared" si="178"/>
        <v>0</v>
      </c>
      <c r="AY201" s="16">
        <f t="shared" ca="1" si="179"/>
        <v>27832.103874706925</v>
      </c>
      <c r="AZ201" s="16">
        <f t="shared" ca="1" si="180"/>
        <v>0</v>
      </c>
      <c r="BA201" s="16">
        <f t="shared" ca="1" si="212"/>
        <v>5.9274537087803794E-2</v>
      </c>
      <c r="BB201" s="16">
        <f t="shared" ca="1" si="213"/>
        <v>5.9274537087803794E-2</v>
      </c>
      <c r="BF201" s="5">
        <v>180</v>
      </c>
      <c r="BG201" s="4">
        <f t="shared" ca="1" si="214"/>
        <v>50952</v>
      </c>
      <c r="BH201" s="5">
        <f t="shared" ca="1" si="242"/>
        <v>30</v>
      </c>
      <c r="BI201" s="5">
        <f t="shared" ca="1" si="215"/>
        <v>5478</v>
      </c>
      <c r="BJ201" s="2">
        <f t="shared" ca="1" si="216"/>
        <v>46812.473081314696</v>
      </c>
      <c r="BK201" s="2">
        <f t="shared" ca="1" si="243"/>
        <v>46812.473081314696</v>
      </c>
      <c r="BL201" s="16">
        <f t="shared" ca="1" si="235"/>
        <v>716.67417565784785</v>
      </c>
      <c r="BM201" s="16">
        <f t="shared" ca="1" si="181"/>
        <v>13.341554828178936</v>
      </c>
      <c r="BN201" s="14">
        <f t="shared" si="217"/>
        <v>450.45000000000005</v>
      </c>
      <c r="BO201" s="5">
        <f t="shared" si="182"/>
        <v>0</v>
      </c>
      <c r="BP201" s="16">
        <f t="shared" ca="1" si="183"/>
        <v>47992.938811800719</v>
      </c>
      <c r="BQ201" s="16">
        <f t="shared" ca="1" si="184"/>
        <v>0</v>
      </c>
      <c r="BR201" s="16">
        <f t="shared" ca="1" si="218"/>
        <v>0.11854907417560759</v>
      </c>
      <c r="BS201" s="16">
        <f t="shared" ca="1" si="219"/>
        <v>5.9274537087803794E-2</v>
      </c>
      <c r="BW201" s="5">
        <v>180</v>
      </c>
      <c r="BX201" s="4">
        <f t="shared" ca="1" si="220"/>
        <v>50952</v>
      </c>
      <c r="BY201" s="5">
        <f t="shared" ca="1" si="244"/>
        <v>30</v>
      </c>
      <c r="BZ201" s="5">
        <f t="shared" ca="1" si="221"/>
        <v>5478</v>
      </c>
      <c r="CA201" s="2">
        <f t="shared" ca="1" si="222"/>
        <v>1030106.0824937888</v>
      </c>
      <c r="CB201" s="2">
        <f t="shared" ca="1" si="245"/>
        <v>10398.662047646987</v>
      </c>
      <c r="CC201" s="16">
        <f t="shared" ca="1" si="236"/>
        <v>15770.378681532326</v>
      </c>
      <c r="CD201" s="16">
        <f t="shared" ca="1" si="185"/>
        <v>293.58023351082329</v>
      </c>
      <c r="CE201" s="14">
        <f t="shared" si="223"/>
        <v>450.45000000000005</v>
      </c>
      <c r="CF201" s="5">
        <f t="shared" si="186"/>
        <v>0</v>
      </c>
      <c r="CG201" s="16">
        <f t="shared" ca="1" si="187"/>
        <v>26913.070962690137</v>
      </c>
      <c r="CH201" s="16">
        <f t="shared" ca="1" si="188"/>
        <v>1019707.4204461419</v>
      </c>
      <c r="CI201" s="16">
        <f t="shared" ca="1" si="224"/>
        <v>5.9274537087803794E-2</v>
      </c>
      <c r="CJ201" s="16">
        <f t="shared" ca="1" si="225"/>
        <v>5.9274537087803794E-2</v>
      </c>
      <c r="CN201" s="5">
        <v>180</v>
      </c>
      <c r="CO201" s="4">
        <f t="shared" ca="1" si="226"/>
        <v>50952</v>
      </c>
      <c r="CP201" s="5">
        <f t="shared" ca="1" si="246"/>
        <v>30</v>
      </c>
      <c r="CQ201" s="5">
        <f t="shared" ca="1" si="227"/>
        <v>5478</v>
      </c>
      <c r="CR201" s="2">
        <f t="shared" ca="1" si="228"/>
        <v>1049233.2265730519</v>
      </c>
      <c r="CS201" s="2">
        <f t="shared" ca="1" si="247"/>
        <v>29527.488152903235</v>
      </c>
      <c r="CT201" s="16">
        <f t="shared" ca="1" si="237"/>
        <v>16063.205129557913</v>
      </c>
      <c r="CU201" s="16">
        <f t="shared" ca="1" si="189"/>
        <v>299.031469573415</v>
      </c>
      <c r="CV201" s="14">
        <f t="shared" si="229"/>
        <v>450.45000000000005</v>
      </c>
      <c r="CW201" s="5">
        <f t="shared" si="190"/>
        <v>0</v>
      </c>
      <c r="CX201" s="16">
        <f t="shared" ca="1" si="191"/>
        <v>46340.17475203456</v>
      </c>
      <c r="CY201" s="16">
        <f t="shared" ca="1" si="192"/>
        <v>1019705.7384201486</v>
      </c>
      <c r="CZ201" s="16">
        <f t="shared" ca="1" si="230"/>
        <v>0.11854907417560759</v>
      </c>
      <c r="DA201" s="16">
        <f t="shared" ca="1" si="231"/>
        <v>5.9274537087803794E-2</v>
      </c>
    </row>
    <row r="202" spans="2:105">
      <c r="B202" s="5">
        <v>181</v>
      </c>
      <c r="C202" s="4">
        <f t="shared" ca="1" si="193"/>
        <v>50983</v>
      </c>
      <c r="D202" s="5">
        <f t="shared" ca="1" si="194"/>
        <v>31</v>
      </c>
      <c r="E202" s="5">
        <f t="shared" ca="1" si="195"/>
        <v>5509</v>
      </c>
      <c r="F202" s="2">
        <f t="shared" ca="1" si="196"/>
        <v>1019707.4204461419</v>
      </c>
      <c r="G202" s="2">
        <f t="shared" ca="1" si="168"/>
        <v>10026.66640141746</v>
      </c>
      <c r="H202" s="16">
        <f t="shared" ca="1" si="232"/>
        <v>16135.649299639063</v>
      </c>
      <c r="I202" s="16">
        <f t="shared" ca="1" si="169"/>
        <v>300.30526163361327</v>
      </c>
      <c r="J202" s="14">
        <f t="shared" si="197"/>
        <v>450.45000000000005</v>
      </c>
      <c r="K202" s="5">
        <f t="shared" si="170"/>
        <v>0</v>
      </c>
      <c r="L202" s="16">
        <f t="shared" ca="1" si="171"/>
        <v>26913.070962690137</v>
      </c>
      <c r="M202" s="16">
        <f t="shared" ca="1" si="172"/>
        <v>1009680.7540447244</v>
      </c>
      <c r="N202" s="16">
        <f t="shared" ca="1" si="198"/>
        <v>5.8334278727114976E-2</v>
      </c>
      <c r="O202" s="16">
        <f t="shared" ca="1" si="199"/>
        <v>5.8334278727114976E-2</v>
      </c>
      <c r="P202" s="82"/>
      <c r="Q202" s="77">
        <f ca="1">IFERROR(IF('Simulación Cliente'!$H$21="Simple",G202+H202+I202+J202+K202,AC202+AD202+AE202+AF202+AG202),"")</f>
        <v>26913.070962690137</v>
      </c>
      <c r="R202" s="79">
        <f t="shared" ca="1" si="200"/>
        <v>5509</v>
      </c>
      <c r="S202" s="78">
        <f ca="1">IFERROR((1+'Simulación Cliente'!$E$21)^(R202/360),"")</f>
        <v>18.067040580433556</v>
      </c>
      <c r="T202" s="75">
        <f t="shared" ca="1" si="201"/>
        <v>1489.62</v>
      </c>
      <c r="X202" s="5">
        <v>181</v>
      </c>
      <c r="Y202" s="4">
        <f t="shared" ca="1" si="202"/>
        <v>50983</v>
      </c>
      <c r="Z202" s="5">
        <f t="shared" ca="1" si="238"/>
        <v>31</v>
      </c>
      <c r="AA202" s="5">
        <f t="shared" ca="1" si="203"/>
        <v>5509</v>
      </c>
      <c r="AB202" s="2">
        <f t="shared" ca="1" si="204"/>
        <v>1019705.7384201486</v>
      </c>
      <c r="AC202" s="2">
        <f t="shared" ca="1" si="239"/>
        <v>6283.7099261515032</v>
      </c>
      <c r="AD202" s="16">
        <f t="shared" ca="1" si="233"/>
        <v>16135.622683591169</v>
      </c>
      <c r="AE202" s="16">
        <f t="shared" ca="1" si="173"/>
        <v>300.30476627460553</v>
      </c>
      <c r="AF202" s="14">
        <f t="shared" si="205"/>
        <v>450.45000000000005</v>
      </c>
      <c r="AG202" s="5">
        <f t="shared" si="174"/>
        <v>0</v>
      </c>
      <c r="AH202" s="16">
        <f t="shared" ca="1" si="175"/>
        <v>23170.08737601728</v>
      </c>
      <c r="AI202" s="16">
        <f t="shared" ca="1" si="176"/>
        <v>1013422.0284939971</v>
      </c>
      <c r="AJ202" s="16">
        <f t="shared" ca="1" si="206"/>
        <v>5.8334278727114976E-2</v>
      </c>
      <c r="AK202" s="16">
        <f t="shared" ca="1" si="207"/>
        <v>5.8334278727114976E-2</v>
      </c>
      <c r="AO202" s="5">
        <v>181</v>
      </c>
      <c r="AP202" s="4" t="str">
        <f t="shared" si="208"/>
        <v/>
      </c>
      <c r="AQ202" s="5" t="str">
        <f t="shared" si="240"/>
        <v/>
      </c>
      <c r="AR202" s="5" t="str">
        <f t="shared" ca="1" si="209"/>
        <v/>
      </c>
      <c r="AS202" s="2" t="str">
        <f t="shared" si="210"/>
        <v/>
      </c>
      <c r="AT202" s="2" t="str">
        <f t="shared" si="241"/>
        <v/>
      </c>
      <c r="AU202" s="16" t="str">
        <f t="shared" si="234"/>
        <v/>
      </c>
      <c r="AV202" s="16" t="str">
        <f t="shared" si="177"/>
        <v/>
      </c>
      <c r="AW202" s="14" t="str">
        <f t="shared" si="211"/>
        <v/>
      </c>
      <c r="AX202" s="5" t="str">
        <f t="shared" si="178"/>
        <v/>
      </c>
      <c r="AY202" s="16" t="str">
        <f t="shared" si="179"/>
        <v/>
      </c>
      <c r="AZ202" s="16" t="str">
        <f t="shared" si="180"/>
        <v/>
      </c>
      <c r="BA202" s="16" t="str">
        <f t="shared" si="212"/>
        <v/>
      </c>
      <c r="BB202" s="16" t="str">
        <f t="shared" ca="1" si="213"/>
        <v/>
      </c>
      <c r="BF202" s="5">
        <v>181</v>
      </c>
      <c r="BG202" s="4" t="str">
        <f t="shared" si="214"/>
        <v/>
      </c>
      <c r="BH202" s="5" t="str">
        <f t="shared" si="242"/>
        <v/>
      </c>
      <c r="BI202" s="5" t="str">
        <f t="shared" ca="1" si="215"/>
        <v/>
      </c>
      <c r="BJ202" s="2" t="str">
        <f t="shared" si="216"/>
        <v/>
      </c>
      <c r="BK202" s="2" t="str">
        <f t="shared" si="243"/>
        <v/>
      </c>
      <c r="BL202" s="16" t="str">
        <f t="shared" si="235"/>
        <v/>
      </c>
      <c r="BM202" s="16" t="str">
        <f t="shared" si="181"/>
        <v/>
      </c>
      <c r="BN202" s="14" t="str">
        <f t="shared" si="217"/>
        <v/>
      </c>
      <c r="BO202" s="5" t="str">
        <f t="shared" si="182"/>
        <v/>
      </c>
      <c r="BP202" s="16" t="str">
        <f t="shared" si="183"/>
        <v/>
      </c>
      <c r="BQ202" s="16" t="str">
        <f t="shared" si="184"/>
        <v/>
      </c>
      <c r="BR202" s="16" t="str">
        <f t="shared" si="218"/>
        <v/>
      </c>
      <c r="BS202" s="16" t="str">
        <f t="shared" ca="1" si="219"/>
        <v/>
      </c>
      <c r="BW202" s="5">
        <v>181</v>
      </c>
      <c r="BX202" s="4">
        <f t="shared" ca="1" si="220"/>
        <v>50983</v>
      </c>
      <c r="BY202" s="5">
        <f t="shared" ca="1" si="244"/>
        <v>31</v>
      </c>
      <c r="BZ202" s="5">
        <f t="shared" ca="1" si="221"/>
        <v>5509</v>
      </c>
      <c r="CA202" s="2">
        <f t="shared" ca="1" si="222"/>
        <v>1019707.4204461419</v>
      </c>
      <c r="CB202" s="2">
        <f t="shared" ca="1" si="245"/>
        <v>10026.66640141746</v>
      </c>
      <c r="CC202" s="16">
        <f t="shared" ca="1" si="236"/>
        <v>16135.649299639063</v>
      </c>
      <c r="CD202" s="16">
        <f t="shared" ca="1" si="185"/>
        <v>300.30526163361327</v>
      </c>
      <c r="CE202" s="14">
        <f t="shared" si="223"/>
        <v>450.45000000000005</v>
      </c>
      <c r="CF202" s="5">
        <f t="shared" si="186"/>
        <v>0</v>
      </c>
      <c r="CG202" s="16">
        <f t="shared" ca="1" si="187"/>
        <v>26913.070962690137</v>
      </c>
      <c r="CH202" s="16">
        <f t="shared" ca="1" si="188"/>
        <v>1009680.7540447244</v>
      </c>
      <c r="CI202" s="16">
        <f t="shared" ca="1" si="224"/>
        <v>5.8334278727114976E-2</v>
      </c>
      <c r="CJ202" s="16">
        <f t="shared" ca="1" si="225"/>
        <v>5.8334278727114976E-2</v>
      </c>
      <c r="CN202" s="5">
        <v>181</v>
      </c>
      <c r="CO202" s="4">
        <f t="shared" ca="1" si="226"/>
        <v>50983</v>
      </c>
      <c r="CP202" s="5">
        <f t="shared" ca="1" si="246"/>
        <v>31</v>
      </c>
      <c r="CQ202" s="5">
        <f t="shared" ca="1" si="227"/>
        <v>5509</v>
      </c>
      <c r="CR202" s="2">
        <f t="shared" ca="1" si="228"/>
        <v>1019705.7384201486</v>
      </c>
      <c r="CS202" s="2">
        <f t="shared" ca="1" si="247"/>
        <v>6283.7099261515032</v>
      </c>
      <c r="CT202" s="16">
        <f t="shared" ca="1" si="237"/>
        <v>16135.622683591169</v>
      </c>
      <c r="CU202" s="16">
        <f t="shared" ca="1" si="189"/>
        <v>300.30476627460553</v>
      </c>
      <c r="CV202" s="14">
        <f t="shared" si="229"/>
        <v>450.45000000000005</v>
      </c>
      <c r="CW202" s="5">
        <f t="shared" si="190"/>
        <v>0</v>
      </c>
      <c r="CX202" s="16">
        <f t="shared" ca="1" si="191"/>
        <v>23170.08737601728</v>
      </c>
      <c r="CY202" s="16">
        <f t="shared" ca="1" si="192"/>
        <v>1013422.0284939971</v>
      </c>
      <c r="CZ202" s="16">
        <f t="shared" ca="1" si="230"/>
        <v>5.8334278727114976E-2</v>
      </c>
      <c r="DA202" s="16">
        <f t="shared" ca="1" si="231"/>
        <v>5.8334278727114976E-2</v>
      </c>
    </row>
    <row r="203" spans="2:105">
      <c r="B203" s="5">
        <v>182</v>
      </c>
      <c r="C203" s="4">
        <f t="shared" ca="1" si="193"/>
        <v>51014</v>
      </c>
      <c r="D203" s="5">
        <f t="shared" ca="1" si="194"/>
        <v>31</v>
      </c>
      <c r="E203" s="5">
        <f t="shared" ca="1" si="195"/>
        <v>5540</v>
      </c>
      <c r="F203" s="2">
        <f t="shared" ca="1" si="196"/>
        <v>1009680.7540447244</v>
      </c>
      <c r="G203" s="2">
        <f t="shared" ca="1" si="168"/>
        <v>10188.279262195343</v>
      </c>
      <c r="H203" s="16">
        <f t="shared" ca="1" si="232"/>
        <v>15976.989306141162</v>
      </c>
      <c r="I203" s="16">
        <f t="shared" ca="1" si="169"/>
        <v>297.35239435363093</v>
      </c>
      <c r="J203" s="14">
        <f t="shared" si="197"/>
        <v>450.45000000000005</v>
      </c>
      <c r="K203" s="5">
        <f t="shared" si="170"/>
        <v>0</v>
      </c>
      <c r="L203" s="16">
        <f t="shared" ca="1" si="171"/>
        <v>26913.070962690137</v>
      </c>
      <c r="M203" s="16">
        <f t="shared" ca="1" si="172"/>
        <v>999492.47478252905</v>
      </c>
      <c r="N203" s="16">
        <f t="shared" ca="1" si="198"/>
        <v>5.7408935468732838E-2</v>
      </c>
      <c r="O203" s="16">
        <f t="shared" ca="1" si="199"/>
        <v>5.7408935468732838E-2</v>
      </c>
      <c r="P203" s="82"/>
      <c r="Q203" s="77">
        <f ca="1">IFERROR(IF('Simulación Cliente'!$H$21="Simple",G203+H203+I203+J203+K203,AC203+AD203+AE203+AF203+AG203),"")</f>
        <v>26913.070962690137</v>
      </c>
      <c r="R203" s="79">
        <f t="shared" ca="1" si="200"/>
        <v>5540</v>
      </c>
      <c r="S203" s="78">
        <f ca="1">IFERROR((1+'Simulación Cliente'!$E$21)^(R203/360),"")</f>
        <v>18.363680107523468</v>
      </c>
      <c r="T203" s="75">
        <f t="shared" ca="1" si="201"/>
        <v>1465.56</v>
      </c>
      <c r="X203" s="5">
        <v>182</v>
      </c>
      <c r="Y203" s="4">
        <f t="shared" ca="1" si="202"/>
        <v>51014</v>
      </c>
      <c r="Z203" s="5">
        <f t="shared" ca="1" si="238"/>
        <v>31</v>
      </c>
      <c r="AA203" s="5">
        <f t="shared" ca="1" si="203"/>
        <v>5540</v>
      </c>
      <c r="AB203" s="2">
        <f t="shared" ca="1" si="204"/>
        <v>1013422.0284939971</v>
      </c>
      <c r="AC203" s="2">
        <f t="shared" ca="1" si="239"/>
        <v>6384.9926752534557</v>
      </c>
      <c r="AD203" s="16">
        <f t="shared" ca="1" si="233"/>
        <v>16036.190495851788</v>
      </c>
      <c r="AE203" s="16">
        <f t="shared" ca="1" si="173"/>
        <v>298.4542049120364</v>
      </c>
      <c r="AF203" s="14">
        <f t="shared" si="205"/>
        <v>450.45000000000005</v>
      </c>
      <c r="AG203" s="5">
        <f t="shared" si="174"/>
        <v>0</v>
      </c>
      <c r="AH203" s="16">
        <f t="shared" ca="1" si="175"/>
        <v>23170.08737601728</v>
      </c>
      <c r="AI203" s="16">
        <f t="shared" ca="1" si="176"/>
        <v>1007037.0358187436</v>
      </c>
      <c r="AJ203" s="16">
        <f t="shared" ca="1" si="206"/>
        <v>5.7408935468732838E-2</v>
      </c>
      <c r="AK203" s="16">
        <f t="shared" ca="1" si="207"/>
        <v>5.7408935468732838E-2</v>
      </c>
      <c r="AO203" s="5">
        <v>182</v>
      </c>
      <c r="AP203" s="4" t="str">
        <f t="shared" si="208"/>
        <v/>
      </c>
      <c r="AQ203" s="5" t="str">
        <f t="shared" si="240"/>
        <v/>
      </c>
      <c r="AR203" s="5" t="str">
        <f t="shared" ca="1" si="209"/>
        <v/>
      </c>
      <c r="AS203" s="2" t="str">
        <f t="shared" si="210"/>
        <v/>
      </c>
      <c r="AT203" s="2" t="str">
        <f t="shared" si="241"/>
        <v/>
      </c>
      <c r="AU203" s="16" t="str">
        <f t="shared" si="234"/>
        <v/>
      </c>
      <c r="AV203" s="16" t="str">
        <f t="shared" si="177"/>
        <v/>
      </c>
      <c r="AW203" s="14" t="str">
        <f t="shared" si="211"/>
        <v/>
      </c>
      <c r="AX203" s="5" t="str">
        <f t="shared" si="178"/>
        <v/>
      </c>
      <c r="AY203" s="16" t="str">
        <f t="shared" si="179"/>
        <v/>
      </c>
      <c r="AZ203" s="16" t="str">
        <f t="shared" si="180"/>
        <v/>
      </c>
      <c r="BA203" s="16" t="str">
        <f t="shared" si="212"/>
        <v/>
      </c>
      <c r="BB203" s="16" t="str">
        <f t="shared" ca="1" si="213"/>
        <v/>
      </c>
      <c r="BF203" s="5">
        <v>182</v>
      </c>
      <c r="BG203" s="4" t="str">
        <f t="shared" si="214"/>
        <v/>
      </c>
      <c r="BH203" s="5" t="str">
        <f t="shared" si="242"/>
        <v/>
      </c>
      <c r="BI203" s="5" t="str">
        <f t="shared" ca="1" si="215"/>
        <v/>
      </c>
      <c r="BJ203" s="2" t="str">
        <f t="shared" si="216"/>
        <v/>
      </c>
      <c r="BK203" s="2" t="str">
        <f t="shared" si="243"/>
        <v/>
      </c>
      <c r="BL203" s="16" t="str">
        <f t="shared" si="235"/>
        <v/>
      </c>
      <c r="BM203" s="16" t="str">
        <f t="shared" si="181"/>
        <v/>
      </c>
      <c r="BN203" s="14" t="str">
        <f t="shared" si="217"/>
        <v/>
      </c>
      <c r="BO203" s="5" t="str">
        <f t="shared" si="182"/>
        <v/>
      </c>
      <c r="BP203" s="16" t="str">
        <f t="shared" si="183"/>
        <v/>
      </c>
      <c r="BQ203" s="16" t="str">
        <f t="shared" si="184"/>
        <v/>
      </c>
      <c r="BR203" s="16" t="str">
        <f t="shared" si="218"/>
        <v/>
      </c>
      <c r="BS203" s="16" t="str">
        <f t="shared" ca="1" si="219"/>
        <v/>
      </c>
      <c r="BW203" s="5">
        <v>182</v>
      </c>
      <c r="BX203" s="4">
        <f t="shared" ca="1" si="220"/>
        <v>51014</v>
      </c>
      <c r="BY203" s="5">
        <f t="shared" ca="1" si="244"/>
        <v>31</v>
      </c>
      <c r="BZ203" s="5">
        <f t="shared" ca="1" si="221"/>
        <v>5540</v>
      </c>
      <c r="CA203" s="2">
        <f t="shared" ca="1" si="222"/>
        <v>1009680.7540447244</v>
      </c>
      <c r="CB203" s="2">
        <f t="shared" ca="1" si="245"/>
        <v>10188.279262195343</v>
      </c>
      <c r="CC203" s="16">
        <f t="shared" ca="1" si="236"/>
        <v>15976.989306141162</v>
      </c>
      <c r="CD203" s="16">
        <f t="shared" ca="1" si="185"/>
        <v>297.35239435363093</v>
      </c>
      <c r="CE203" s="14">
        <f t="shared" si="223"/>
        <v>450.45000000000005</v>
      </c>
      <c r="CF203" s="5">
        <f t="shared" si="186"/>
        <v>0</v>
      </c>
      <c r="CG203" s="16">
        <f t="shared" ca="1" si="187"/>
        <v>26913.070962690137</v>
      </c>
      <c r="CH203" s="16">
        <f t="shared" ca="1" si="188"/>
        <v>999492.47478252905</v>
      </c>
      <c r="CI203" s="16">
        <f t="shared" ca="1" si="224"/>
        <v>5.7408935468732838E-2</v>
      </c>
      <c r="CJ203" s="16">
        <f t="shared" ca="1" si="225"/>
        <v>5.7408935468732838E-2</v>
      </c>
      <c r="CN203" s="5">
        <v>182</v>
      </c>
      <c r="CO203" s="4">
        <f t="shared" ca="1" si="226"/>
        <v>51014</v>
      </c>
      <c r="CP203" s="5">
        <f t="shared" ca="1" si="246"/>
        <v>31</v>
      </c>
      <c r="CQ203" s="5">
        <f t="shared" ca="1" si="227"/>
        <v>5540</v>
      </c>
      <c r="CR203" s="2">
        <f t="shared" ca="1" si="228"/>
        <v>1013422.0284939971</v>
      </c>
      <c r="CS203" s="2">
        <f t="shared" ca="1" si="247"/>
        <v>6384.9926752534557</v>
      </c>
      <c r="CT203" s="16">
        <f t="shared" ca="1" si="237"/>
        <v>16036.190495851788</v>
      </c>
      <c r="CU203" s="16">
        <f t="shared" ca="1" si="189"/>
        <v>298.4542049120364</v>
      </c>
      <c r="CV203" s="14">
        <f t="shared" si="229"/>
        <v>450.45000000000005</v>
      </c>
      <c r="CW203" s="5">
        <f t="shared" si="190"/>
        <v>0</v>
      </c>
      <c r="CX203" s="16">
        <f t="shared" ca="1" si="191"/>
        <v>23170.08737601728</v>
      </c>
      <c r="CY203" s="16">
        <f t="shared" ca="1" si="192"/>
        <v>1007037.0358187436</v>
      </c>
      <c r="CZ203" s="16">
        <f t="shared" ca="1" si="230"/>
        <v>5.7408935468732838E-2</v>
      </c>
      <c r="DA203" s="16">
        <f t="shared" ca="1" si="231"/>
        <v>5.7408935468732838E-2</v>
      </c>
    </row>
    <row r="204" spans="2:105">
      <c r="B204" s="5">
        <v>183</v>
      </c>
      <c r="C204" s="4">
        <f t="shared" ca="1" si="193"/>
        <v>51044</v>
      </c>
      <c r="D204" s="5">
        <f t="shared" ca="1" si="194"/>
        <v>30</v>
      </c>
      <c r="E204" s="5">
        <f t="shared" ca="1" si="195"/>
        <v>5570</v>
      </c>
      <c r="F204" s="2">
        <f t="shared" ca="1" si="196"/>
        <v>999492.47478252905</v>
      </c>
      <c r="G204" s="2">
        <f t="shared" ca="1" si="168"/>
        <v>10876.065049990571</v>
      </c>
      <c r="H204" s="16">
        <f t="shared" ca="1" si="232"/>
        <v>15301.700557386452</v>
      </c>
      <c r="I204" s="16">
        <f t="shared" ca="1" si="169"/>
        <v>284.85535531311149</v>
      </c>
      <c r="J204" s="14">
        <f t="shared" si="197"/>
        <v>450.45000000000005</v>
      </c>
      <c r="K204" s="5">
        <f t="shared" si="170"/>
        <v>0</v>
      </c>
      <c r="L204" s="16">
        <f t="shared" ca="1" si="171"/>
        <v>26913.070962690137</v>
      </c>
      <c r="M204" s="16">
        <f t="shared" ca="1" si="172"/>
        <v>988616.40973253851</v>
      </c>
      <c r="N204" s="16">
        <f t="shared" ca="1" si="198"/>
        <v>5.6527420280738962E-2</v>
      </c>
      <c r="O204" s="16">
        <f t="shared" ca="1" si="199"/>
        <v>5.6527420280738962E-2</v>
      </c>
      <c r="P204" s="82"/>
      <c r="Q204" s="77">
        <f ca="1">IFERROR(IF('Simulación Cliente'!$H$21="Simple",G204+H204+I204+J204+K204,AC204+AD204+AE204+AF204+AG204),"")</f>
        <v>26913.070962690137</v>
      </c>
      <c r="R204" s="79">
        <f t="shared" ca="1" si="200"/>
        <v>5570</v>
      </c>
      <c r="S204" s="78">
        <f ca="1">IFERROR((1+'Simulación Cliente'!$E$21)^(R204/360),"")</f>
        <v>18.655387140086624</v>
      </c>
      <c r="T204" s="75">
        <f t="shared" ca="1" si="201"/>
        <v>1442.64</v>
      </c>
      <c r="X204" s="5">
        <v>183</v>
      </c>
      <c r="Y204" s="4">
        <f t="shared" ca="1" si="202"/>
        <v>51044</v>
      </c>
      <c r="Z204" s="5">
        <f t="shared" ca="1" si="238"/>
        <v>30</v>
      </c>
      <c r="AA204" s="5">
        <f t="shared" ca="1" si="203"/>
        <v>5570</v>
      </c>
      <c r="AB204" s="2">
        <f t="shared" ca="1" si="204"/>
        <v>1007037.0358187436</v>
      </c>
      <c r="AC204" s="2">
        <f t="shared" ca="1" si="239"/>
        <v>7015.428028805045</v>
      </c>
      <c r="AD204" s="16">
        <f t="shared" ca="1" si="233"/>
        <v>15417.2037920038</v>
      </c>
      <c r="AE204" s="16">
        <f t="shared" ca="1" si="173"/>
        <v>287.00555520843329</v>
      </c>
      <c r="AF204" s="14">
        <f t="shared" si="205"/>
        <v>450.45000000000005</v>
      </c>
      <c r="AG204" s="5">
        <f t="shared" si="174"/>
        <v>0</v>
      </c>
      <c r="AH204" s="16">
        <f t="shared" ca="1" si="175"/>
        <v>23170.08737601728</v>
      </c>
      <c r="AI204" s="16">
        <f t="shared" ca="1" si="176"/>
        <v>1000021.6077899386</v>
      </c>
      <c r="AJ204" s="16">
        <f t="shared" ca="1" si="206"/>
        <v>5.6527420280738962E-2</v>
      </c>
      <c r="AK204" s="16">
        <f t="shared" ca="1" si="207"/>
        <v>5.6527420280738962E-2</v>
      </c>
      <c r="AO204" s="5">
        <v>183</v>
      </c>
      <c r="AP204" s="4" t="str">
        <f t="shared" si="208"/>
        <v/>
      </c>
      <c r="AQ204" s="5" t="str">
        <f t="shared" si="240"/>
        <v/>
      </c>
      <c r="AR204" s="5" t="str">
        <f t="shared" ca="1" si="209"/>
        <v/>
      </c>
      <c r="AS204" s="2" t="str">
        <f t="shared" si="210"/>
        <v/>
      </c>
      <c r="AT204" s="2" t="str">
        <f t="shared" si="241"/>
        <v/>
      </c>
      <c r="AU204" s="16" t="str">
        <f t="shared" si="234"/>
        <v/>
      </c>
      <c r="AV204" s="16" t="str">
        <f t="shared" si="177"/>
        <v/>
      </c>
      <c r="AW204" s="14" t="str">
        <f t="shared" si="211"/>
        <v/>
      </c>
      <c r="AX204" s="5" t="str">
        <f t="shared" si="178"/>
        <v/>
      </c>
      <c r="AY204" s="16" t="str">
        <f t="shared" si="179"/>
        <v/>
      </c>
      <c r="AZ204" s="16" t="str">
        <f t="shared" si="180"/>
        <v/>
      </c>
      <c r="BA204" s="16" t="str">
        <f t="shared" si="212"/>
        <v/>
      </c>
      <c r="BB204" s="16" t="str">
        <f t="shared" ca="1" si="213"/>
        <v/>
      </c>
      <c r="BF204" s="5">
        <v>183</v>
      </c>
      <c r="BG204" s="4" t="str">
        <f t="shared" si="214"/>
        <v/>
      </c>
      <c r="BH204" s="5" t="str">
        <f t="shared" si="242"/>
        <v/>
      </c>
      <c r="BI204" s="5" t="str">
        <f t="shared" ca="1" si="215"/>
        <v/>
      </c>
      <c r="BJ204" s="2" t="str">
        <f t="shared" si="216"/>
        <v/>
      </c>
      <c r="BK204" s="2" t="str">
        <f t="shared" si="243"/>
        <v/>
      </c>
      <c r="BL204" s="16" t="str">
        <f t="shared" si="235"/>
        <v/>
      </c>
      <c r="BM204" s="16" t="str">
        <f t="shared" si="181"/>
        <v/>
      </c>
      <c r="BN204" s="14" t="str">
        <f t="shared" si="217"/>
        <v/>
      </c>
      <c r="BO204" s="5" t="str">
        <f t="shared" si="182"/>
        <v/>
      </c>
      <c r="BP204" s="16" t="str">
        <f t="shared" si="183"/>
        <v/>
      </c>
      <c r="BQ204" s="16" t="str">
        <f t="shared" si="184"/>
        <v/>
      </c>
      <c r="BR204" s="16" t="str">
        <f t="shared" si="218"/>
        <v/>
      </c>
      <c r="BS204" s="16" t="str">
        <f t="shared" ca="1" si="219"/>
        <v/>
      </c>
      <c r="BW204" s="5">
        <v>183</v>
      </c>
      <c r="BX204" s="4">
        <f t="shared" ca="1" si="220"/>
        <v>51044</v>
      </c>
      <c r="BY204" s="5">
        <f t="shared" ca="1" si="244"/>
        <v>30</v>
      </c>
      <c r="BZ204" s="5">
        <f t="shared" ca="1" si="221"/>
        <v>5570</v>
      </c>
      <c r="CA204" s="2">
        <f t="shared" ca="1" si="222"/>
        <v>999492.47478252905</v>
      </c>
      <c r="CB204" s="2">
        <f t="shared" ca="1" si="245"/>
        <v>10876.065049990571</v>
      </c>
      <c r="CC204" s="16">
        <f t="shared" ca="1" si="236"/>
        <v>15301.700557386452</v>
      </c>
      <c r="CD204" s="16">
        <f t="shared" ca="1" si="185"/>
        <v>284.85535531311149</v>
      </c>
      <c r="CE204" s="14">
        <f t="shared" si="223"/>
        <v>450.45000000000005</v>
      </c>
      <c r="CF204" s="5">
        <f t="shared" si="186"/>
        <v>0</v>
      </c>
      <c r="CG204" s="16">
        <f t="shared" ca="1" si="187"/>
        <v>26913.070962690137</v>
      </c>
      <c r="CH204" s="16">
        <f t="shared" ca="1" si="188"/>
        <v>988616.40973253851</v>
      </c>
      <c r="CI204" s="16">
        <f t="shared" ca="1" si="224"/>
        <v>5.6527420280738962E-2</v>
      </c>
      <c r="CJ204" s="16">
        <f t="shared" ca="1" si="225"/>
        <v>5.6527420280738962E-2</v>
      </c>
      <c r="CN204" s="5">
        <v>183</v>
      </c>
      <c r="CO204" s="4">
        <f t="shared" ca="1" si="226"/>
        <v>51044</v>
      </c>
      <c r="CP204" s="5">
        <f t="shared" ca="1" si="246"/>
        <v>30</v>
      </c>
      <c r="CQ204" s="5">
        <f t="shared" ca="1" si="227"/>
        <v>5570</v>
      </c>
      <c r="CR204" s="2">
        <f t="shared" ca="1" si="228"/>
        <v>1007037.0358187436</v>
      </c>
      <c r="CS204" s="2">
        <f t="shared" ca="1" si="247"/>
        <v>7015.428028805045</v>
      </c>
      <c r="CT204" s="16">
        <f t="shared" ca="1" si="237"/>
        <v>15417.2037920038</v>
      </c>
      <c r="CU204" s="16">
        <f t="shared" ca="1" si="189"/>
        <v>287.00555520843329</v>
      </c>
      <c r="CV204" s="14">
        <f t="shared" si="229"/>
        <v>450.45000000000005</v>
      </c>
      <c r="CW204" s="5">
        <f t="shared" si="190"/>
        <v>0</v>
      </c>
      <c r="CX204" s="16">
        <f t="shared" ca="1" si="191"/>
        <v>23170.08737601728</v>
      </c>
      <c r="CY204" s="16">
        <f t="shared" ca="1" si="192"/>
        <v>1000021.6077899386</v>
      </c>
      <c r="CZ204" s="16">
        <f t="shared" ca="1" si="230"/>
        <v>5.6527420280738962E-2</v>
      </c>
      <c r="DA204" s="16">
        <f t="shared" ca="1" si="231"/>
        <v>5.6527420280738962E-2</v>
      </c>
    </row>
    <row r="205" spans="2:105">
      <c r="B205" s="5">
        <v>184</v>
      </c>
      <c r="C205" s="4">
        <f t="shared" ca="1" si="193"/>
        <v>51075</v>
      </c>
      <c r="D205" s="5">
        <f t="shared" ca="1" si="194"/>
        <v>31</v>
      </c>
      <c r="E205" s="5">
        <f t="shared" ca="1" si="195"/>
        <v>5601</v>
      </c>
      <c r="F205" s="2">
        <f t="shared" ca="1" si="196"/>
        <v>988616.40973253851</v>
      </c>
      <c r="G205" s="2">
        <f t="shared" ca="1" si="168"/>
        <v>10527.800774970661</v>
      </c>
      <c r="H205" s="16">
        <f t="shared" ca="1" si="232"/>
        <v>15643.671272229463</v>
      </c>
      <c r="I205" s="16">
        <f t="shared" ca="1" si="169"/>
        <v>291.14891549001345</v>
      </c>
      <c r="J205" s="14">
        <f t="shared" si="197"/>
        <v>450.45000000000005</v>
      </c>
      <c r="K205" s="5">
        <f t="shared" si="170"/>
        <v>0</v>
      </c>
      <c r="L205" s="16">
        <f t="shared" ca="1" si="171"/>
        <v>26913.070962690137</v>
      </c>
      <c r="M205" s="16">
        <f t="shared" ca="1" si="172"/>
        <v>978088.60895756783</v>
      </c>
      <c r="N205" s="16">
        <f t="shared" ca="1" si="198"/>
        <v>5.5630738802680268E-2</v>
      </c>
      <c r="O205" s="16">
        <f t="shared" ca="1" si="199"/>
        <v>5.5630738802680268E-2</v>
      </c>
      <c r="P205" s="82"/>
      <c r="Q205" s="77">
        <f ca="1">IFERROR(IF('Simulación Cliente'!$H$21="Simple",G205+H205+I205+J205+K205,AC205+AD205+AE205+AF205+AG205),"")</f>
        <v>26913.070962690137</v>
      </c>
      <c r="R205" s="79">
        <f t="shared" ca="1" si="200"/>
        <v>5601</v>
      </c>
      <c r="S205" s="78">
        <f ca="1">IFERROR((1+'Simulación Cliente'!$E$21)^(R205/360),"")</f>
        <v>18.961686624735357</v>
      </c>
      <c r="T205" s="75">
        <f t="shared" ca="1" si="201"/>
        <v>1419.34</v>
      </c>
      <c r="X205" s="5">
        <v>184</v>
      </c>
      <c r="Y205" s="4">
        <f t="shared" ca="1" si="202"/>
        <v>51075</v>
      </c>
      <c r="Z205" s="5">
        <f t="shared" ca="1" si="238"/>
        <v>31</v>
      </c>
      <c r="AA205" s="5">
        <f t="shared" ca="1" si="203"/>
        <v>5601</v>
      </c>
      <c r="AB205" s="2">
        <f t="shared" ca="1" si="204"/>
        <v>1000021.6077899386</v>
      </c>
      <c r="AC205" s="2">
        <f t="shared" ca="1" si="239"/>
        <v>6600.984734718395</v>
      </c>
      <c r="AD205" s="16">
        <f t="shared" ca="1" si="233"/>
        <v>15824.144879027985</v>
      </c>
      <c r="AE205" s="16">
        <f t="shared" ca="1" si="173"/>
        <v>294.50776227089909</v>
      </c>
      <c r="AF205" s="14">
        <f t="shared" si="205"/>
        <v>450.45000000000005</v>
      </c>
      <c r="AG205" s="5">
        <f t="shared" si="174"/>
        <v>0</v>
      </c>
      <c r="AH205" s="16">
        <f t="shared" ca="1" si="175"/>
        <v>23170.08737601728</v>
      </c>
      <c r="AI205" s="16">
        <f t="shared" ca="1" si="176"/>
        <v>993420.62305522023</v>
      </c>
      <c r="AJ205" s="16">
        <f t="shared" ca="1" si="206"/>
        <v>5.5630738802680268E-2</v>
      </c>
      <c r="AK205" s="16">
        <f t="shared" ca="1" si="207"/>
        <v>5.5630738802680268E-2</v>
      </c>
      <c r="AO205" s="5">
        <v>184</v>
      </c>
      <c r="AP205" s="4" t="str">
        <f t="shared" si="208"/>
        <v/>
      </c>
      <c r="AQ205" s="5" t="str">
        <f t="shared" si="240"/>
        <v/>
      </c>
      <c r="AR205" s="5" t="str">
        <f t="shared" ca="1" si="209"/>
        <v/>
      </c>
      <c r="AS205" s="2" t="str">
        <f t="shared" si="210"/>
        <v/>
      </c>
      <c r="AT205" s="2" t="str">
        <f t="shared" si="241"/>
        <v/>
      </c>
      <c r="AU205" s="16" t="str">
        <f t="shared" si="234"/>
        <v/>
      </c>
      <c r="AV205" s="16" t="str">
        <f t="shared" si="177"/>
        <v/>
      </c>
      <c r="AW205" s="14" t="str">
        <f t="shared" si="211"/>
        <v/>
      </c>
      <c r="AX205" s="5" t="str">
        <f t="shared" si="178"/>
        <v/>
      </c>
      <c r="AY205" s="16" t="str">
        <f t="shared" si="179"/>
        <v/>
      </c>
      <c r="AZ205" s="16" t="str">
        <f t="shared" si="180"/>
        <v/>
      </c>
      <c r="BA205" s="16" t="str">
        <f t="shared" si="212"/>
        <v/>
      </c>
      <c r="BB205" s="16" t="str">
        <f t="shared" ca="1" si="213"/>
        <v/>
      </c>
      <c r="BF205" s="5">
        <v>184</v>
      </c>
      <c r="BG205" s="4" t="str">
        <f t="shared" si="214"/>
        <v/>
      </c>
      <c r="BH205" s="5" t="str">
        <f t="shared" si="242"/>
        <v/>
      </c>
      <c r="BI205" s="5" t="str">
        <f t="shared" ca="1" si="215"/>
        <v/>
      </c>
      <c r="BJ205" s="2" t="str">
        <f t="shared" si="216"/>
        <v/>
      </c>
      <c r="BK205" s="2" t="str">
        <f t="shared" si="243"/>
        <v/>
      </c>
      <c r="BL205" s="16" t="str">
        <f t="shared" si="235"/>
        <v/>
      </c>
      <c r="BM205" s="16" t="str">
        <f t="shared" si="181"/>
        <v/>
      </c>
      <c r="BN205" s="14" t="str">
        <f t="shared" si="217"/>
        <v/>
      </c>
      <c r="BO205" s="5" t="str">
        <f t="shared" si="182"/>
        <v/>
      </c>
      <c r="BP205" s="16" t="str">
        <f t="shared" si="183"/>
        <v/>
      </c>
      <c r="BQ205" s="16" t="str">
        <f t="shared" si="184"/>
        <v/>
      </c>
      <c r="BR205" s="16" t="str">
        <f t="shared" si="218"/>
        <v/>
      </c>
      <c r="BS205" s="16" t="str">
        <f t="shared" ca="1" si="219"/>
        <v/>
      </c>
      <c r="BW205" s="5">
        <v>184</v>
      </c>
      <c r="BX205" s="4">
        <f t="shared" ca="1" si="220"/>
        <v>51075</v>
      </c>
      <c r="BY205" s="5">
        <f t="shared" ca="1" si="244"/>
        <v>31</v>
      </c>
      <c r="BZ205" s="5">
        <f t="shared" ca="1" si="221"/>
        <v>5601</v>
      </c>
      <c r="CA205" s="2">
        <f t="shared" ca="1" si="222"/>
        <v>988616.40973253851</v>
      </c>
      <c r="CB205" s="2">
        <f t="shared" ca="1" si="245"/>
        <v>10527.800774970661</v>
      </c>
      <c r="CC205" s="16">
        <f t="shared" ca="1" si="236"/>
        <v>15643.671272229463</v>
      </c>
      <c r="CD205" s="16">
        <f t="shared" ca="1" si="185"/>
        <v>291.14891549001345</v>
      </c>
      <c r="CE205" s="14">
        <f t="shared" si="223"/>
        <v>450.45000000000005</v>
      </c>
      <c r="CF205" s="5">
        <f t="shared" si="186"/>
        <v>0</v>
      </c>
      <c r="CG205" s="16">
        <f t="shared" ca="1" si="187"/>
        <v>26913.070962690137</v>
      </c>
      <c r="CH205" s="16">
        <f t="shared" ca="1" si="188"/>
        <v>978088.60895756783</v>
      </c>
      <c r="CI205" s="16">
        <f t="shared" ca="1" si="224"/>
        <v>5.5630738802680268E-2</v>
      </c>
      <c r="CJ205" s="16">
        <f t="shared" ca="1" si="225"/>
        <v>5.5630738802680268E-2</v>
      </c>
      <c r="CN205" s="5">
        <v>184</v>
      </c>
      <c r="CO205" s="4">
        <f t="shared" ca="1" si="226"/>
        <v>51075</v>
      </c>
      <c r="CP205" s="5">
        <f t="shared" ca="1" si="246"/>
        <v>31</v>
      </c>
      <c r="CQ205" s="5">
        <f t="shared" ca="1" si="227"/>
        <v>5601</v>
      </c>
      <c r="CR205" s="2">
        <f t="shared" ca="1" si="228"/>
        <v>1000021.6077899386</v>
      </c>
      <c r="CS205" s="2">
        <f t="shared" ca="1" si="247"/>
        <v>6600.984734718395</v>
      </c>
      <c r="CT205" s="16">
        <f t="shared" ca="1" si="237"/>
        <v>15824.144879027985</v>
      </c>
      <c r="CU205" s="16">
        <f t="shared" ca="1" si="189"/>
        <v>294.50776227089909</v>
      </c>
      <c r="CV205" s="14">
        <f t="shared" si="229"/>
        <v>450.45000000000005</v>
      </c>
      <c r="CW205" s="5">
        <f t="shared" si="190"/>
        <v>0</v>
      </c>
      <c r="CX205" s="16">
        <f t="shared" ca="1" si="191"/>
        <v>23170.08737601728</v>
      </c>
      <c r="CY205" s="16">
        <f t="shared" ca="1" si="192"/>
        <v>993420.62305522023</v>
      </c>
      <c r="CZ205" s="16">
        <f t="shared" ca="1" si="230"/>
        <v>5.5630738802680268E-2</v>
      </c>
      <c r="DA205" s="16">
        <f t="shared" ca="1" si="231"/>
        <v>5.5630738802680268E-2</v>
      </c>
    </row>
    <row r="206" spans="2:105">
      <c r="B206" s="5">
        <v>185</v>
      </c>
      <c r="C206" s="4">
        <f t="shared" ca="1" si="193"/>
        <v>51105</v>
      </c>
      <c r="D206" s="5">
        <f t="shared" ca="1" si="194"/>
        <v>30</v>
      </c>
      <c r="E206" s="5">
        <f t="shared" ca="1" si="195"/>
        <v>5631</v>
      </c>
      <c r="F206" s="2">
        <f t="shared" ca="1" si="196"/>
        <v>978088.60895756783</v>
      </c>
      <c r="G206" s="2">
        <f t="shared" ca="1" si="168"/>
        <v>11209.84700417814</v>
      </c>
      <c r="H206" s="16">
        <f t="shared" ca="1" si="232"/>
        <v>14974.018704959002</v>
      </c>
      <c r="I206" s="16">
        <f t="shared" ca="1" si="169"/>
        <v>278.75525355299555</v>
      </c>
      <c r="J206" s="14">
        <f t="shared" si="197"/>
        <v>450.45000000000005</v>
      </c>
      <c r="K206" s="5">
        <f t="shared" si="170"/>
        <v>0</v>
      </c>
      <c r="L206" s="16">
        <f t="shared" ca="1" si="171"/>
        <v>26913.070962690137</v>
      </c>
      <c r="M206" s="16">
        <f t="shared" ca="1" si="172"/>
        <v>966878.76195338974</v>
      </c>
      <c r="N206" s="16">
        <f t="shared" ca="1" si="198"/>
        <v>5.4776527854968261E-2</v>
      </c>
      <c r="O206" s="16">
        <f t="shared" ca="1" si="199"/>
        <v>5.4776527854968261E-2</v>
      </c>
      <c r="P206" s="82"/>
      <c r="Q206" s="77">
        <f ca="1">IFERROR(IF('Simulación Cliente'!$H$21="Simple",G206+H206+I206+J206+K206,AC206+AD206+AE206+AF206+AG206),"")</f>
        <v>26913.070962690137</v>
      </c>
      <c r="R206" s="79">
        <f t="shared" ca="1" si="200"/>
        <v>5631</v>
      </c>
      <c r="S206" s="78">
        <f ca="1">IFERROR((1+'Simulación Cliente'!$E$21)^(R206/360),"")</f>
        <v>19.262892989979544</v>
      </c>
      <c r="T206" s="75">
        <f t="shared" ca="1" si="201"/>
        <v>1397.15</v>
      </c>
      <c r="X206" s="5">
        <v>185</v>
      </c>
      <c r="Y206" s="4">
        <f t="shared" ca="1" si="202"/>
        <v>51105</v>
      </c>
      <c r="Z206" s="5">
        <f t="shared" ca="1" si="238"/>
        <v>30</v>
      </c>
      <c r="AA206" s="5">
        <f t="shared" ca="1" si="203"/>
        <v>5631</v>
      </c>
      <c r="AB206" s="2">
        <f t="shared" ca="1" si="204"/>
        <v>993420.62305522023</v>
      </c>
      <c r="AC206" s="2">
        <f t="shared" ca="1" si="239"/>
        <v>30397.856151975258</v>
      </c>
      <c r="AD206" s="16">
        <f t="shared" ca="1" si="233"/>
        <v>15208.743722488474</v>
      </c>
      <c r="AE206" s="16">
        <f t="shared" ca="1" si="173"/>
        <v>283.12487757082789</v>
      </c>
      <c r="AF206" s="14">
        <f t="shared" si="205"/>
        <v>450.45000000000005</v>
      </c>
      <c r="AG206" s="5">
        <f t="shared" si="174"/>
        <v>0</v>
      </c>
      <c r="AH206" s="16">
        <f t="shared" ca="1" si="175"/>
        <v>46340.17475203456</v>
      </c>
      <c r="AI206" s="16">
        <f t="shared" ca="1" si="176"/>
        <v>963022.76690324501</v>
      </c>
      <c r="AJ206" s="16">
        <f t="shared" ca="1" si="206"/>
        <v>0.10955305570993652</v>
      </c>
      <c r="AK206" s="16">
        <f t="shared" ca="1" si="207"/>
        <v>5.4776527854968261E-2</v>
      </c>
      <c r="AO206" s="5">
        <v>185</v>
      </c>
      <c r="AP206" s="4" t="str">
        <f t="shared" si="208"/>
        <v/>
      </c>
      <c r="AQ206" s="5" t="str">
        <f t="shared" si="240"/>
        <v/>
      </c>
      <c r="AR206" s="5" t="str">
        <f t="shared" ca="1" si="209"/>
        <v/>
      </c>
      <c r="AS206" s="2" t="str">
        <f t="shared" si="210"/>
        <v/>
      </c>
      <c r="AT206" s="2" t="str">
        <f t="shared" si="241"/>
        <v/>
      </c>
      <c r="AU206" s="16" t="str">
        <f t="shared" si="234"/>
        <v/>
      </c>
      <c r="AV206" s="16" t="str">
        <f t="shared" si="177"/>
        <v/>
      </c>
      <c r="AW206" s="14" t="str">
        <f t="shared" si="211"/>
        <v/>
      </c>
      <c r="AX206" s="5" t="str">
        <f t="shared" si="178"/>
        <v/>
      </c>
      <c r="AY206" s="16" t="str">
        <f t="shared" si="179"/>
        <v/>
      </c>
      <c r="AZ206" s="16" t="str">
        <f t="shared" si="180"/>
        <v/>
      </c>
      <c r="BA206" s="16" t="str">
        <f t="shared" si="212"/>
        <v/>
      </c>
      <c r="BB206" s="16" t="str">
        <f t="shared" ca="1" si="213"/>
        <v/>
      </c>
      <c r="BF206" s="5">
        <v>185</v>
      </c>
      <c r="BG206" s="4" t="str">
        <f t="shared" si="214"/>
        <v/>
      </c>
      <c r="BH206" s="5" t="str">
        <f t="shared" si="242"/>
        <v/>
      </c>
      <c r="BI206" s="5" t="str">
        <f t="shared" ca="1" si="215"/>
        <v/>
      </c>
      <c r="BJ206" s="2" t="str">
        <f t="shared" si="216"/>
        <v/>
      </c>
      <c r="BK206" s="2" t="str">
        <f t="shared" si="243"/>
        <v/>
      </c>
      <c r="BL206" s="16" t="str">
        <f t="shared" si="235"/>
        <v/>
      </c>
      <c r="BM206" s="16" t="str">
        <f t="shared" si="181"/>
        <v/>
      </c>
      <c r="BN206" s="14" t="str">
        <f t="shared" si="217"/>
        <v/>
      </c>
      <c r="BO206" s="5" t="str">
        <f t="shared" si="182"/>
        <v/>
      </c>
      <c r="BP206" s="16" t="str">
        <f t="shared" si="183"/>
        <v/>
      </c>
      <c r="BQ206" s="16" t="str">
        <f t="shared" si="184"/>
        <v/>
      </c>
      <c r="BR206" s="16" t="str">
        <f t="shared" si="218"/>
        <v/>
      </c>
      <c r="BS206" s="16" t="str">
        <f t="shared" ca="1" si="219"/>
        <v/>
      </c>
      <c r="BW206" s="5">
        <v>185</v>
      </c>
      <c r="BX206" s="4">
        <f t="shared" ca="1" si="220"/>
        <v>51105</v>
      </c>
      <c r="BY206" s="5">
        <f t="shared" ca="1" si="244"/>
        <v>30</v>
      </c>
      <c r="BZ206" s="5">
        <f t="shared" ca="1" si="221"/>
        <v>5631</v>
      </c>
      <c r="CA206" s="2">
        <f t="shared" ca="1" si="222"/>
        <v>978088.60895756783</v>
      </c>
      <c r="CB206" s="2">
        <f t="shared" ca="1" si="245"/>
        <v>11209.84700417814</v>
      </c>
      <c r="CC206" s="16">
        <f t="shared" ca="1" si="236"/>
        <v>14974.018704959002</v>
      </c>
      <c r="CD206" s="16">
        <f t="shared" ca="1" si="185"/>
        <v>278.75525355299555</v>
      </c>
      <c r="CE206" s="14">
        <f t="shared" si="223"/>
        <v>450.45000000000005</v>
      </c>
      <c r="CF206" s="5">
        <f t="shared" si="186"/>
        <v>0</v>
      </c>
      <c r="CG206" s="16">
        <f t="shared" ca="1" si="187"/>
        <v>26913.070962690137</v>
      </c>
      <c r="CH206" s="16">
        <f t="shared" ca="1" si="188"/>
        <v>966878.76195338974</v>
      </c>
      <c r="CI206" s="16">
        <f t="shared" ca="1" si="224"/>
        <v>5.4776527854968261E-2</v>
      </c>
      <c r="CJ206" s="16">
        <f t="shared" ca="1" si="225"/>
        <v>5.4776527854968261E-2</v>
      </c>
      <c r="CN206" s="5">
        <v>185</v>
      </c>
      <c r="CO206" s="4">
        <f t="shared" ca="1" si="226"/>
        <v>51105</v>
      </c>
      <c r="CP206" s="5">
        <f t="shared" ca="1" si="246"/>
        <v>30</v>
      </c>
      <c r="CQ206" s="5">
        <f t="shared" ca="1" si="227"/>
        <v>5631</v>
      </c>
      <c r="CR206" s="2">
        <f t="shared" ca="1" si="228"/>
        <v>993420.62305522023</v>
      </c>
      <c r="CS206" s="2">
        <f t="shared" ca="1" si="247"/>
        <v>30397.856151975258</v>
      </c>
      <c r="CT206" s="16">
        <f t="shared" ca="1" si="237"/>
        <v>15208.743722488474</v>
      </c>
      <c r="CU206" s="16">
        <f t="shared" ca="1" si="189"/>
        <v>283.12487757082789</v>
      </c>
      <c r="CV206" s="14">
        <f t="shared" si="229"/>
        <v>450.45000000000005</v>
      </c>
      <c r="CW206" s="5">
        <f t="shared" si="190"/>
        <v>0</v>
      </c>
      <c r="CX206" s="16">
        <f t="shared" ca="1" si="191"/>
        <v>46340.17475203456</v>
      </c>
      <c r="CY206" s="16">
        <f t="shared" ca="1" si="192"/>
        <v>963022.76690324501</v>
      </c>
      <c r="CZ206" s="16">
        <f t="shared" ca="1" si="230"/>
        <v>0.10955305570993652</v>
      </c>
      <c r="DA206" s="16">
        <f t="shared" ca="1" si="231"/>
        <v>5.4776527854968261E-2</v>
      </c>
    </row>
    <row r="207" spans="2:105">
      <c r="B207" s="5">
        <v>186</v>
      </c>
      <c r="C207" s="4">
        <f t="shared" ca="1" si="193"/>
        <v>51136</v>
      </c>
      <c r="D207" s="5">
        <f t="shared" ca="1" si="194"/>
        <v>31</v>
      </c>
      <c r="E207" s="5">
        <f t="shared" ca="1" si="195"/>
        <v>5662</v>
      </c>
      <c r="F207" s="2">
        <f t="shared" ca="1" si="196"/>
        <v>966878.76195338974</v>
      </c>
      <c r="G207" s="2">
        <f t="shared" ca="1" si="168"/>
        <v>10878.17479795337</v>
      </c>
      <c r="H207" s="16">
        <f t="shared" ca="1" si="232"/>
        <v>15299.69901692317</v>
      </c>
      <c r="I207" s="16">
        <f t="shared" ca="1" si="169"/>
        <v>284.74714781359455</v>
      </c>
      <c r="J207" s="14">
        <f t="shared" si="197"/>
        <v>450.45000000000005</v>
      </c>
      <c r="K207" s="5">
        <f t="shared" si="170"/>
        <v>0</v>
      </c>
      <c r="L207" s="16">
        <f t="shared" ca="1" si="171"/>
        <v>26913.070962690137</v>
      </c>
      <c r="M207" s="16">
        <f t="shared" ca="1" si="172"/>
        <v>956000.5871554364</v>
      </c>
      <c r="N207" s="16">
        <f t="shared" ca="1" si="198"/>
        <v>5.3907620381109057E-2</v>
      </c>
      <c r="O207" s="16">
        <f t="shared" ca="1" si="199"/>
        <v>5.3907620381109057E-2</v>
      </c>
      <c r="P207" s="82"/>
      <c r="Q207" s="77">
        <f ca="1">IFERROR(IF('Simulación Cliente'!$H$21="Simple",G207+H207+I207+J207+K207,AC207+AD207+AE207+AF207+AG207),"")</f>
        <v>26913.070962690137</v>
      </c>
      <c r="R207" s="79">
        <f t="shared" ca="1" si="200"/>
        <v>5662</v>
      </c>
      <c r="S207" s="78">
        <f ca="1">IFERROR((1+'Simulación Cliente'!$E$21)^(R207/360),"")</f>
        <v>19.579167005167143</v>
      </c>
      <c r="T207" s="75">
        <f t="shared" ca="1" si="201"/>
        <v>1374.58</v>
      </c>
      <c r="X207" s="5">
        <v>186</v>
      </c>
      <c r="Y207" s="4">
        <f t="shared" ca="1" si="202"/>
        <v>51136</v>
      </c>
      <c r="Z207" s="5">
        <f t="shared" ca="1" si="238"/>
        <v>31</v>
      </c>
      <c r="AA207" s="5">
        <f t="shared" ca="1" si="203"/>
        <v>5662</v>
      </c>
      <c r="AB207" s="2">
        <f t="shared" ca="1" si="204"/>
        <v>963022.76690324501</v>
      </c>
      <c r="AC207" s="2">
        <f t="shared" ca="1" si="239"/>
        <v>7197.3433131108068</v>
      </c>
      <c r="AD207" s="16">
        <f t="shared" ca="1" si="233"/>
        <v>15238.682511028706</v>
      </c>
      <c r="AE207" s="16">
        <f t="shared" ca="1" si="173"/>
        <v>283.61155187776723</v>
      </c>
      <c r="AF207" s="14">
        <f t="shared" si="205"/>
        <v>450.45000000000005</v>
      </c>
      <c r="AG207" s="5">
        <f t="shared" si="174"/>
        <v>0</v>
      </c>
      <c r="AH207" s="16">
        <f t="shared" ca="1" si="175"/>
        <v>23170.08737601728</v>
      </c>
      <c r="AI207" s="16">
        <f t="shared" ca="1" si="176"/>
        <v>955825.42359013425</v>
      </c>
      <c r="AJ207" s="16">
        <f t="shared" ca="1" si="206"/>
        <v>5.3907620381109057E-2</v>
      </c>
      <c r="AK207" s="16">
        <f t="shared" ca="1" si="207"/>
        <v>5.3907620381109057E-2</v>
      </c>
      <c r="AO207" s="5">
        <v>186</v>
      </c>
      <c r="AP207" s="4" t="str">
        <f t="shared" si="208"/>
        <v/>
      </c>
      <c r="AQ207" s="5" t="str">
        <f t="shared" si="240"/>
        <v/>
      </c>
      <c r="AR207" s="5" t="str">
        <f t="shared" ca="1" si="209"/>
        <v/>
      </c>
      <c r="AS207" s="2" t="str">
        <f t="shared" si="210"/>
        <v/>
      </c>
      <c r="AT207" s="2" t="str">
        <f t="shared" si="241"/>
        <v/>
      </c>
      <c r="AU207" s="16" t="str">
        <f t="shared" si="234"/>
        <v/>
      </c>
      <c r="AV207" s="16" t="str">
        <f t="shared" si="177"/>
        <v/>
      </c>
      <c r="AW207" s="14" t="str">
        <f t="shared" si="211"/>
        <v/>
      </c>
      <c r="AX207" s="5" t="str">
        <f t="shared" si="178"/>
        <v/>
      </c>
      <c r="AY207" s="16" t="str">
        <f t="shared" si="179"/>
        <v/>
      </c>
      <c r="AZ207" s="16" t="str">
        <f t="shared" si="180"/>
        <v/>
      </c>
      <c r="BA207" s="16" t="str">
        <f t="shared" si="212"/>
        <v/>
      </c>
      <c r="BB207" s="16" t="str">
        <f t="shared" ca="1" si="213"/>
        <v/>
      </c>
      <c r="BF207" s="5">
        <v>186</v>
      </c>
      <c r="BG207" s="4" t="str">
        <f t="shared" si="214"/>
        <v/>
      </c>
      <c r="BH207" s="5" t="str">
        <f t="shared" si="242"/>
        <v/>
      </c>
      <c r="BI207" s="5" t="str">
        <f t="shared" ca="1" si="215"/>
        <v/>
      </c>
      <c r="BJ207" s="2" t="str">
        <f t="shared" si="216"/>
        <v/>
      </c>
      <c r="BK207" s="2" t="str">
        <f t="shared" si="243"/>
        <v/>
      </c>
      <c r="BL207" s="16" t="str">
        <f t="shared" si="235"/>
        <v/>
      </c>
      <c r="BM207" s="16" t="str">
        <f t="shared" si="181"/>
        <v/>
      </c>
      <c r="BN207" s="14" t="str">
        <f t="shared" si="217"/>
        <v/>
      </c>
      <c r="BO207" s="5" t="str">
        <f t="shared" si="182"/>
        <v/>
      </c>
      <c r="BP207" s="16" t="str">
        <f t="shared" si="183"/>
        <v/>
      </c>
      <c r="BQ207" s="16" t="str">
        <f t="shared" si="184"/>
        <v/>
      </c>
      <c r="BR207" s="16" t="str">
        <f t="shared" si="218"/>
        <v/>
      </c>
      <c r="BS207" s="16" t="str">
        <f t="shared" ca="1" si="219"/>
        <v/>
      </c>
      <c r="BW207" s="5">
        <v>186</v>
      </c>
      <c r="BX207" s="4">
        <f t="shared" ca="1" si="220"/>
        <v>51136</v>
      </c>
      <c r="BY207" s="5">
        <f t="shared" ca="1" si="244"/>
        <v>31</v>
      </c>
      <c r="BZ207" s="5">
        <f t="shared" ca="1" si="221"/>
        <v>5662</v>
      </c>
      <c r="CA207" s="2">
        <f t="shared" ca="1" si="222"/>
        <v>966878.76195338974</v>
      </c>
      <c r="CB207" s="2">
        <f t="shared" ca="1" si="245"/>
        <v>10878.17479795337</v>
      </c>
      <c r="CC207" s="16">
        <f t="shared" ca="1" si="236"/>
        <v>15299.69901692317</v>
      </c>
      <c r="CD207" s="16">
        <f t="shared" ca="1" si="185"/>
        <v>284.74714781359455</v>
      </c>
      <c r="CE207" s="14">
        <f t="shared" si="223"/>
        <v>450.45000000000005</v>
      </c>
      <c r="CF207" s="5">
        <f t="shared" si="186"/>
        <v>0</v>
      </c>
      <c r="CG207" s="16">
        <f t="shared" ca="1" si="187"/>
        <v>26913.070962690137</v>
      </c>
      <c r="CH207" s="16">
        <f t="shared" ca="1" si="188"/>
        <v>956000.5871554364</v>
      </c>
      <c r="CI207" s="16">
        <f t="shared" ca="1" si="224"/>
        <v>5.3907620381109057E-2</v>
      </c>
      <c r="CJ207" s="16">
        <f t="shared" ca="1" si="225"/>
        <v>5.3907620381109057E-2</v>
      </c>
      <c r="CN207" s="5">
        <v>186</v>
      </c>
      <c r="CO207" s="4">
        <f t="shared" ca="1" si="226"/>
        <v>51136</v>
      </c>
      <c r="CP207" s="5">
        <f t="shared" ca="1" si="246"/>
        <v>31</v>
      </c>
      <c r="CQ207" s="5">
        <f t="shared" ca="1" si="227"/>
        <v>5662</v>
      </c>
      <c r="CR207" s="2">
        <f t="shared" ca="1" si="228"/>
        <v>963022.76690324501</v>
      </c>
      <c r="CS207" s="2">
        <f t="shared" ca="1" si="247"/>
        <v>7197.3433131108068</v>
      </c>
      <c r="CT207" s="16">
        <f t="shared" ca="1" si="237"/>
        <v>15238.682511028706</v>
      </c>
      <c r="CU207" s="16">
        <f t="shared" ca="1" si="189"/>
        <v>283.61155187776723</v>
      </c>
      <c r="CV207" s="14">
        <f t="shared" si="229"/>
        <v>450.45000000000005</v>
      </c>
      <c r="CW207" s="5">
        <f t="shared" si="190"/>
        <v>0</v>
      </c>
      <c r="CX207" s="16">
        <f t="shared" ca="1" si="191"/>
        <v>23170.08737601728</v>
      </c>
      <c r="CY207" s="16">
        <f t="shared" ca="1" si="192"/>
        <v>955825.42359013425</v>
      </c>
      <c r="CZ207" s="16">
        <f t="shared" ca="1" si="230"/>
        <v>5.3907620381109057E-2</v>
      </c>
      <c r="DA207" s="16">
        <f t="shared" ca="1" si="231"/>
        <v>5.3907620381109057E-2</v>
      </c>
    </row>
    <row r="208" spans="2:105">
      <c r="B208" s="5">
        <v>187</v>
      </c>
      <c r="C208" s="4">
        <f t="shared" ca="1" si="193"/>
        <v>51167</v>
      </c>
      <c r="D208" s="5">
        <f t="shared" ca="1" si="194"/>
        <v>31</v>
      </c>
      <c r="E208" s="5">
        <f t="shared" ca="1" si="195"/>
        <v>5693</v>
      </c>
      <c r="F208" s="2">
        <f t="shared" ca="1" si="196"/>
        <v>956000.5871554364</v>
      </c>
      <c r="G208" s="2">
        <f t="shared" ca="1" si="168"/>
        <v>11053.512530232027</v>
      </c>
      <c r="H208" s="16">
        <f t="shared" ca="1" si="232"/>
        <v>15127.564922338323</v>
      </c>
      <c r="I208" s="16">
        <f t="shared" ca="1" si="169"/>
        <v>281.54351011978798</v>
      </c>
      <c r="J208" s="14">
        <f t="shared" si="197"/>
        <v>450.45000000000005</v>
      </c>
      <c r="K208" s="5">
        <f t="shared" si="170"/>
        <v>0</v>
      </c>
      <c r="L208" s="16">
        <f t="shared" ca="1" si="171"/>
        <v>26913.070962690137</v>
      </c>
      <c r="M208" s="16">
        <f t="shared" ca="1" si="172"/>
        <v>944947.07462520432</v>
      </c>
      <c r="N208" s="16">
        <f t="shared" ca="1" si="198"/>
        <v>5.3052496186835031E-2</v>
      </c>
      <c r="O208" s="16">
        <f t="shared" ca="1" si="199"/>
        <v>5.3052496186835031E-2</v>
      </c>
      <c r="P208" s="82"/>
      <c r="Q208" s="77">
        <f ca="1">IFERROR(IF('Simulación Cliente'!$H$21="Simple",G208+H208+I208+J208+K208,AC208+AD208+AE208+AF208+AG208),"")</f>
        <v>26913.070962690137</v>
      </c>
      <c r="R208" s="79">
        <f t="shared" ca="1" si="200"/>
        <v>5693</v>
      </c>
      <c r="S208" s="78">
        <f ca="1">IFERROR((1+'Simulación Cliente'!$E$21)^(R208/360),"")</f>
        <v>19.900633867178687</v>
      </c>
      <c r="T208" s="75">
        <f t="shared" ca="1" si="201"/>
        <v>1352.37</v>
      </c>
      <c r="X208" s="5">
        <v>187</v>
      </c>
      <c r="Y208" s="4">
        <f t="shared" ca="1" si="202"/>
        <v>51167</v>
      </c>
      <c r="Z208" s="5">
        <f t="shared" ca="1" si="238"/>
        <v>31</v>
      </c>
      <c r="AA208" s="5">
        <f t="shared" ca="1" si="203"/>
        <v>5693</v>
      </c>
      <c r="AB208" s="2">
        <f t="shared" ca="1" si="204"/>
        <v>955825.42359013425</v>
      </c>
      <c r="AC208" s="2">
        <f t="shared" ca="1" si="239"/>
        <v>7313.3522832175549</v>
      </c>
      <c r="AD208" s="16">
        <f t="shared" ca="1" si="233"/>
        <v>15124.793168594926</v>
      </c>
      <c r="AE208" s="16">
        <f t="shared" ca="1" si="173"/>
        <v>281.49192420479704</v>
      </c>
      <c r="AF208" s="14">
        <f t="shared" si="205"/>
        <v>450.45000000000005</v>
      </c>
      <c r="AG208" s="5">
        <f t="shared" si="174"/>
        <v>0</v>
      </c>
      <c r="AH208" s="16">
        <f t="shared" ca="1" si="175"/>
        <v>23170.08737601728</v>
      </c>
      <c r="AI208" s="16">
        <f t="shared" ca="1" si="176"/>
        <v>948512.07130691665</v>
      </c>
      <c r="AJ208" s="16">
        <f t="shared" ca="1" si="206"/>
        <v>5.3052496186835031E-2</v>
      </c>
      <c r="AK208" s="16">
        <f t="shared" ca="1" si="207"/>
        <v>5.3052496186835031E-2</v>
      </c>
      <c r="AO208" s="5">
        <v>187</v>
      </c>
      <c r="AP208" s="4" t="str">
        <f t="shared" si="208"/>
        <v/>
      </c>
      <c r="AQ208" s="5" t="str">
        <f t="shared" si="240"/>
        <v/>
      </c>
      <c r="AR208" s="5" t="str">
        <f t="shared" ca="1" si="209"/>
        <v/>
      </c>
      <c r="AS208" s="2" t="str">
        <f t="shared" si="210"/>
        <v/>
      </c>
      <c r="AT208" s="2" t="str">
        <f t="shared" si="241"/>
        <v/>
      </c>
      <c r="AU208" s="16" t="str">
        <f t="shared" si="234"/>
        <v/>
      </c>
      <c r="AV208" s="16" t="str">
        <f t="shared" si="177"/>
        <v/>
      </c>
      <c r="AW208" s="14" t="str">
        <f t="shared" si="211"/>
        <v/>
      </c>
      <c r="AX208" s="5" t="str">
        <f t="shared" si="178"/>
        <v/>
      </c>
      <c r="AY208" s="16" t="str">
        <f t="shared" si="179"/>
        <v/>
      </c>
      <c r="AZ208" s="16" t="str">
        <f t="shared" si="180"/>
        <v/>
      </c>
      <c r="BA208" s="16" t="str">
        <f t="shared" si="212"/>
        <v/>
      </c>
      <c r="BB208" s="16" t="str">
        <f t="shared" ca="1" si="213"/>
        <v/>
      </c>
      <c r="BF208" s="5">
        <v>187</v>
      </c>
      <c r="BG208" s="4" t="str">
        <f t="shared" si="214"/>
        <v/>
      </c>
      <c r="BH208" s="5" t="str">
        <f t="shared" si="242"/>
        <v/>
      </c>
      <c r="BI208" s="5" t="str">
        <f t="shared" ca="1" si="215"/>
        <v/>
      </c>
      <c r="BJ208" s="2" t="str">
        <f t="shared" si="216"/>
        <v/>
      </c>
      <c r="BK208" s="2" t="str">
        <f t="shared" si="243"/>
        <v/>
      </c>
      <c r="BL208" s="16" t="str">
        <f t="shared" si="235"/>
        <v/>
      </c>
      <c r="BM208" s="16" t="str">
        <f t="shared" si="181"/>
        <v/>
      </c>
      <c r="BN208" s="14" t="str">
        <f t="shared" si="217"/>
        <v/>
      </c>
      <c r="BO208" s="5" t="str">
        <f t="shared" si="182"/>
        <v/>
      </c>
      <c r="BP208" s="16" t="str">
        <f t="shared" si="183"/>
        <v/>
      </c>
      <c r="BQ208" s="16" t="str">
        <f t="shared" si="184"/>
        <v/>
      </c>
      <c r="BR208" s="16" t="str">
        <f t="shared" si="218"/>
        <v/>
      </c>
      <c r="BS208" s="16" t="str">
        <f t="shared" ca="1" si="219"/>
        <v/>
      </c>
      <c r="BW208" s="5">
        <v>187</v>
      </c>
      <c r="BX208" s="4">
        <f t="shared" ca="1" si="220"/>
        <v>51167</v>
      </c>
      <c r="BY208" s="5">
        <f t="shared" ca="1" si="244"/>
        <v>31</v>
      </c>
      <c r="BZ208" s="5">
        <f t="shared" ca="1" si="221"/>
        <v>5693</v>
      </c>
      <c r="CA208" s="2">
        <f t="shared" ca="1" si="222"/>
        <v>956000.5871554364</v>
      </c>
      <c r="CB208" s="2">
        <f t="shared" ca="1" si="245"/>
        <v>11053.512530232027</v>
      </c>
      <c r="CC208" s="16">
        <f t="shared" ca="1" si="236"/>
        <v>15127.564922338323</v>
      </c>
      <c r="CD208" s="16">
        <f t="shared" ca="1" si="185"/>
        <v>281.54351011978798</v>
      </c>
      <c r="CE208" s="14">
        <f t="shared" si="223"/>
        <v>450.45000000000005</v>
      </c>
      <c r="CF208" s="5">
        <f t="shared" si="186"/>
        <v>0</v>
      </c>
      <c r="CG208" s="16">
        <f t="shared" ca="1" si="187"/>
        <v>26913.070962690137</v>
      </c>
      <c r="CH208" s="16">
        <f t="shared" ca="1" si="188"/>
        <v>944947.07462520432</v>
      </c>
      <c r="CI208" s="16">
        <f t="shared" ca="1" si="224"/>
        <v>5.3052496186835031E-2</v>
      </c>
      <c r="CJ208" s="16">
        <f t="shared" ca="1" si="225"/>
        <v>5.3052496186835031E-2</v>
      </c>
      <c r="CN208" s="5">
        <v>187</v>
      </c>
      <c r="CO208" s="4">
        <f t="shared" ca="1" si="226"/>
        <v>51167</v>
      </c>
      <c r="CP208" s="5">
        <f t="shared" ca="1" si="246"/>
        <v>31</v>
      </c>
      <c r="CQ208" s="5">
        <f t="shared" ca="1" si="227"/>
        <v>5693</v>
      </c>
      <c r="CR208" s="2">
        <f t="shared" ca="1" si="228"/>
        <v>955825.42359013425</v>
      </c>
      <c r="CS208" s="2">
        <f t="shared" ca="1" si="247"/>
        <v>7313.3522832175549</v>
      </c>
      <c r="CT208" s="16">
        <f t="shared" ca="1" si="237"/>
        <v>15124.793168594926</v>
      </c>
      <c r="CU208" s="16">
        <f t="shared" ca="1" si="189"/>
        <v>281.49192420479704</v>
      </c>
      <c r="CV208" s="14">
        <f t="shared" si="229"/>
        <v>450.45000000000005</v>
      </c>
      <c r="CW208" s="5">
        <f t="shared" si="190"/>
        <v>0</v>
      </c>
      <c r="CX208" s="16">
        <f t="shared" ca="1" si="191"/>
        <v>23170.08737601728</v>
      </c>
      <c r="CY208" s="16">
        <f t="shared" ca="1" si="192"/>
        <v>948512.07130691665</v>
      </c>
      <c r="CZ208" s="16">
        <f t="shared" ca="1" si="230"/>
        <v>5.3052496186835031E-2</v>
      </c>
      <c r="DA208" s="16">
        <f t="shared" ca="1" si="231"/>
        <v>5.3052496186835031E-2</v>
      </c>
    </row>
    <row r="209" spans="2:105">
      <c r="B209" s="5">
        <v>188</v>
      </c>
      <c r="C209" s="4">
        <f t="shared" ca="1" si="193"/>
        <v>51196</v>
      </c>
      <c r="D209" s="5">
        <f t="shared" ca="1" si="194"/>
        <v>29</v>
      </c>
      <c r="E209" s="5">
        <f t="shared" ca="1" si="195"/>
        <v>5722</v>
      </c>
      <c r="F209" s="2">
        <f t="shared" ca="1" si="196"/>
        <v>944947.07462520432</v>
      </c>
      <c r="G209" s="2">
        <f t="shared" ca="1" si="168"/>
        <v>12221.420792183531</v>
      </c>
      <c r="H209" s="16">
        <f t="shared" ca="1" si="232"/>
        <v>13980.868487907346</v>
      </c>
      <c r="I209" s="16">
        <f t="shared" ca="1" si="169"/>
        <v>260.33168259925742</v>
      </c>
      <c r="J209" s="14">
        <f t="shared" si="197"/>
        <v>450.45000000000005</v>
      </c>
      <c r="K209" s="5">
        <f t="shared" si="170"/>
        <v>0</v>
      </c>
      <c r="L209" s="16">
        <f t="shared" ca="1" si="171"/>
        <v>26913.070962690137</v>
      </c>
      <c r="M209" s="16">
        <f t="shared" ca="1" si="172"/>
        <v>932725.65383302083</v>
      </c>
      <c r="N209" s="16">
        <f t="shared" ca="1" si="198"/>
        <v>5.2264825664295564E-2</v>
      </c>
      <c r="O209" s="16">
        <f t="shared" ca="1" si="199"/>
        <v>5.2264825664295564E-2</v>
      </c>
      <c r="P209" s="82"/>
      <c r="Q209" s="77">
        <f ca="1">IFERROR(IF('Simulación Cliente'!$H$21="Simple",G209+H209+I209+J209+K209,AC209+AD209+AE209+AF209+AG209),"")</f>
        <v>26913.070962690137</v>
      </c>
      <c r="R209" s="79">
        <f t="shared" ca="1" si="200"/>
        <v>5722</v>
      </c>
      <c r="S209" s="78">
        <f ca="1">IFERROR((1+'Simulación Cliente'!$E$21)^(R209/360),"")</f>
        <v>20.206137559071426</v>
      </c>
      <c r="T209" s="75">
        <f t="shared" ca="1" si="201"/>
        <v>1331.93</v>
      </c>
      <c r="X209" s="5">
        <v>188</v>
      </c>
      <c r="Y209" s="4">
        <f t="shared" ca="1" si="202"/>
        <v>51196</v>
      </c>
      <c r="Z209" s="5">
        <f t="shared" ca="1" si="238"/>
        <v>29</v>
      </c>
      <c r="AA209" s="5">
        <f t="shared" ca="1" si="203"/>
        <v>5722</v>
      </c>
      <c r="AB209" s="2">
        <f t="shared" ca="1" si="204"/>
        <v>948512.07130691665</v>
      </c>
      <c r="AC209" s="2">
        <f t="shared" ca="1" si="239"/>
        <v>8424.7095071931872</v>
      </c>
      <c r="AD209" s="16">
        <f t="shared" ca="1" si="233"/>
        <v>14033.61403430381</v>
      </c>
      <c r="AE209" s="16">
        <f t="shared" ca="1" si="173"/>
        <v>261.31383452028331</v>
      </c>
      <c r="AF209" s="14">
        <f t="shared" si="205"/>
        <v>450.45000000000005</v>
      </c>
      <c r="AG209" s="5">
        <f t="shared" si="174"/>
        <v>0</v>
      </c>
      <c r="AH209" s="16">
        <f t="shared" ca="1" si="175"/>
        <v>23170.08737601728</v>
      </c>
      <c r="AI209" s="16">
        <f t="shared" ca="1" si="176"/>
        <v>940087.36179972347</v>
      </c>
      <c r="AJ209" s="16">
        <f t="shared" ca="1" si="206"/>
        <v>5.2264825664295564E-2</v>
      </c>
      <c r="AK209" s="16">
        <f t="shared" ca="1" si="207"/>
        <v>5.2264825664295564E-2</v>
      </c>
      <c r="AO209" s="5">
        <v>188</v>
      </c>
      <c r="AP209" s="4" t="str">
        <f t="shared" si="208"/>
        <v/>
      </c>
      <c r="AQ209" s="5" t="str">
        <f t="shared" si="240"/>
        <v/>
      </c>
      <c r="AR209" s="5" t="str">
        <f t="shared" ca="1" si="209"/>
        <v/>
      </c>
      <c r="AS209" s="2" t="str">
        <f t="shared" si="210"/>
        <v/>
      </c>
      <c r="AT209" s="2" t="str">
        <f t="shared" si="241"/>
        <v/>
      </c>
      <c r="AU209" s="16" t="str">
        <f t="shared" si="234"/>
        <v/>
      </c>
      <c r="AV209" s="16" t="str">
        <f t="shared" si="177"/>
        <v/>
      </c>
      <c r="AW209" s="14" t="str">
        <f t="shared" si="211"/>
        <v/>
      </c>
      <c r="AX209" s="5" t="str">
        <f t="shared" si="178"/>
        <v/>
      </c>
      <c r="AY209" s="16" t="str">
        <f t="shared" si="179"/>
        <v/>
      </c>
      <c r="AZ209" s="16" t="str">
        <f t="shared" si="180"/>
        <v/>
      </c>
      <c r="BA209" s="16" t="str">
        <f t="shared" si="212"/>
        <v/>
      </c>
      <c r="BB209" s="16" t="str">
        <f t="shared" ca="1" si="213"/>
        <v/>
      </c>
      <c r="BF209" s="5">
        <v>188</v>
      </c>
      <c r="BG209" s="4" t="str">
        <f t="shared" si="214"/>
        <v/>
      </c>
      <c r="BH209" s="5" t="str">
        <f t="shared" si="242"/>
        <v/>
      </c>
      <c r="BI209" s="5" t="str">
        <f t="shared" ca="1" si="215"/>
        <v/>
      </c>
      <c r="BJ209" s="2" t="str">
        <f t="shared" si="216"/>
        <v/>
      </c>
      <c r="BK209" s="2" t="str">
        <f t="shared" si="243"/>
        <v/>
      </c>
      <c r="BL209" s="16" t="str">
        <f t="shared" si="235"/>
        <v/>
      </c>
      <c r="BM209" s="16" t="str">
        <f t="shared" si="181"/>
        <v/>
      </c>
      <c r="BN209" s="14" t="str">
        <f t="shared" si="217"/>
        <v/>
      </c>
      <c r="BO209" s="5" t="str">
        <f t="shared" si="182"/>
        <v/>
      </c>
      <c r="BP209" s="16" t="str">
        <f t="shared" si="183"/>
        <v/>
      </c>
      <c r="BQ209" s="16" t="str">
        <f t="shared" si="184"/>
        <v/>
      </c>
      <c r="BR209" s="16" t="str">
        <f t="shared" si="218"/>
        <v/>
      </c>
      <c r="BS209" s="16" t="str">
        <f t="shared" ca="1" si="219"/>
        <v/>
      </c>
      <c r="BW209" s="5">
        <v>188</v>
      </c>
      <c r="BX209" s="4">
        <f t="shared" ca="1" si="220"/>
        <v>51196</v>
      </c>
      <c r="BY209" s="5">
        <f t="shared" ca="1" si="244"/>
        <v>29</v>
      </c>
      <c r="BZ209" s="5">
        <f t="shared" ca="1" si="221"/>
        <v>5722</v>
      </c>
      <c r="CA209" s="2">
        <f t="shared" ca="1" si="222"/>
        <v>944947.07462520432</v>
      </c>
      <c r="CB209" s="2">
        <f t="shared" ca="1" si="245"/>
        <v>12221.420792183531</v>
      </c>
      <c r="CC209" s="16">
        <f t="shared" ca="1" si="236"/>
        <v>13980.868487907346</v>
      </c>
      <c r="CD209" s="16">
        <f t="shared" ca="1" si="185"/>
        <v>260.33168259925742</v>
      </c>
      <c r="CE209" s="14">
        <f t="shared" si="223"/>
        <v>450.45000000000005</v>
      </c>
      <c r="CF209" s="5">
        <f t="shared" si="186"/>
        <v>0</v>
      </c>
      <c r="CG209" s="16">
        <f t="shared" ca="1" si="187"/>
        <v>26913.070962690137</v>
      </c>
      <c r="CH209" s="16">
        <f t="shared" ca="1" si="188"/>
        <v>932725.65383302083</v>
      </c>
      <c r="CI209" s="16">
        <f t="shared" ca="1" si="224"/>
        <v>5.2264825664295564E-2</v>
      </c>
      <c r="CJ209" s="16">
        <f t="shared" ca="1" si="225"/>
        <v>5.2264825664295564E-2</v>
      </c>
      <c r="CN209" s="5">
        <v>188</v>
      </c>
      <c r="CO209" s="4">
        <f t="shared" ca="1" si="226"/>
        <v>51196</v>
      </c>
      <c r="CP209" s="5">
        <f t="shared" ca="1" si="246"/>
        <v>29</v>
      </c>
      <c r="CQ209" s="5">
        <f t="shared" ca="1" si="227"/>
        <v>5722</v>
      </c>
      <c r="CR209" s="2">
        <f t="shared" ca="1" si="228"/>
        <v>948512.07130691665</v>
      </c>
      <c r="CS209" s="2">
        <f t="shared" ca="1" si="247"/>
        <v>8424.7095071931872</v>
      </c>
      <c r="CT209" s="16">
        <f t="shared" ca="1" si="237"/>
        <v>14033.61403430381</v>
      </c>
      <c r="CU209" s="16">
        <f t="shared" ca="1" si="189"/>
        <v>261.31383452028331</v>
      </c>
      <c r="CV209" s="14">
        <f t="shared" si="229"/>
        <v>450.45000000000005</v>
      </c>
      <c r="CW209" s="5">
        <f t="shared" si="190"/>
        <v>0</v>
      </c>
      <c r="CX209" s="16">
        <f t="shared" ca="1" si="191"/>
        <v>23170.08737601728</v>
      </c>
      <c r="CY209" s="16">
        <f t="shared" ca="1" si="192"/>
        <v>940087.36179972347</v>
      </c>
      <c r="CZ209" s="16">
        <f t="shared" ca="1" si="230"/>
        <v>5.2264825664295564E-2</v>
      </c>
      <c r="DA209" s="16">
        <f t="shared" ca="1" si="231"/>
        <v>5.2264825664295564E-2</v>
      </c>
    </row>
    <row r="210" spans="2:105">
      <c r="B210" s="5">
        <v>189</v>
      </c>
      <c r="C210" s="4">
        <f t="shared" ca="1" si="193"/>
        <v>51227</v>
      </c>
      <c r="D210" s="5">
        <f t="shared" ca="1" si="194"/>
        <v>31</v>
      </c>
      <c r="E210" s="5">
        <f t="shared" ca="1" si="195"/>
        <v>5753</v>
      </c>
      <c r="F210" s="2">
        <f t="shared" ca="1" si="196"/>
        <v>932725.65383302083</v>
      </c>
      <c r="G210" s="2">
        <f t="shared" ca="1" si="168"/>
        <v>11428.664989489902</v>
      </c>
      <c r="H210" s="16">
        <f t="shared" ca="1" si="232"/>
        <v>14759.266963499631</v>
      </c>
      <c r="I210" s="16">
        <f t="shared" ca="1" si="169"/>
        <v>274.68900970060417</v>
      </c>
      <c r="J210" s="14">
        <f t="shared" si="197"/>
        <v>450.45000000000005</v>
      </c>
      <c r="K210" s="5">
        <f t="shared" si="170"/>
        <v>0</v>
      </c>
      <c r="L210" s="16">
        <f t="shared" ca="1" si="171"/>
        <v>26913.070962690137</v>
      </c>
      <c r="M210" s="16">
        <f t="shared" ca="1" si="172"/>
        <v>921296.98884353088</v>
      </c>
      <c r="N210" s="16">
        <f t="shared" ca="1" si="198"/>
        <v>5.1435760745104322E-2</v>
      </c>
      <c r="O210" s="16">
        <f t="shared" ca="1" si="199"/>
        <v>5.1435760745104322E-2</v>
      </c>
      <c r="P210" s="82"/>
      <c r="Q210" s="77">
        <f ca="1">IFERROR(IF('Simulación Cliente'!$H$21="Simple",G210+H210+I210+J210+K210,AC210+AD210+AE210+AF210+AG210),"")</f>
        <v>26913.070962690137</v>
      </c>
      <c r="R210" s="79">
        <f t="shared" ca="1" si="200"/>
        <v>5753</v>
      </c>
      <c r="S210" s="78">
        <f ca="1">IFERROR((1+'Simulación Cliente'!$E$21)^(R210/360),"")</f>
        <v>20.537898539136322</v>
      </c>
      <c r="T210" s="75">
        <f t="shared" ca="1" si="201"/>
        <v>1310.4100000000001</v>
      </c>
      <c r="X210" s="5">
        <v>189</v>
      </c>
      <c r="Y210" s="4">
        <f t="shared" ca="1" si="202"/>
        <v>51227</v>
      </c>
      <c r="Z210" s="5">
        <f t="shared" ca="1" si="238"/>
        <v>31</v>
      </c>
      <c r="AA210" s="5">
        <f t="shared" ca="1" si="203"/>
        <v>5753</v>
      </c>
      <c r="AB210" s="2">
        <f t="shared" ca="1" si="204"/>
        <v>940087.36179972347</v>
      </c>
      <c r="AC210" s="2">
        <f t="shared" ca="1" si="239"/>
        <v>7567.0231531976133</v>
      </c>
      <c r="AD210" s="16">
        <f t="shared" ca="1" si="233"/>
        <v>14875.757179825705</v>
      </c>
      <c r="AE210" s="16">
        <f t="shared" ca="1" si="173"/>
        <v>276.85704299396161</v>
      </c>
      <c r="AF210" s="14">
        <f t="shared" si="205"/>
        <v>450.45000000000005</v>
      </c>
      <c r="AG210" s="5">
        <f t="shared" si="174"/>
        <v>0</v>
      </c>
      <c r="AH210" s="16">
        <f t="shared" ca="1" si="175"/>
        <v>23170.08737601728</v>
      </c>
      <c r="AI210" s="16">
        <f t="shared" ca="1" si="176"/>
        <v>932520.33864652587</v>
      </c>
      <c r="AJ210" s="16">
        <f t="shared" ca="1" si="206"/>
        <v>5.1435760745104322E-2</v>
      </c>
      <c r="AK210" s="16">
        <f t="shared" ca="1" si="207"/>
        <v>5.1435760745104322E-2</v>
      </c>
      <c r="AO210" s="5">
        <v>189</v>
      </c>
      <c r="AP210" s="4" t="str">
        <f t="shared" si="208"/>
        <v/>
      </c>
      <c r="AQ210" s="5" t="str">
        <f t="shared" si="240"/>
        <v/>
      </c>
      <c r="AR210" s="5" t="str">
        <f t="shared" ca="1" si="209"/>
        <v/>
      </c>
      <c r="AS210" s="2" t="str">
        <f t="shared" si="210"/>
        <v/>
      </c>
      <c r="AT210" s="2" t="str">
        <f t="shared" si="241"/>
        <v/>
      </c>
      <c r="AU210" s="16" t="str">
        <f t="shared" si="234"/>
        <v/>
      </c>
      <c r="AV210" s="16" t="str">
        <f t="shared" si="177"/>
        <v/>
      </c>
      <c r="AW210" s="14" t="str">
        <f t="shared" si="211"/>
        <v/>
      </c>
      <c r="AX210" s="5" t="str">
        <f t="shared" si="178"/>
        <v/>
      </c>
      <c r="AY210" s="16" t="str">
        <f t="shared" si="179"/>
        <v/>
      </c>
      <c r="AZ210" s="16" t="str">
        <f t="shared" si="180"/>
        <v/>
      </c>
      <c r="BA210" s="16" t="str">
        <f t="shared" si="212"/>
        <v/>
      </c>
      <c r="BB210" s="16" t="str">
        <f t="shared" ca="1" si="213"/>
        <v/>
      </c>
      <c r="BF210" s="5">
        <v>189</v>
      </c>
      <c r="BG210" s="4" t="str">
        <f t="shared" si="214"/>
        <v/>
      </c>
      <c r="BH210" s="5" t="str">
        <f t="shared" si="242"/>
        <v/>
      </c>
      <c r="BI210" s="5" t="str">
        <f t="shared" ca="1" si="215"/>
        <v/>
      </c>
      <c r="BJ210" s="2" t="str">
        <f t="shared" si="216"/>
        <v/>
      </c>
      <c r="BK210" s="2" t="str">
        <f t="shared" si="243"/>
        <v/>
      </c>
      <c r="BL210" s="16" t="str">
        <f t="shared" si="235"/>
        <v/>
      </c>
      <c r="BM210" s="16" t="str">
        <f t="shared" si="181"/>
        <v/>
      </c>
      <c r="BN210" s="14" t="str">
        <f t="shared" si="217"/>
        <v/>
      </c>
      <c r="BO210" s="5" t="str">
        <f t="shared" si="182"/>
        <v/>
      </c>
      <c r="BP210" s="16" t="str">
        <f t="shared" si="183"/>
        <v/>
      </c>
      <c r="BQ210" s="16" t="str">
        <f t="shared" si="184"/>
        <v/>
      </c>
      <c r="BR210" s="16" t="str">
        <f t="shared" si="218"/>
        <v/>
      </c>
      <c r="BS210" s="16" t="str">
        <f t="shared" ca="1" si="219"/>
        <v/>
      </c>
      <c r="BW210" s="5">
        <v>189</v>
      </c>
      <c r="BX210" s="4">
        <f t="shared" ca="1" si="220"/>
        <v>51227</v>
      </c>
      <c r="BY210" s="5">
        <f t="shared" ca="1" si="244"/>
        <v>31</v>
      </c>
      <c r="BZ210" s="5">
        <f t="shared" ca="1" si="221"/>
        <v>5753</v>
      </c>
      <c r="CA210" s="2">
        <f t="shared" ca="1" si="222"/>
        <v>932725.65383302083</v>
      </c>
      <c r="CB210" s="2">
        <f t="shared" ca="1" si="245"/>
        <v>11428.664989489902</v>
      </c>
      <c r="CC210" s="16">
        <f t="shared" ca="1" si="236"/>
        <v>14759.266963499631</v>
      </c>
      <c r="CD210" s="16">
        <f t="shared" ca="1" si="185"/>
        <v>274.68900970060417</v>
      </c>
      <c r="CE210" s="14">
        <f t="shared" si="223"/>
        <v>450.45000000000005</v>
      </c>
      <c r="CF210" s="5">
        <f t="shared" si="186"/>
        <v>0</v>
      </c>
      <c r="CG210" s="16">
        <f t="shared" ca="1" si="187"/>
        <v>26913.070962690137</v>
      </c>
      <c r="CH210" s="16">
        <f t="shared" ca="1" si="188"/>
        <v>921296.98884353088</v>
      </c>
      <c r="CI210" s="16">
        <f t="shared" ca="1" si="224"/>
        <v>5.1435760745104322E-2</v>
      </c>
      <c r="CJ210" s="16">
        <f t="shared" ca="1" si="225"/>
        <v>5.1435760745104322E-2</v>
      </c>
      <c r="CN210" s="5">
        <v>189</v>
      </c>
      <c r="CO210" s="4">
        <f t="shared" ca="1" si="226"/>
        <v>51227</v>
      </c>
      <c r="CP210" s="5">
        <f t="shared" ca="1" si="246"/>
        <v>31</v>
      </c>
      <c r="CQ210" s="5">
        <f t="shared" ca="1" si="227"/>
        <v>5753</v>
      </c>
      <c r="CR210" s="2">
        <f t="shared" ca="1" si="228"/>
        <v>940087.36179972347</v>
      </c>
      <c r="CS210" s="2">
        <f t="shared" ca="1" si="247"/>
        <v>7567.0231531976133</v>
      </c>
      <c r="CT210" s="16">
        <f t="shared" ca="1" si="237"/>
        <v>14875.757179825705</v>
      </c>
      <c r="CU210" s="16">
        <f t="shared" ca="1" si="189"/>
        <v>276.85704299396161</v>
      </c>
      <c r="CV210" s="14">
        <f t="shared" si="229"/>
        <v>450.45000000000005</v>
      </c>
      <c r="CW210" s="5">
        <f t="shared" si="190"/>
        <v>0</v>
      </c>
      <c r="CX210" s="16">
        <f t="shared" ca="1" si="191"/>
        <v>23170.08737601728</v>
      </c>
      <c r="CY210" s="16">
        <f t="shared" ca="1" si="192"/>
        <v>932520.33864652587</v>
      </c>
      <c r="CZ210" s="16">
        <f t="shared" ca="1" si="230"/>
        <v>5.1435760745104322E-2</v>
      </c>
      <c r="DA210" s="16">
        <f t="shared" ca="1" si="231"/>
        <v>5.1435760745104322E-2</v>
      </c>
    </row>
    <row r="211" spans="2:105">
      <c r="B211" s="5">
        <v>190</v>
      </c>
      <c r="C211" s="4">
        <f t="shared" ca="1" si="193"/>
        <v>51257</v>
      </c>
      <c r="D211" s="5">
        <f t="shared" ca="1" si="194"/>
        <v>30</v>
      </c>
      <c r="E211" s="5">
        <f t="shared" ca="1" si="195"/>
        <v>5783</v>
      </c>
      <c r="F211" s="2">
        <f t="shared" ca="1" si="196"/>
        <v>921296.98884353088</v>
      </c>
      <c r="G211" s="2">
        <f t="shared" ca="1" si="168"/>
        <v>12095.482248678432</v>
      </c>
      <c r="H211" s="16">
        <f t="shared" ca="1" si="232"/>
        <v>14104.569072191214</v>
      </c>
      <c r="I211" s="16">
        <f t="shared" ca="1" si="169"/>
        <v>262.56964182048989</v>
      </c>
      <c r="J211" s="14">
        <f t="shared" si="197"/>
        <v>450.45000000000005</v>
      </c>
      <c r="K211" s="5">
        <f t="shared" si="170"/>
        <v>0</v>
      </c>
      <c r="L211" s="16">
        <f t="shared" ca="1" si="171"/>
        <v>26913.070962690137</v>
      </c>
      <c r="M211" s="16">
        <f t="shared" ca="1" si="172"/>
        <v>909201.50659485243</v>
      </c>
      <c r="N211" s="16">
        <f t="shared" ca="1" si="198"/>
        <v>5.0645963757359698E-2</v>
      </c>
      <c r="O211" s="16">
        <f t="shared" ca="1" si="199"/>
        <v>5.0645963757359698E-2</v>
      </c>
      <c r="P211" s="82"/>
      <c r="Q211" s="77">
        <f ca="1">IFERROR(IF('Simulación Cliente'!$H$21="Simple",G211+H211+I211+J211+K211,AC211+AD211+AE211+AF211+AG211),"")</f>
        <v>26913.070962690137</v>
      </c>
      <c r="R211" s="79">
        <f t="shared" ca="1" si="200"/>
        <v>5783</v>
      </c>
      <c r="S211" s="78">
        <f ca="1">IFERROR((1+'Simulación Cliente'!$E$21)^(R211/360),"")</f>
        <v>20.864143028413832</v>
      </c>
      <c r="T211" s="75">
        <f t="shared" ca="1" si="201"/>
        <v>1289.92</v>
      </c>
      <c r="X211" s="5">
        <v>190</v>
      </c>
      <c r="Y211" s="4">
        <f t="shared" ca="1" si="202"/>
        <v>51257</v>
      </c>
      <c r="Z211" s="5">
        <f t="shared" ca="1" si="238"/>
        <v>30</v>
      </c>
      <c r="AA211" s="5">
        <f t="shared" ca="1" si="203"/>
        <v>5783</v>
      </c>
      <c r="AB211" s="2">
        <f t="shared" ca="1" si="204"/>
        <v>932520.33864652587</v>
      </c>
      <c r="AC211" s="2">
        <f t="shared" ca="1" si="239"/>
        <v>8177.476464594607</v>
      </c>
      <c r="AD211" s="16">
        <f t="shared" ca="1" si="233"/>
        <v>14276.392614908329</v>
      </c>
      <c r="AE211" s="16">
        <f t="shared" ca="1" si="173"/>
        <v>265.76829651434451</v>
      </c>
      <c r="AF211" s="14">
        <f t="shared" si="205"/>
        <v>450.45000000000005</v>
      </c>
      <c r="AG211" s="5">
        <f t="shared" si="174"/>
        <v>0</v>
      </c>
      <c r="AH211" s="16">
        <f t="shared" ca="1" si="175"/>
        <v>23170.08737601728</v>
      </c>
      <c r="AI211" s="16">
        <f t="shared" ca="1" si="176"/>
        <v>924342.86218193127</v>
      </c>
      <c r="AJ211" s="16">
        <f t="shared" ca="1" si="206"/>
        <v>5.0645963757359698E-2</v>
      </c>
      <c r="AK211" s="16">
        <f t="shared" ca="1" si="207"/>
        <v>5.0645963757359698E-2</v>
      </c>
      <c r="AO211" s="5">
        <v>190</v>
      </c>
      <c r="AP211" s="4" t="str">
        <f t="shared" si="208"/>
        <v/>
      </c>
      <c r="AQ211" s="5" t="str">
        <f t="shared" si="240"/>
        <v/>
      </c>
      <c r="AR211" s="5" t="str">
        <f t="shared" ca="1" si="209"/>
        <v/>
      </c>
      <c r="AS211" s="2" t="str">
        <f t="shared" si="210"/>
        <v/>
      </c>
      <c r="AT211" s="2" t="str">
        <f t="shared" si="241"/>
        <v/>
      </c>
      <c r="AU211" s="16" t="str">
        <f t="shared" si="234"/>
        <v/>
      </c>
      <c r="AV211" s="16" t="str">
        <f t="shared" si="177"/>
        <v/>
      </c>
      <c r="AW211" s="14" t="str">
        <f t="shared" si="211"/>
        <v/>
      </c>
      <c r="AX211" s="5" t="str">
        <f t="shared" si="178"/>
        <v/>
      </c>
      <c r="AY211" s="16" t="str">
        <f t="shared" si="179"/>
        <v/>
      </c>
      <c r="AZ211" s="16" t="str">
        <f t="shared" si="180"/>
        <v/>
      </c>
      <c r="BA211" s="16" t="str">
        <f t="shared" si="212"/>
        <v/>
      </c>
      <c r="BB211" s="16" t="str">
        <f t="shared" ca="1" si="213"/>
        <v/>
      </c>
      <c r="BF211" s="5">
        <v>190</v>
      </c>
      <c r="BG211" s="4" t="str">
        <f t="shared" si="214"/>
        <v/>
      </c>
      <c r="BH211" s="5" t="str">
        <f t="shared" si="242"/>
        <v/>
      </c>
      <c r="BI211" s="5" t="str">
        <f t="shared" ca="1" si="215"/>
        <v/>
      </c>
      <c r="BJ211" s="2" t="str">
        <f t="shared" si="216"/>
        <v/>
      </c>
      <c r="BK211" s="2" t="str">
        <f t="shared" si="243"/>
        <v/>
      </c>
      <c r="BL211" s="16" t="str">
        <f t="shared" si="235"/>
        <v/>
      </c>
      <c r="BM211" s="16" t="str">
        <f t="shared" si="181"/>
        <v/>
      </c>
      <c r="BN211" s="14" t="str">
        <f t="shared" si="217"/>
        <v/>
      </c>
      <c r="BO211" s="5" t="str">
        <f t="shared" si="182"/>
        <v/>
      </c>
      <c r="BP211" s="16" t="str">
        <f t="shared" si="183"/>
        <v/>
      </c>
      <c r="BQ211" s="16" t="str">
        <f t="shared" si="184"/>
        <v/>
      </c>
      <c r="BR211" s="16" t="str">
        <f t="shared" si="218"/>
        <v/>
      </c>
      <c r="BS211" s="16" t="str">
        <f t="shared" ca="1" si="219"/>
        <v/>
      </c>
      <c r="BW211" s="5">
        <v>190</v>
      </c>
      <c r="BX211" s="4">
        <f t="shared" ca="1" si="220"/>
        <v>51257</v>
      </c>
      <c r="BY211" s="5">
        <f t="shared" ca="1" si="244"/>
        <v>30</v>
      </c>
      <c r="BZ211" s="5">
        <f t="shared" ca="1" si="221"/>
        <v>5783</v>
      </c>
      <c r="CA211" s="2">
        <f t="shared" ca="1" si="222"/>
        <v>921296.98884353088</v>
      </c>
      <c r="CB211" s="2">
        <f t="shared" ca="1" si="245"/>
        <v>12095.482248678432</v>
      </c>
      <c r="CC211" s="16">
        <f t="shared" ca="1" si="236"/>
        <v>14104.569072191214</v>
      </c>
      <c r="CD211" s="16">
        <f t="shared" ca="1" si="185"/>
        <v>262.56964182048989</v>
      </c>
      <c r="CE211" s="14">
        <f t="shared" si="223"/>
        <v>450.45000000000005</v>
      </c>
      <c r="CF211" s="5">
        <f t="shared" si="186"/>
        <v>0</v>
      </c>
      <c r="CG211" s="16">
        <f t="shared" ca="1" si="187"/>
        <v>26913.070962690137</v>
      </c>
      <c r="CH211" s="16">
        <f t="shared" ca="1" si="188"/>
        <v>909201.50659485243</v>
      </c>
      <c r="CI211" s="16">
        <f t="shared" ca="1" si="224"/>
        <v>5.0645963757359698E-2</v>
      </c>
      <c r="CJ211" s="16">
        <f t="shared" ca="1" si="225"/>
        <v>5.0645963757359698E-2</v>
      </c>
      <c r="CN211" s="5">
        <v>190</v>
      </c>
      <c r="CO211" s="4">
        <f t="shared" ca="1" si="226"/>
        <v>51257</v>
      </c>
      <c r="CP211" s="5">
        <f t="shared" ca="1" si="246"/>
        <v>30</v>
      </c>
      <c r="CQ211" s="5">
        <f t="shared" ca="1" si="227"/>
        <v>5783</v>
      </c>
      <c r="CR211" s="2">
        <f t="shared" ca="1" si="228"/>
        <v>932520.33864652587</v>
      </c>
      <c r="CS211" s="2">
        <f t="shared" ca="1" si="247"/>
        <v>8177.476464594607</v>
      </c>
      <c r="CT211" s="16">
        <f t="shared" ca="1" si="237"/>
        <v>14276.392614908329</v>
      </c>
      <c r="CU211" s="16">
        <f t="shared" ca="1" si="189"/>
        <v>265.76829651434451</v>
      </c>
      <c r="CV211" s="14">
        <f t="shared" si="229"/>
        <v>450.45000000000005</v>
      </c>
      <c r="CW211" s="5">
        <f t="shared" si="190"/>
        <v>0</v>
      </c>
      <c r="CX211" s="16">
        <f t="shared" ca="1" si="191"/>
        <v>23170.08737601728</v>
      </c>
      <c r="CY211" s="16">
        <f t="shared" ca="1" si="192"/>
        <v>924342.86218193127</v>
      </c>
      <c r="CZ211" s="16">
        <f t="shared" ca="1" si="230"/>
        <v>5.0645963757359698E-2</v>
      </c>
      <c r="DA211" s="16">
        <f t="shared" ca="1" si="231"/>
        <v>5.0645963757359698E-2</v>
      </c>
    </row>
    <row r="212" spans="2:105">
      <c r="B212" s="5">
        <v>191</v>
      </c>
      <c r="C212" s="4">
        <f t="shared" ca="1" si="193"/>
        <v>51288</v>
      </c>
      <c r="D212" s="5">
        <f t="shared" ca="1" si="194"/>
        <v>31</v>
      </c>
      <c r="E212" s="5">
        <f t="shared" ca="1" si="195"/>
        <v>5814</v>
      </c>
      <c r="F212" s="2">
        <f t="shared" ca="1" si="196"/>
        <v>909201.50659485243</v>
      </c>
      <c r="G212" s="2">
        <f t="shared" ca="1" si="168"/>
        <v>11807.834354492717</v>
      </c>
      <c r="H212" s="16">
        <f t="shared" ca="1" si="232"/>
        <v>14387.025492762774</v>
      </c>
      <c r="I212" s="16">
        <f t="shared" ca="1" si="169"/>
        <v>267.76111543464407</v>
      </c>
      <c r="J212" s="14">
        <f t="shared" si="197"/>
        <v>450.45000000000005</v>
      </c>
      <c r="K212" s="5">
        <f t="shared" si="170"/>
        <v>0</v>
      </c>
      <c r="L212" s="16">
        <f t="shared" ca="1" si="171"/>
        <v>26913.070962690137</v>
      </c>
      <c r="M212" s="16">
        <f t="shared" ca="1" si="172"/>
        <v>897393.67224035971</v>
      </c>
      <c r="N212" s="16">
        <f t="shared" ca="1" si="198"/>
        <v>4.9842578472587988E-2</v>
      </c>
      <c r="O212" s="16">
        <f t="shared" ca="1" si="199"/>
        <v>4.9842578472587988E-2</v>
      </c>
      <c r="P212" s="82"/>
      <c r="Q212" s="77">
        <f ca="1">IFERROR(IF('Simulación Cliente'!$H$21="Simple",G212+H212+I212+J212+K212,AC212+AD212+AE212+AF212+AG212),"")</f>
        <v>26913.070962690137</v>
      </c>
      <c r="R212" s="79">
        <f t="shared" ca="1" si="200"/>
        <v>5814</v>
      </c>
      <c r="S212" s="78">
        <f ca="1">IFERROR((1+'Simulación Cliente'!$E$21)^(R212/360),"")</f>
        <v>21.206707683290823</v>
      </c>
      <c r="T212" s="75">
        <f t="shared" ca="1" si="201"/>
        <v>1269.08</v>
      </c>
      <c r="X212" s="5">
        <v>191</v>
      </c>
      <c r="Y212" s="4">
        <f t="shared" ca="1" si="202"/>
        <v>51288</v>
      </c>
      <c r="Z212" s="5">
        <f t="shared" ca="1" si="238"/>
        <v>31</v>
      </c>
      <c r="AA212" s="5">
        <f t="shared" ca="1" si="203"/>
        <v>5814</v>
      </c>
      <c r="AB212" s="2">
        <f t="shared" ca="1" si="204"/>
        <v>924342.86218193127</v>
      </c>
      <c r="AC212" s="2">
        <f t="shared" ca="1" si="239"/>
        <v>7820.7977900388232</v>
      </c>
      <c r="AD212" s="16">
        <f t="shared" ca="1" si="233"/>
        <v>14626.619320144497</v>
      </c>
      <c r="AE212" s="16">
        <f t="shared" ca="1" si="173"/>
        <v>272.22026583395751</v>
      </c>
      <c r="AF212" s="14">
        <f t="shared" si="205"/>
        <v>450.45000000000005</v>
      </c>
      <c r="AG212" s="5">
        <f t="shared" si="174"/>
        <v>0</v>
      </c>
      <c r="AH212" s="16">
        <f t="shared" ca="1" si="175"/>
        <v>23170.08737601728</v>
      </c>
      <c r="AI212" s="16">
        <f t="shared" ca="1" si="176"/>
        <v>916522.0643918924</v>
      </c>
      <c r="AJ212" s="16">
        <f t="shared" ca="1" si="206"/>
        <v>4.9842578472587988E-2</v>
      </c>
      <c r="AK212" s="16">
        <f t="shared" ca="1" si="207"/>
        <v>4.9842578472587988E-2</v>
      </c>
      <c r="AO212" s="5">
        <v>191</v>
      </c>
      <c r="AP212" s="4" t="str">
        <f t="shared" si="208"/>
        <v/>
      </c>
      <c r="AQ212" s="5" t="str">
        <f t="shared" si="240"/>
        <v/>
      </c>
      <c r="AR212" s="5" t="str">
        <f t="shared" ca="1" si="209"/>
        <v/>
      </c>
      <c r="AS212" s="2" t="str">
        <f t="shared" si="210"/>
        <v/>
      </c>
      <c r="AT212" s="2" t="str">
        <f t="shared" si="241"/>
        <v/>
      </c>
      <c r="AU212" s="16" t="str">
        <f t="shared" si="234"/>
        <v/>
      </c>
      <c r="AV212" s="16" t="str">
        <f t="shared" si="177"/>
        <v/>
      </c>
      <c r="AW212" s="14" t="str">
        <f t="shared" si="211"/>
        <v/>
      </c>
      <c r="AX212" s="5" t="str">
        <f t="shared" si="178"/>
        <v/>
      </c>
      <c r="AY212" s="16" t="str">
        <f t="shared" si="179"/>
        <v/>
      </c>
      <c r="AZ212" s="16" t="str">
        <f t="shared" si="180"/>
        <v/>
      </c>
      <c r="BA212" s="16" t="str">
        <f t="shared" si="212"/>
        <v/>
      </c>
      <c r="BB212" s="16" t="str">
        <f t="shared" ca="1" si="213"/>
        <v/>
      </c>
      <c r="BF212" s="5">
        <v>191</v>
      </c>
      <c r="BG212" s="4" t="str">
        <f t="shared" si="214"/>
        <v/>
      </c>
      <c r="BH212" s="5" t="str">
        <f t="shared" si="242"/>
        <v/>
      </c>
      <c r="BI212" s="5" t="str">
        <f t="shared" ca="1" si="215"/>
        <v/>
      </c>
      <c r="BJ212" s="2" t="str">
        <f t="shared" si="216"/>
        <v/>
      </c>
      <c r="BK212" s="2" t="str">
        <f t="shared" si="243"/>
        <v/>
      </c>
      <c r="BL212" s="16" t="str">
        <f t="shared" si="235"/>
        <v/>
      </c>
      <c r="BM212" s="16" t="str">
        <f t="shared" si="181"/>
        <v/>
      </c>
      <c r="BN212" s="14" t="str">
        <f t="shared" si="217"/>
        <v/>
      </c>
      <c r="BO212" s="5" t="str">
        <f t="shared" si="182"/>
        <v/>
      </c>
      <c r="BP212" s="16" t="str">
        <f t="shared" si="183"/>
        <v/>
      </c>
      <c r="BQ212" s="16" t="str">
        <f t="shared" si="184"/>
        <v/>
      </c>
      <c r="BR212" s="16" t="str">
        <f t="shared" si="218"/>
        <v/>
      </c>
      <c r="BS212" s="16" t="str">
        <f t="shared" ca="1" si="219"/>
        <v/>
      </c>
      <c r="BW212" s="5">
        <v>191</v>
      </c>
      <c r="BX212" s="4">
        <f t="shared" ca="1" si="220"/>
        <v>51288</v>
      </c>
      <c r="BY212" s="5">
        <f t="shared" ca="1" si="244"/>
        <v>31</v>
      </c>
      <c r="BZ212" s="5">
        <f t="shared" ca="1" si="221"/>
        <v>5814</v>
      </c>
      <c r="CA212" s="2">
        <f t="shared" ca="1" si="222"/>
        <v>909201.50659485243</v>
      </c>
      <c r="CB212" s="2">
        <f t="shared" ca="1" si="245"/>
        <v>11807.834354492717</v>
      </c>
      <c r="CC212" s="16">
        <f t="shared" ca="1" si="236"/>
        <v>14387.025492762774</v>
      </c>
      <c r="CD212" s="16">
        <f t="shared" ca="1" si="185"/>
        <v>267.76111543464407</v>
      </c>
      <c r="CE212" s="14">
        <f t="shared" si="223"/>
        <v>450.45000000000005</v>
      </c>
      <c r="CF212" s="5">
        <f t="shared" si="186"/>
        <v>0</v>
      </c>
      <c r="CG212" s="16">
        <f t="shared" ca="1" si="187"/>
        <v>26913.070962690137</v>
      </c>
      <c r="CH212" s="16">
        <f t="shared" ca="1" si="188"/>
        <v>897393.67224035971</v>
      </c>
      <c r="CI212" s="16">
        <f t="shared" ca="1" si="224"/>
        <v>4.9842578472587988E-2</v>
      </c>
      <c r="CJ212" s="16">
        <f t="shared" ca="1" si="225"/>
        <v>4.9842578472587988E-2</v>
      </c>
      <c r="CN212" s="5">
        <v>191</v>
      </c>
      <c r="CO212" s="4">
        <f t="shared" ca="1" si="226"/>
        <v>51288</v>
      </c>
      <c r="CP212" s="5">
        <f t="shared" ca="1" si="246"/>
        <v>31</v>
      </c>
      <c r="CQ212" s="5">
        <f t="shared" ca="1" si="227"/>
        <v>5814</v>
      </c>
      <c r="CR212" s="2">
        <f t="shared" ca="1" si="228"/>
        <v>924342.86218193127</v>
      </c>
      <c r="CS212" s="2">
        <f t="shared" ca="1" si="247"/>
        <v>7820.7977900388232</v>
      </c>
      <c r="CT212" s="16">
        <f t="shared" ca="1" si="237"/>
        <v>14626.619320144497</v>
      </c>
      <c r="CU212" s="16">
        <f t="shared" ca="1" si="189"/>
        <v>272.22026583395751</v>
      </c>
      <c r="CV212" s="14">
        <f t="shared" si="229"/>
        <v>450.45000000000005</v>
      </c>
      <c r="CW212" s="5">
        <f t="shared" si="190"/>
        <v>0</v>
      </c>
      <c r="CX212" s="16">
        <f t="shared" ca="1" si="191"/>
        <v>23170.08737601728</v>
      </c>
      <c r="CY212" s="16">
        <f t="shared" ca="1" si="192"/>
        <v>916522.0643918924</v>
      </c>
      <c r="CZ212" s="16">
        <f t="shared" ca="1" si="230"/>
        <v>4.9842578472587988E-2</v>
      </c>
      <c r="DA212" s="16">
        <f t="shared" ca="1" si="231"/>
        <v>4.9842578472587988E-2</v>
      </c>
    </row>
    <row r="213" spans="2:105">
      <c r="B213" s="5">
        <v>192</v>
      </c>
      <c r="C213" s="4">
        <f t="shared" ca="1" si="193"/>
        <v>51318</v>
      </c>
      <c r="D213" s="5">
        <f t="shared" ca="1" si="194"/>
        <v>30</v>
      </c>
      <c r="E213" s="5">
        <f t="shared" ca="1" si="195"/>
        <v>5844</v>
      </c>
      <c r="F213" s="2">
        <f t="shared" ca="1" si="196"/>
        <v>897393.67224035971</v>
      </c>
      <c r="G213" s="2">
        <f t="shared" ca="1" si="168"/>
        <v>12468.241814292323</v>
      </c>
      <c r="H213" s="16">
        <f t="shared" ca="1" si="232"/>
        <v>13738.621951809229</v>
      </c>
      <c r="I213" s="16">
        <f t="shared" ca="1" si="169"/>
        <v>255.75719658858395</v>
      </c>
      <c r="J213" s="14">
        <f t="shared" si="197"/>
        <v>450.45000000000005</v>
      </c>
      <c r="K213" s="5">
        <f t="shared" si="170"/>
        <v>0</v>
      </c>
      <c r="L213" s="16">
        <f t="shared" ca="1" si="171"/>
        <v>26913.070962690137</v>
      </c>
      <c r="M213" s="16">
        <f t="shared" ca="1" si="172"/>
        <v>884925.43042606744</v>
      </c>
      <c r="N213" s="16">
        <f t="shared" ca="1" si="198"/>
        <v>4.907724482594171E-2</v>
      </c>
      <c r="O213" s="16">
        <f t="shared" ca="1" si="199"/>
        <v>4.907724482594171E-2</v>
      </c>
      <c r="P213" s="82"/>
      <c r="Q213" s="77">
        <f ca="1">IFERROR(IF('Simulación Cliente'!$H$21="Simple",G213+H213+I213+J213+K213,AC213+AD213+AE213+AF213+AG213),"")</f>
        <v>26913.070962690137</v>
      </c>
      <c r="R213" s="79">
        <f t="shared" ca="1" si="200"/>
        <v>5844</v>
      </c>
      <c r="S213" s="78">
        <f ca="1">IFERROR((1+'Simulación Cliente'!$E$21)^(R213/360),"")</f>
        <v>21.543576204878324</v>
      </c>
      <c r="T213" s="75">
        <f t="shared" ca="1" si="201"/>
        <v>1249.24</v>
      </c>
      <c r="X213" s="5">
        <v>192</v>
      </c>
      <c r="Y213" s="4">
        <f t="shared" ca="1" si="202"/>
        <v>51318</v>
      </c>
      <c r="Z213" s="5">
        <f t="shared" ca="1" si="238"/>
        <v>30</v>
      </c>
      <c r="AA213" s="5">
        <f t="shared" ca="1" si="203"/>
        <v>5844</v>
      </c>
      <c r="AB213" s="2">
        <f t="shared" ca="1" si="204"/>
        <v>916522.0643918924</v>
      </c>
      <c r="AC213" s="2">
        <f t="shared" ca="1" si="239"/>
        <v>31597.048456522381</v>
      </c>
      <c r="AD213" s="16">
        <f t="shared" ca="1" si="233"/>
        <v>14031.467507160409</v>
      </c>
      <c r="AE213" s="16">
        <f t="shared" ca="1" si="173"/>
        <v>261.20878835177251</v>
      </c>
      <c r="AF213" s="14">
        <f t="shared" si="205"/>
        <v>450.45000000000005</v>
      </c>
      <c r="AG213" s="5">
        <f t="shared" si="174"/>
        <v>0</v>
      </c>
      <c r="AH213" s="16">
        <f t="shared" ca="1" si="175"/>
        <v>46340.17475203456</v>
      </c>
      <c r="AI213" s="16">
        <f t="shared" ca="1" si="176"/>
        <v>884925.01593537</v>
      </c>
      <c r="AJ213" s="16">
        <f t="shared" ca="1" si="206"/>
        <v>9.815448965188342E-2</v>
      </c>
      <c r="AK213" s="16">
        <f t="shared" ca="1" si="207"/>
        <v>4.907724482594171E-2</v>
      </c>
      <c r="AO213" s="5">
        <v>192</v>
      </c>
      <c r="AP213" s="4" t="str">
        <f t="shared" si="208"/>
        <v/>
      </c>
      <c r="AQ213" s="5" t="str">
        <f t="shared" si="240"/>
        <v/>
      </c>
      <c r="AR213" s="5" t="str">
        <f t="shared" ca="1" si="209"/>
        <v/>
      </c>
      <c r="AS213" s="2" t="str">
        <f t="shared" si="210"/>
        <v/>
      </c>
      <c r="AT213" s="2" t="str">
        <f t="shared" si="241"/>
        <v/>
      </c>
      <c r="AU213" s="16" t="str">
        <f t="shared" si="234"/>
        <v/>
      </c>
      <c r="AV213" s="16" t="str">
        <f t="shared" si="177"/>
        <v/>
      </c>
      <c r="AW213" s="14" t="str">
        <f t="shared" si="211"/>
        <v/>
      </c>
      <c r="AX213" s="5" t="str">
        <f t="shared" si="178"/>
        <v/>
      </c>
      <c r="AY213" s="16" t="str">
        <f t="shared" si="179"/>
        <v/>
      </c>
      <c r="AZ213" s="16" t="str">
        <f t="shared" si="180"/>
        <v/>
      </c>
      <c r="BA213" s="16" t="str">
        <f t="shared" si="212"/>
        <v/>
      </c>
      <c r="BB213" s="16" t="str">
        <f t="shared" ca="1" si="213"/>
        <v/>
      </c>
      <c r="BF213" s="5">
        <v>192</v>
      </c>
      <c r="BG213" s="4" t="str">
        <f t="shared" si="214"/>
        <v/>
      </c>
      <c r="BH213" s="5" t="str">
        <f t="shared" si="242"/>
        <v/>
      </c>
      <c r="BI213" s="5" t="str">
        <f t="shared" ca="1" si="215"/>
        <v/>
      </c>
      <c r="BJ213" s="2" t="str">
        <f t="shared" si="216"/>
        <v/>
      </c>
      <c r="BK213" s="2" t="str">
        <f t="shared" si="243"/>
        <v/>
      </c>
      <c r="BL213" s="16" t="str">
        <f t="shared" si="235"/>
        <v/>
      </c>
      <c r="BM213" s="16" t="str">
        <f t="shared" si="181"/>
        <v/>
      </c>
      <c r="BN213" s="14" t="str">
        <f t="shared" si="217"/>
        <v/>
      </c>
      <c r="BO213" s="5" t="str">
        <f t="shared" si="182"/>
        <v/>
      </c>
      <c r="BP213" s="16" t="str">
        <f t="shared" si="183"/>
        <v/>
      </c>
      <c r="BQ213" s="16" t="str">
        <f t="shared" si="184"/>
        <v/>
      </c>
      <c r="BR213" s="16" t="str">
        <f t="shared" si="218"/>
        <v/>
      </c>
      <c r="BS213" s="16" t="str">
        <f t="shared" ca="1" si="219"/>
        <v/>
      </c>
      <c r="BW213" s="5">
        <v>192</v>
      </c>
      <c r="BX213" s="4">
        <f t="shared" ca="1" si="220"/>
        <v>51318</v>
      </c>
      <c r="BY213" s="5">
        <f t="shared" ca="1" si="244"/>
        <v>30</v>
      </c>
      <c r="BZ213" s="5">
        <f t="shared" ca="1" si="221"/>
        <v>5844</v>
      </c>
      <c r="CA213" s="2">
        <f t="shared" ca="1" si="222"/>
        <v>897393.67224035971</v>
      </c>
      <c r="CB213" s="2">
        <f t="shared" ca="1" si="245"/>
        <v>12468.241814292323</v>
      </c>
      <c r="CC213" s="16">
        <f t="shared" ca="1" si="236"/>
        <v>13738.621951809229</v>
      </c>
      <c r="CD213" s="16">
        <f t="shared" ca="1" si="185"/>
        <v>255.75719658858395</v>
      </c>
      <c r="CE213" s="14">
        <f t="shared" si="223"/>
        <v>450.45000000000005</v>
      </c>
      <c r="CF213" s="5">
        <f t="shared" si="186"/>
        <v>0</v>
      </c>
      <c r="CG213" s="16">
        <f t="shared" ca="1" si="187"/>
        <v>26913.070962690137</v>
      </c>
      <c r="CH213" s="16">
        <f t="shared" ca="1" si="188"/>
        <v>884925.43042606744</v>
      </c>
      <c r="CI213" s="16">
        <f t="shared" ca="1" si="224"/>
        <v>4.907724482594171E-2</v>
      </c>
      <c r="CJ213" s="16">
        <f t="shared" ca="1" si="225"/>
        <v>4.907724482594171E-2</v>
      </c>
      <c r="CN213" s="5">
        <v>192</v>
      </c>
      <c r="CO213" s="4">
        <f t="shared" ca="1" si="226"/>
        <v>51318</v>
      </c>
      <c r="CP213" s="5">
        <f t="shared" ca="1" si="246"/>
        <v>30</v>
      </c>
      <c r="CQ213" s="5">
        <f t="shared" ca="1" si="227"/>
        <v>5844</v>
      </c>
      <c r="CR213" s="2">
        <f t="shared" ca="1" si="228"/>
        <v>916522.0643918924</v>
      </c>
      <c r="CS213" s="2">
        <f t="shared" ca="1" si="247"/>
        <v>31597.048456522381</v>
      </c>
      <c r="CT213" s="16">
        <f t="shared" ca="1" si="237"/>
        <v>14031.467507160409</v>
      </c>
      <c r="CU213" s="16">
        <f t="shared" ca="1" si="189"/>
        <v>261.20878835177251</v>
      </c>
      <c r="CV213" s="14">
        <f t="shared" si="229"/>
        <v>450.45000000000005</v>
      </c>
      <c r="CW213" s="5">
        <f t="shared" si="190"/>
        <v>0</v>
      </c>
      <c r="CX213" s="16">
        <f t="shared" ca="1" si="191"/>
        <v>46340.17475203456</v>
      </c>
      <c r="CY213" s="16">
        <f t="shared" ca="1" si="192"/>
        <v>884925.01593537</v>
      </c>
      <c r="CZ213" s="16">
        <f t="shared" ca="1" si="230"/>
        <v>9.815448965188342E-2</v>
      </c>
      <c r="DA213" s="16">
        <f t="shared" ca="1" si="231"/>
        <v>4.907724482594171E-2</v>
      </c>
    </row>
    <row r="214" spans="2:105">
      <c r="B214" s="5">
        <v>193</v>
      </c>
      <c r="C214" s="4">
        <f t="shared" ca="1" si="193"/>
        <v>51349</v>
      </c>
      <c r="D214" s="5">
        <f t="shared" ca="1" si="194"/>
        <v>31</v>
      </c>
      <c r="E214" s="5">
        <f t="shared" ca="1" si="195"/>
        <v>5875</v>
      </c>
      <c r="F214" s="2">
        <f t="shared" ca="1" si="196"/>
        <v>884925.43042606744</v>
      </c>
      <c r="G214" s="2">
        <f t="shared" ref="G214:G277" ca="1" si="248">IF(B214&gt;C$6,"",L214-K214-J214-I214-H214)</f>
        <v>12199.123538856576</v>
      </c>
      <c r="H214" s="16">
        <f t="shared" ca="1" si="232"/>
        <v>14002.885646786701</v>
      </c>
      <c r="I214" s="16">
        <f t="shared" ref="I214:I277" ca="1" si="249">IF(B214&gt;C$6,"",((1+C$12)^(D214/30)-1)*F214)</f>
        <v>260.61177704685934</v>
      </c>
      <c r="J214" s="14">
        <f t="shared" si="197"/>
        <v>450.45000000000005</v>
      </c>
      <c r="K214" s="5">
        <f t="shared" ref="K214:K277" si="250">IF(B214&gt;C$6,"",C$15)</f>
        <v>0</v>
      </c>
      <c r="L214" s="16">
        <f t="shared" ref="L214:L277" ca="1" si="251">IF(B214&gt;C$6,"",IF(B214=C$6,F214+H214+I214+J214+K214,IF(AND(C$9=2,MONTH(C214)=7),2*C$17,IF(AND(C$10=2,MONTH(C214)=12),2*C$17,C$17))))</f>
        <v>26913.070962690137</v>
      </c>
      <c r="M214" s="16">
        <f t="shared" ref="M214:M277" ca="1" si="252">IF(B214&gt;C$6,"",F214-G214)</f>
        <v>872726.30688721081</v>
      </c>
      <c r="N214" s="16">
        <f t="shared" ca="1" si="198"/>
        <v>4.8298743769091511E-2</v>
      </c>
      <c r="O214" s="16">
        <f t="shared" ca="1" si="199"/>
        <v>4.8298743769091511E-2</v>
      </c>
      <c r="P214" s="82"/>
      <c r="Q214" s="77">
        <f ca="1">IFERROR(IF('Simulación Cliente'!$H$21="Simple",G214+H214+I214+J214+K214,AC214+AD214+AE214+AF214+AG214),"")</f>
        <v>26913.070962690137</v>
      </c>
      <c r="R214" s="79">
        <f t="shared" ca="1" si="200"/>
        <v>5875</v>
      </c>
      <c r="S214" s="78">
        <f ca="1">IFERROR((1+'Simulación Cliente'!$E$21)^(R214/360),"")</f>
        <v>21.897296352280961</v>
      </c>
      <c r="T214" s="75">
        <f t="shared" ca="1" si="201"/>
        <v>1229.06</v>
      </c>
      <c r="X214" s="5">
        <v>193</v>
      </c>
      <c r="Y214" s="4">
        <f t="shared" ca="1" si="202"/>
        <v>51349</v>
      </c>
      <c r="Z214" s="5">
        <f t="shared" ca="1" si="238"/>
        <v>31</v>
      </c>
      <c r="AA214" s="5">
        <f t="shared" ca="1" si="203"/>
        <v>5875</v>
      </c>
      <c r="AB214" s="2">
        <f t="shared" ca="1" si="204"/>
        <v>884925.01593537</v>
      </c>
      <c r="AC214" s="2">
        <f t="shared" ca="1" si="239"/>
        <v>8456.1466330709336</v>
      </c>
      <c r="AD214" s="16">
        <f t="shared" ca="1" si="233"/>
        <v>14002.879087967576</v>
      </c>
      <c r="AE214" s="16">
        <f t="shared" ref="AE214:AE277" ca="1" si="253">IF(X214&gt;Y$6,"",((1+Y$12)^(Z214/30)-1)*AB214)</f>
        <v>260.6116549787692</v>
      </c>
      <c r="AF214" s="14">
        <f t="shared" si="205"/>
        <v>450.45000000000005</v>
      </c>
      <c r="AG214" s="5">
        <f t="shared" ref="AG214:AG277" si="254">IF(X214&gt;Y$6,"",Y$15)</f>
        <v>0</v>
      </c>
      <c r="AH214" s="16">
        <f t="shared" ref="AH214:AH277" ca="1" si="255">IF(X214&gt;Y$6,"",IF(X214=Y$6,AB214+AD214+AE214+AF214+AG214,IF(AND(Y$9=2,MONTH(Y214)=7),2*Y$17,IF(AND(Y$10=2,MONTH(Y214)=12),2*Y$17,Y$17))))</f>
        <v>23170.08737601728</v>
      </c>
      <c r="AI214" s="16">
        <f t="shared" ref="AI214:AI277" ca="1" si="256">IF(X214&gt;Y$6,"",AB214-AC214)</f>
        <v>876468.86930229911</v>
      </c>
      <c r="AJ214" s="16">
        <f t="shared" ca="1" si="206"/>
        <v>4.8298743769091511E-2</v>
      </c>
      <c r="AK214" s="16">
        <f t="shared" ca="1" si="207"/>
        <v>4.8298743769091511E-2</v>
      </c>
      <c r="AO214" s="5">
        <v>193</v>
      </c>
      <c r="AP214" s="4" t="str">
        <f t="shared" si="208"/>
        <v/>
      </c>
      <c r="AQ214" s="5" t="str">
        <f t="shared" si="240"/>
        <v/>
      </c>
      <c r="AR214" s="5" t="str">
        <f t="shared" ca="1" si="209"/>
        <v/>
      </c>
      <c r="AS214" s="2" t="str">
        <f t="shared" si="210"/>
        <v/>
      </c>
      <c r="AT214" s="2" t="str">
        <f t="shared" si="241"/>
        <v/>
      </c>
      <c r="AU214" s="16" t="str">
        <f t="shared" si="234"/>
        <v/>
      </c>
      <c r="AV214" s="16" t="str">
        <f t="shared" ref="AV214:AV277" si="257">IF(AO214&gt;AP$6,"",((1+AP$12)^(AQ214/30)-1)*AS214)</f>
        <v/>
      </c>
      <c r="AW214" s="14" t="str">
        <f t="shared" si="211"/>
        <v/>
      </c>
      <c r="AX214" s="5" t="str">
        <f t="shared" ref="AX214:AX277" si="258">IF(AO214&gt;AP$6,"",AP$15)</f>
        <v/>
      </c>
      <c r="AY214" s="16" t="str">
        <f t="shared" ref="AY214:AY277" si="259">IF(AO214&gt;AP$6,"",IF(AO214=AP$6,AS214+AU214+AV214+AW214+AX214,IF(AND(AP$9=2,MONTH(AP214)=7),2*AP$17,IF(AND(AP$10=2,MONTH(AP214)=12),2*AP$17,AP$17))))</f>
        <v/>
      </c>
      <c r="AZ214" s="16" t="str">
        <f t="shared" ref="AZ214:AZ277" si="260">IF(AO214&gt;AP$6,"",AS214-AT214)</f>
        <v/>
      </c>
      <c r="BA214" s="16" t="str">
        <f t="shared" si="212"/>
        <v/>
      </c>
      <c r="BB214" s="16" t="str">
        <f t="shared" ca="1" si="213"/>
        <v/>
      </c>
      <c r="BF214" s="5">
        <v>193</v>
      </c>
      <c r="BG214" s="4" t="str">
        <f t="shared" si="214"/>
        <v/>
      </c>
      <c r="BH214" s="5" t="str">
        <f t="shared" si="242"/>
        <v/>
      </c>
      <c r="BI214" s="5" t="str">
        <f t="shared" ca="1" si="215"/>
        <v/>
      </c>
      <c r="BJ214" s="2" t="str">
        <f t="shared" si="216"/>
        <v/>
      </c>
      <c r="BK214" s="2" t="str">
        <f t="shared" si="243"/>
        <v/>
      </c>
      <c r="BL214" s="16" t="str">
        <f t="shared" si="235"/>
        <v/>
      </c>
      <c r="BM214" s="16" t="str">
        <f t="shared" ref="BM214:BM277" si="261">IF(BF214&gt;BG$6,"",((1+BG$12)^(BH214/30)-1)*BJ214)</f>
        <v/>
      </c>
      <c r="BN214" s="14" t="str">
        <f t="shared" si="217"/>
        <v/>
      </c>
      <c r="BO214" s="5" t="str">
        <f t="shared" ref="BO214:BO277" si="262">IF(BF214&gt;BG$6,"",BG$15)</f>
        <v/>
      </c>
      <c r="BP214" s="16" t="str">
        <f t="shared" ref="BP214:BP277" si="263">IF(BF214&gt;BG$6,"",IF(BF214=BG$6,BJ214+BL214+BM214+BN214+BO214,IF(AND(BG$9=2,MONTH(BG214)=7),2*BG$17,IF(AND(BG$10=2,MONTH(BG214)=12),2*BG$17,BG$17))))</f>
        <v/>
      </c>
      <c r="BQ214" s="16" t="str">
        <f t="shared" ref="BQ214:BQ277" si="264">IF(BF214&gt;BG$6,"",BJ214-BK214)</f>
        <v/>
      </c>
      <c r="BR214" s="16" t="str">
        <f t="shared" si="218"/>
        <v/>
      </c>
      <c r="BS214" s="16" t="str">
        <f t="shared" ca="1" si="219"/>
        <v/>
      </c>
      <c r="BW214" s="5">
        <v>193</v>
      </c>
      <c r="BX214" s="4">
        <f t="shared" ca="1" si="220"/>
        <v>51349</v>
      </c>
      <c r="BY214" s="5">
        <f t="shared" ca="1" si="244"/>
        <v>31</v>
      </c>
      <c r="BZ214" s="5">
        <f t="shared" ca="1" si="221"/>
        <v>5875</v>
      </c>
      <c r="CA214" s="2">
        <f t="shared" ca="1" si="222"/>
        <v>884925.43042606744</v>
      </c>
      <c r="CB214" s="2">
        <f t="shared" ca="1" si="245"/>
        <v>12199.123538856576</v>
      </c>
      <c r="CC214" s="16">
        <f t="shared" ca="1" si="236"/>
        <v>14002.885646786701</v>
      </c>
      <c r="CD214" s="16">
        <f t="shared" ref="CD214:CD277" ca="1" si="265">IF(BW214&gt;BX$6,"",((1+BX$12)^(BY214/30)-1)*CA214)</f>
        <v>260.61177704685934</v>
      </c>
      <c r="CE214" s="14">
        <f t="shared" si="223"/>
        <v>450.45000000000005</v>
      </c>
      <c r="CF214" s="5">
        <f t="shared" ref="CF214:CF277" si="266">IF(BW214&gt;BX$6,"",BX$15)</f>
        <v>0</v>
      </c>
      <c r="CG214" s="16">
        <f t="shared" ref="CG214:CG277" ca="1" si="267">IF(BW214&gt;BX$6,"",IF(BW214=BX$6,CA214+CC214+CD214+CE214+CF214,IF(AND(BX$9=2,MONTH(BX214)=7),2*BX$17,IF(AND(BX$10=2,MONTH(BX214)=12),2*BX$17,BX$17))))</f>
        <v>26913.070962690137</v>
      </c>
      <c r="CH214" s="16">
        <f t="shared" ref="CH214:CH277" ca="1" si="268">IF(BW214&gt;BX$6,"",CA214-CB214)</f>
        <v>872726.30688721081</v>
      </c>
      <c r="CI214" s="16">
        <f t="shared" ca="1" si="224"/>
        <v>4.8298743769091511E-2</v>
      </c>
      <c r="CJ214" s="16">
        <f t="shared" ca="1" si="225"/>
        <v>4.8298743769091511E-2</v>
      </c>
      <c r="CN214" s="5">
        <v>193</v>
      </c>
      <c r="CO214" s="4">
        <f t="shared" ca="1" si="226"/>
        <v>51349</v>
      </c>
      <c r="CP214" s="5">
        <f t="shared" ca="1" si="246"/>
        <v>31</v>
      </c>
      <c r="CQ214" s="5">
        <f t="shared" ca="1" si="227"/>
        <v>5875</v>
      </c>
      <c r="CR214" s="2">
        <f t="shared" ca="1" si="228"/>
        <v>884925.01593537</v>
      </c>
      <c r="CS214" s="2">
        <f t="shared" ca="1" si="247"/>
        <v>8456.1466330709336</v>
      </c>
      <c r="CT214" s="16">
        <f t="shared" ca="1" si="237"/>
        <v>14002.879087967576</v>
      </c>
      <c r="CU214" s="16">
        <f t="shared" ref="CU214:CU277" ca="1" si="269">IF(CN214&gt;CO$6,"",((1+CO$12)^(CP214/30)-1)*CR214)</f>
        <v>260.6116549787692</v>
      </c>
      <c r="CV214" s="14">
        <f t="shared" si="229"/>
        <v>450.45000000000005</v>
      </c>
      <c r="CW214" s="5">
        <f t="shared" ref="CW214:CW277" si="270">IF(CN214&gt;CO$6,"",CO$15)</f>
        <v>0</v>
      </c>
      <c r="CX214" s="16">
        <f t="shared" ref="CX214:CX277" ca="1" si="271">IF(CN214&gt;CO$6,"",IF(CN214=CO$6,CR214+CT214+CU214+CV214+CW214,IF(AND(CO$9=2,MONTH(CO214)=7),2*CO$17,IF(AND(CO$10=2,MONTH(CO214)=12),2*CO$17,CO$17))))</f>
        <v>23170.08737601728</v>
      </c>
      <c r="CY214" s="16">
        <f t="shared" ref="CY214:CY277" ca="1" si="272">IF(CN214&gt;CO$6,"",CR214-CS214)</f>
        <v>876468.86930229911</v>
      </c>
      <c r="CZ214" s="16">
        <f t="shared" ca="1" si="230"/>
        <v>4.8298743769091511E-2</v>
      </c>
      <c r="DA214" s="16">
        <f t="shared" ca="1" si="231"/>
        <v>4.8298743769091511E-2</v>
      </c>
    </row>
    <row r="215" spans="2:105">
      <c r="B215" s="5">
        <v>194</v>
      </c>
      <c r="C215" s="4">
        <f t="shared" ref="C215:C278" ca="1" si="273">IF(B215&gt;C$6,"",EDATE(C$22,B214))</f>
        <v>51380</v>
      </c>
      <c r="D215" s="5">
        <f t="shared" ref="D215:D278" ca="1" si="274">IF(B215&gt;C$6,"",C215-C214)</f>
        <v>31</v>
      </c>
      <c r="E215" s="5">
        <f t="shared" ref="E215:E278" ca="1" si="275">IFERROR(D215+E214,"")</f>
        <v>5906</v>
      </c>
      <c r="F215" s="2">
        <f t="shared" ref="F215:F278" ca="1" si="276">IF(B215&gt;C$6,"",M214)</f>
        <v>872726.30688721081</v>
      </c>
      <c r="G215" s="2">
        <f t="shared" ca="1" si="248"/>
        <v>12395.75272498555</v>
      </c>
      <c r="H215" s="16">
        <f t="shared" ca="1" si="232"/>
        <v>13809.849119603403</v>
      </c>
      <c r="I215" s="16">
        <f t="shared" ca="1" si="249"/>
        <v>257.01911810118429</v>
      </c>
      <c r="J215" s="14">
        <f t="shared" ref="J215:J278" si="277">IF(B215&gt;C$6,"",D$4*C$14)</f>
        <v>450.45000000000005</v>
      </c>
      <c r="K215" s="5">
        <f t="shared" si="250"/>
        <v>0</v>
      </c>
      <c r="L215" s="16">
        <f t="shared" ca="1" si="251"/>
        <v>26913.070962690137</v>
      </c>
      <c r="M215" s="16">
        <f t="shared" ca="1" si="252"/>
        <v>860330.55416222522</v>
      </c>
      <c r="N215" s="16">
        <f t="shared" ref="N215:N278" ca="1" si="278">IFERROR(IF(AND(MONTH(C215)=7,C$9=2),2/(1+C$13)^(E215/360),IF(AND(MONTH(C215)=12,C$10=2),2/(1+C$13)^(E215/360),1/(1+C$13)^(E215/360))),"")</f>
        <v>4.7532591895608566E-2</v>
      </c>
      <c r="O215" s="16">
        <f t="shared" ref="O215:O278" ca="1" si="279">IFERROR(1/(1+C$13)^(E215/360),"")</f>
        <v>4.7532591895608566E-2</v>
      </c>
      <c r="P215" s="82"/>
      <c r="Q215" s="77">
        <f ca="1">IFERROR(IF('Simulación Cliente'!$H$21="Simple",G215+H215+I215+J215+K215,AC215+AD215+AE215+AF215+AG215),"")</f>
        <v>26913.070962690137</v>
      </c>
      <c r="R215" s="79">
        <f t="shared" ref="R215:R278" ca="1" si="280">E215</f>
        <v>5906</v>
      </c>
      <c r="S215" s="78">
        <f ca="1">IFERROR((1+'Simulación Cliente'!$E$21)^(R215/360),"")</f>
        <v>22.256824167894713</v>
      </c>
      <c r="T215" s="75">
        <f t="shared" ref="T215:T278" ca="1" si="281">IFERROR(ROUND(Q215/S215,2),"")</f>
        <v>1209.21</v>
      </c>
      <c r="X215" s="5">
        <v>194</v>
      </c>
      <c r="Y215" s="4">
        <f t="shared" ref="Y215:Y278" ca="1" si="282">IF(X215&gt;Y$6,"",EDATE(Y$22,X214))</f>
        <v>51380</v>
      </c>
      <c r="Z215" s="5">
        <f t="shared" ca="1" si="238"/>
        <v>31</v>
      </c>
      <c r="AA215" s="5">
        <f t="shared" ref="AA215:AA278" ca="1" si="283">IFERROR(Z215+AA214,"")</f>
        <v>5906</v>
      </c>
      <c r="AB215" s="2">
        <f t="shared" ref="AB215:AB278" ca="1" si="284">IF(X215&gt;Y$6,"",AI214)</f>
        <v>876468.86930229911</v>
      </c>
      <c r="AC215" s="2">
        <f t="shared" ca="1" si="239"/>
        <v>8592.4453782186374</v>
      </c>
      <c r="AD215" s="16">
        <f t="shared" ca="1" si="233"/>
        <v>13869.070689831316</v>
      </c>
      <c r="AE215" s="16">
        <f t="shared" ca="1" si="253"/>
        <v>258.12130796732401</v>
      </c>
      <c r="AF215" s="14">
        <f t="shared" ref="AF215:AF278" si="285">IF(X215&gt;Y$6,"",Z$4*Y$14)</f>
        <v>450.45000000000005</v>
      </c>
      <c r="AG215" s="5">
        <f t="shared" si="254"/>
        <v>0</v>
      </c>
      <c r="AH215" s="16">
        <f t="shared" ca="1" si="255"/>
        <v>23170.08737601728</v>
      </c>
      <c r="AI215" s="16">
        <f t="shared" ca="1" si="256"/>
        <v>867876.42392408045</v>
      </c>
      <c r="AJ215" s="16">
        <f t="shared" ref="AJ215:AJ278" ca="1" si="286">IFERROR(IF(AND(MONTH(Y215)=7,Y$9=2),2/(1+Y$13)^(AA215/360),IF(AND(MONTH(Y215)=12,Y$10=2),2/(1+Y$13)^(AA215/360),1/(1+Y$13)^(AA215/360))),"")</f>
        <v>4.7532591895608566E-2</v>
      </c>
      <c r="AK215" s="16">
        <f t="shared" ref="AK215:AK278" ca="1" si="287">IFERROR(1/(1+Y$13)^(AA215/360),"")</f>
        <v>4.7532591895608566E-2</v>
      </c>
      <c r="AO215" s="5">
        <v>194</v>
      </c>
      <c r="AP215" s="4" t="str">
        <f t="shared" ref="AP215:AP278" si="288">IF(AO215&gt;AP$6,"",EDATE(AP$22,AO214))</f>
        <v/>
      </c>
      <c r="AQ215" s="5" t="str">
        <f t="shared" si="240"/>
        <v/>
      </c>
      <c r="AR215" s="5" t="str">
        <f t="shared" ref="AR215:AR278" ca="1" si="289">IFERROR(AQ215+AR214,"")</f>
        <v/>
      </c>
      <c r="AS215" s="2" t="str">
        <f t="shared" ref="AS215:AS278" si="290">IF(AO215&gt;AP$6,"",AZ214)</f>
        <v/>
      </c>
      <c r="AT215" s="2" t="str">
        <f t="shared" si="241"/>
        <v/>
      </c>
      <c r="AU215" s="16" t="str">
        <f t="shared" si="234"/>
        <v/>
      </c>
      <c r="AV215" s="16" t="str">
        <f t="shared" si="257"/>
        <v/>
      </c>
      <c r="AW215" s="14" t="str">
        <f t="shared" ref="AW215:AW278" si="291">IF(AO215&gt;AP$6,"",AQ$4*AP$14)</f>
        <v/>
      </c>
      <c r="AX215" s="5" t="str">
        <f t="shared" si="258"/>
        <v/>
      </c>
      <c r="AY215" s="16" t="str">
        <f t="shared" si="259"/>
        <v/>
      </c>
      <c r="AZ215" s="16" t="str">
        <f t="shared" si="260"/>
        <v/>
      </c>
      <c r="BA215" s="16" t="str">
        <f t="shared" ref="BA215:BA278" si="292">IFERROR(IF(AND(MONTH(AP215)=7,AP$9=2),2/(1+AP$13)^(AR215/360),IF(AND(MONTH(AP215)=12,AP$10=2),2/(1+AP$13)^(AR215/360),1/(1+AP$13)^(AR215/360))),"")</f>
        <v/>
      </c>
      <c r="BB215" s="16" t="str">
        <f t="shared" ref="BB215:BB278" ca="1" si="293">IFERROR(1/(1+AP$13)^(AR215/360),"")</f>
        <v/>
      </c>
      <c r="BF215" s="5">
        <v>194</v>
      </c>
      <c r="BG215" s="4" t="str">
        <f t="shared" ref="BG215:BG278" si="294">IF(BF215&gt;BG$6,"",EDATE(BG$22,BF214))</f>
        <v/>
      </c>
      <c r="BH215" s="5" t="str">
        <f t="shared" si="242"/>
        <v/>
      </c>
      <c r="BI215" s="5" t="str">
        <f t="shared" ref="BI215:BI278" ca="1" si="295">IFERROR(BH215+BI214,"")</f>
        <v/>
      </c>
      <c r="BJ215" s="2" t="str">
        <f t="shared" ref="BJ215:BJ278" si="296">IF(BF215&gt;BG$6,"",BQ214)</f>
        <v/>
      </c>
      <c r="BK215" s="2" t="str">
        <f t="shared" si="243"/>
        <v/>
      </c>
      <c r="BL215" s="16" t="str">
        <f t="shared" si="235"/>
        <v/>
      </c>
      <c r="BM215" s="16" t="str">
        <f t="shared" si="261"/>
        <v/>
      </c>
      <c r="BN215" s="14" t="str">
        <f t="shared" ref="BN215:BN278" si="297">IF(BF215&gt;BG$6,"",BH$4*BG$14)</f>
        <v/>
      </c>
      <c r="BO215" s="5" t="str">
        <f t="shared" si="262"/>
        <v/>
      </c>
      <c r="BP215" s="16" t="str">
        <f t="shared" si="263"/>
        <v/>
      </c>
      <c r="BQ215" s="16" t="str">
        <f t="shared" si="264"/>
        <v/>
      </c>
      <c r="BR215" s="16" t="str">
        <f t="shared" ref="BR215:BR278" si="298">IFERROR(IF(AND(MONTH(BG215)=7,BG$9=2),2/(1+BG$13)^(BI215/360),IF(AND(MONTH(BG215)=12,BG$10=2),2/(1+BG$13)^(BI215/360),1/(1+BG$13)^(BI215/360))),"")</f>
        <v/>
      </c>
      <c r="BS215" s="16" t="str">
        <f t="shared" ref="BS215:BS278" ca="1" si="299">IFERROR(1/(1+BG$13)^(BI215/360),"")</f>
        <v/>
      </c>
      <c r="BW215" s="5">
        <v>194</v>
      </c>
      <c r="BX215" s="4">
        <f t="shared" ref="BX215:BX278" ca="1" si="300">IF(BW215&gt;BX$6,"",EDATE(BX$22,BW214))</f>
        <v>51380</v>
      </c>
      <c r="BY215" s="5">
        <f t="shared" ca="1" si="244"/>
        <v>31</v>
      </c>
      <c r="BZ215" s="5">
        <f t="shared" ref="BZ215:BZ278" ca="1" si="301">IFERROR(BY215+BZ214,"")</f>
        <v>5906</v>
      </c>
      <c r="CA215" s="2">
        <f t="shared" ref="CA215:CA278" ca="1" si="302">IF(BW215&gt;BX$6,"",CH214)</f>
        <v>872726.30688721081</v>
      </c>
      <c r="CB215" s="2">
        <f t="shared" ca="1" si="245"/>
        <v>12395.75272498555</v>
      </c>
      <c r="CC215" s="16">
        <f t="shared" ca="1" si="236"/>
        <v>13809.849119603403</v>
      </c>
      <c r="CD215" s="16">
        <f t="shared" ca="1" si="265"/>
        <v>257.01911810118429</v>
      </c>
      <c r="CE215" s="14">
        <f t="shared" ref="CE215:CE278" si="303">IF(BW215&gt;BX$6,"",BY$4*BX$14)</f>
        <v>450.45000000000005</v>
      </c>
      <c r="CF215" s="5">
        <f t="shared" si="266"/>
        <v>0</v>
      </c>
      <c r="CG215" s="16">
        <f t="shared" ca="1" si="267"/>
        <v>26913.070962690137</v>
      </c>
      <c r="CH215" s="16">
        <f t="shared" ca="1" si="268"/>
        <v>860330.55416222522</v>
      </c>
      <c r="CI215" s="16">
        <f t="shared" ref="CI215:CI278" ca="1" si="304">IFERROR(IF(AND(MONTH(BX215)=7,BX$9=2),2/(1+BX$13)^(BZ215/360),IF(AND(MONTH(BX215)=12,BX$10=2),2/(1+BX$13)^(BZ215/360),1/(1+BX$13)^(BZ215/360))),"")</f>
        <v>4.7532591895608566E-2</v>
      </c>
      <c r="CJ215" s="16">
        <f t="shared" ref="CJ215:CJ278" ca="1" si="305">IFERROR(1/(1+BX$13)^(BZ215/360),"")</f>
        <v>4.7532591895608566E-2</v>
      </c>
      <c r="CN215" s="5">
        <v>194</v>
      </c>
      <c r="CO215" s="4">
        <f t="shared" ref="CO215:CO278" ca="1" si="306">IF(CN215&gt;CO$6,"",EDATE(CO$22,CN214))</f>
        <v>51380</v>
      </c>
      <c r="CP215" s="5">
        <f t="shared" ca="1" si="246"/>
        <v>31</v>
      </c>
      <c r="CQ215" s="5">
        <f t="shared" ref="CQ215:CQ278" ca="1" si="307">IFERROR(CP215+CQ214,"")</f>
        <v>5906</v>
      </c>
      <c r="CR215" s="2">
        <f t="shared" ref="CR215:CR278" ca="1" si="308">IF(CN215&gt;CO$6,"",CY214)</f>
        <v>876468.86930229911</v>
      </c>
      <c r="CS215" s="2">
        <f t="shared" ca="1" si="247"/>
        <v>8592.4453782186374</v>
      </c>
      <c r="CT215" s="16">
        <f t="shared" ca="1" si="237"/>
        <v>13869.070689831316</v>
      </c>
      <c r="CU215" s="16">
        <f t="shared" ca="1" si="269"/>
        <v>258.12130796732401</v>
      </c>
      <c r="CV215" s="14">
        <f t="shared" ref="CV215:CV278" si="309">IF(CN215&gt;CO$6,"",CP$4*CO$14)</f>
        <v>450.45000000000005</v>
      </c>
      <c r="CW215" s="5">
        <f t="shared" si="270"/>
        <v>0</v>
      </c>
      <c r="CX215" s="16">
        <f t="shared" ca="1" si="271"/>
        <v>23170.08737601728</v>
      </c>
      <c r="CY215" s="16">
        <f t="shared" ca="1" si="272"/>
        <v>867876.42392408045</v>
      </c>
      <c r="CZ215" s="16">
        <f t="shared" ref="CZ215:CZ278" ca="1" si="310">IFERROR(IF(AND(MONTH(CO215)=7,CO$9=2),2/(1+CO$13)^(CQ215/360),IF(AND(MONTH(CO215)=12,CO$10=2),2/(1+CO$13)^(CQ215/360),1/(1+CO$13)^(CQ215/360))),"")</f>
        <v>4.7532591895608566E-2</v>
      </c>
      <c r="DA215" s="16">
        <f t="shared" ref="DA215:DA278" ca="1" si="311">IFERROR(1/(1+CO$13)^(CQ215/360),"")</f>
        <v>4.7532591895608566E-2</v>
      </c>
    </row>
    <row r="216" spans="2:105">
      <c r="B216" s="5">
        <v>195</v>
      </c>
      <c r="C216" s="4">
        <f t="shared" ca="1" si="273"/>
        <v>51410</v>
      </c>
      <c r="D216" s="5">
        <f t="shared" ca="1" si="274"/>
        <v>30</v>
      </c>
      <c r="E216" s="5">
        <f t="shared" ca="1" si="275"/>
        <v>5936</v>
      </c>
      <c r="F216" s="2">
        <f t="shared" ca="1" si="276"/>
        <v>860330.55416222522</v>
      </c>
      <c r="G216" s="2">
        <f t="shared" ca="1" si="248"/>
        <v>13046.22151578985</v>
      </c>
      <c r="H216" s="16">
        <f t="shared" ref="H216:H279" ca="1" si="312">IF(B216&gt;C$6,"",((1+C$11)^(D216/360)-1)*F216)</f>
        <v>13171.205238963976</v>
      </c>
      <c r="I216" s="16">
        <f t="shared" ca="1" si="249"/>
        <v>245.19420793631224</v>
      </c>
      <c r="J216" s="14">
        <f t="shared" si="277"/>
        <v>450.45000000000005</v>
      </c>
      <c r="K216" s="5">
        <f t="shared" si="250"/>
        <v>0</v>
      </c>
      <c r="L216" s="16">
        <f t="shared" ca="1" si="251"/>
        <v>26913.070962690137</v>
      </c>
      <c r="M216" s="16">
        <f t="shared" ca="1" si="252"/>
        <v>847284.33264643536</v>
      </c>
      <c r="N216" s="16">
        <f t="shared" ca="1" si="278"/>
        <v>4.680272813244029E-2</v>
      </c>
      <c r="O216" s="16">
        <f t="shared" ca="1" si="279"/>
        <v>4.680272813244029E-2</v>
      </c>
      <c r="P216" s="82"/>
      <c r="Q216" s="77">
        <f ca="1">IFERROR(IF('Simulación Cliente'!$H$21="Simple",G216+H216+I216+J216+K216,AC216+AD216+AE216+AF216+AG216),"")</f>
        <v>26913.070962690137</v>
      </c>
      <c r="R216" s="79">
        <f t="shared" ca="1" si="280"/>
        <v>5936</v>
      </c>
      <c r="S216" s="78">
        <f ca="1">IFERROR((1+'Simulación Cliente'!$E$21)^(R216/360),"")</f>
        <v>22.610373788356483</v>
      </c>
      <c r="T216" s="75">
        <f t="shared" ca="1" si="281"/>
        <v>1190.3</v>
      </c>
      <c r="X216" s="5">
        <v>195</v>
      </c>
      <c r="Y216" s="4">
        <f t="shared" ca="1" si="282"/>
        <v>51410</v>
      </c>
      <c r="Z216" s="5">
        <f t="shared" ca="1" si="238"/>
        <v>30</v>
      </c>
      <c r="AA216" s="5">
        <f t="shared" ca="1" si="283"/>
        <v>5936</v>
      </c>
      <c r="AB216" s="2">
        <f t="shared" ca="1" si="284"/>
        <v>867876.42392408045</v>
      </c>
      <c r="AC216" s="2">
        <f t="shared" ca="1" si="239"/>
        <v>9185.5640857209237</v>
      </c>
      <c r="AD216" s="16">
        <f t="shared" ref="AD216:AD279" ca="1" si="313">IF(X216&gt;Y$6,"",((1+Y$11)^(Z216/360)-1)*AB216)</f>
        <v>13286.728509477913</v>
      </c>
      <c r="AE216" s="16">
        <f t="shared" ca="1" si="253"/>
        <v>247.34478081844168</v>
      </c>
      <c r="AF216" s="14">
        <f t="shared" si="285"/>
        <v>450.45000000000005</v>
      </c>
      <c r="AG216" s="5">
        <f t="shared" si="254"/>
        <v>0</v>
      </c>
      <c r="AH216" s="16">
        <f t="shared" ca="1" si="255"/>
        <v>23170.08737601728</v>
      </c>
      <c r="AI216" s="16">
        <f t="shared" ca="1" si="256"/>
        <v>858690.85983835952</v>
      </c>
      <c r="AJ216" s="16">
        <f t="shared" ca="1" si="286"/>
        <v>4.680272813244029E-2</v>
      </c>
      <c r="AK216" s="16">
        <f t="shared" ca="1" si="287"/>
        <v>4.680272813244029E-2</v>
      </c>
      <c r="AO216" s="5">
        <v>195</v>
      </c>
      <c r="AP216" s="4" t="str">
        <f t="shared" si="288"/>
        <v/>
      </c>
      <c r="AQ216" s="5" t="str">
        <f t="shared" si="240"/>
        <v/>
      </c>
      <c r="AR216" s="5" t="str">
        <f t="shared" ca="1" si="289"/>
        <v/>
      </c>
      <c r="AS216" s="2" t="str">
        <f t="shared" si="290"/>
        <v/>
      </c>
      <c r="AT216" s="2" t="str">
        <f t="shared" si="241"/>
        <v/>
      </c>
      <c r="AU216" s="16" t="str">
        <f t="shared" ref="AU216:AU279" si="314">IF(AO216&gt;AP$6,"",((1+AP$11)^(AQ216/360)-1)*AS216)</f>
        <v/>
      </c>
      <c r="AV216" s="16" t="str">
        <f t="shared" si="257"/>
        <v/>
      </c>
      <c r="AW216" s="14" t="str">
        <f t="shared" si="291"/>
        <v/>
      </c>
      <c r="AX216" s="5" t="str">
        <f t="shared" si="258"/>
        <v/>
      </c>
      <c r="AY216" s="16" t="str">
        <f t="shared" si="259"/>
        <v/>
      </c>
      <c r="AZ216" s="16" t="str">
        <f t="shared" si="260"/>
        <v/>
      </c>
      <c r="BA216" s="16" t="str">
        <f t="shared" si="292"/>
        <v/>
      </c>
      <c r="BB216" s="16" t="str">
        <f t="shared" ca="1" si="293"/>
        <v/>
      </c>
      <c r="BF216" s="5">
        <v>195</v>
      </c>
      <c r="BG216" s="4" t="str">
        <f t="shared" si="294"/>
        <v/>
      </c>
      <c r="BH216" s="5" t="str">
        <f t="shared" si="242"/>
        <v/>
      </c>
      <c r="BI216" s="5" t="str">
        <f t="shared" ca="1" si="295"/>
        <v/>
      </c>
      <c r="BJ216" s="2" t="str">
        <f t="shared" si="296"/>
        <v/>
      </c>
      <c r="BK216" s="2" t="str">
        <f t="shared" si="243"/>
        <v/>
      </c>
      <c r="BL216" s="16" t="str">
        <f t="shared" ref="BL216:BL279" si="315">IF(BF216&gt;BG$6,"",((1+BG$11)^(BH216/360)-1)*BJ216)</f>
        <v/>
      </c>
      <c r="BM216" s="16" t="str">
        <f t="shared" si="261"/>
        <v/>
      </c>
      <c r="BN216" s="14" t="str">
        <f t="shared" si="297"/>
        <v/>
      </c>
      <c r="BO216" s="5" t="str">
        <f t="shared" si="262"/>
        <v/>
      </c>
      <c r="BP216" s="16" t="str">
        <f t="shared" si="263"/>
        <v/>
      </c>
      <c r="BQ216" s="16" t="str">
        <f t="shared" si="264"/>
        <v/>
      </c>
      <c r="BR216" s="16" t="str">
        <f t="shared" si="298"/>
        <v/>
      </c>
      <c r="BS216" s="16" t="str">
        <f t="shared" ca="1" si="299"/>
        <v/>
      </c>
      <c r="BW216" s="5">
        <v>195</v>
      </c>
      <c r="BX216" s="4">
        <f t="shared" ca="1" si="300"/>
        <v>51410</v>
      </c>
      <c r="BY216" s="5">
        <f t="shared" ca="1" si="244"/>
        <v>30</v>
      </c>
      <c r="BZ216" s="5">
        <f t="shared" ca="1" si="301"/>
        <v>5936</v>
      </c>
      <c r="CA216" s="2">
        <f t="shared" ca="1" si="302"/>
        <v>860330.55416222522</v>
      </c>
      <c r="CB216" s="2">
        <f t="shared" ca="1" si="245"/>
        <v>13046.22151578985</v>
      </c>
      <c r="CC216" s="16">
        <f t="shared" ref="CC216:CC279" ca="1" si="316">IF(BW216&gt;BX$6,"",((1+BX$11)^(BY216/360)-1)*CA216)</f>
        <v>13171.205238963976</v>
      </c>
      <c r="CD216" s="16">
        <f t="shared" ca="1" si="265"/>
        <v>245.19420793631224</v>
      </c>
      <c r="CE216" s="14">
        <f t="shared" si="303"/>
        <v>450.45000000000005</v>
      </c>
      <c r="CF216" s="5">
        <f t="shared" si="266"/>
        <v>0</v>
      </c>
      <c r="CG216" s="16">
        <f t="shared" ca="1" si="267"/>
        <v>26913.070962690137</v>
      </c>
      <c r="CH216" s="16">
        <f t="shared" ca="1" si="268"/>
        <v>847284.33264643536</v>
      </c>
      <c r="CI216" s="16">
        <f t="shared" ca="1" si="304"/>
        <v>4.680272813244029E-2</v>
      </c>
      <c r="CJ216" s="16">
        <f t="shared" ca="1" si="305"/>
        <v>4.680272813244029E-2</v>
      </c>
      <c r="CN216" s="5">
        <v>195</v>
      </c>
      <c r="CO216" s="4">
        <f t="shared" ca="1" si="306"/>
        <v>51410</v>
      </c>
      <c r="CP216" s="5">
        <f t="shared" ca="1" si="246"/>
        <v>30</v>
      </c>
      <c r="CQ216" s="5">
        <f t="shared" ca="1" si="307"/>
        <v>5936</v>
      </c>
      <c r="CR216" s="2">
        <f t="shared" ca="1" si="308"/>
        <v>867876.42392408045</v>
      </c>
      <c r="CS216" s="2">
        <f t="shared" ca="1" si="247"/>
        <v>9185.5640857209237</v>
      </c>
      <c r="CT216" s="16">
        <f t="shared" ref="CT216:CT279" ca="1" si="317">IF(CN216&gt;CO$6,"",((1+CO$11)^(CP216/360)-1)*CR216)</f>
        <v>13286.728509477913</v>
      </c>
      <c r="CU216" s="16">
        <f t="shared" ca="1" si="269"/>
        <v>247.34478081844168</v>
      </c>
      <c r="CV216" s="14">
        <f t="shared" si="309"/>
        <v>450.45000000000005</v>
      </c>
      <c r="CW216" s="5">
        <f t="shared" si="270"/>
        <v>0</v>
      </c>
      <c r="CX216" s="16">
        <f t="shared" ca="1" si="271"/>
        <v>23170.08737601728</v>
      </c>
      <c r="CY216" s="16">
        <f t="shared" ca="1" si="272"/>
        <v>858690.85983835952</v>
      </c>
      <c r="CZ216" s="16">
        <f t="shared" ca="1" si="310"/>
        <v>4.680272813244029E-2</v>
      </c>
      <c r="DA216" s="16">
        <f t="shared" ca="1" si="311"/>
        <v>4.680272813244029E-2</v>
      </c>
    </row>
    <row r="217" spans="2:105">
      <c r="B217" s="5">
        <v>196</v>
      </c>
      <c r="C217" s="4">
        <f t="shared" ca="1" si="273"/>
        <v>51441</v>
      </c>
      <c r="D217" s="5">
        <f t="shared" ca="1" si="274"/>
        <v>31</v>
      </c>
      <c r="E217" s="5">
        <f t="shared" ca="1" si="275"/>
        <v>5967</v>
      </c>
      <c r="F217" s="2">
        <f t="shared" ca="1" si="276"/>
        <v>847284.33264643536</v>
      </c>
      <c r="G217" s="2">
        <f t="shared" ca="1" si="248"/>
        <v>12805.834209326911</v>
      </c>
      <c r="H217" s="16">
        <f t="shared" ca="1" si="312"/>
        <v>13407.260332262822</v>
      </c>
      <c r="I217" s="16">
        <f t="shared" ca="1" si="249"/>
        <v>249.5264211004025</v>
      </c>
      <c r="J217" s="14">
        <f t="shared" si="277"/>
        <v>450.45000000000005</v>
      </c>
      <c r="K217" s="5">
        <f t="shared" si="250"/>
        <v>0</v>
      </c>
      <c r="L217" s="16">
        <f t="shared" ca="1" si="251"/>
        <v>26913.070962690137</v>
      </c>
      <c r="M217" s="16">
        <f t="shared" ca="1" si="252"/>
        <v>834478.49843710847</v>
      </c>
      <c r="N217" s="16">
        <f t="shared" ca="1" si="278"/>
        <v>4.6060307211221035E-2</v>
      </c>
      <c r="O217" s="16">
        <f t="shared" ca="1" si="279"/>
        <v>4.6060307211221035E-2</v>
      </c>
      <c r="P217" s="82"/>
      <c r="Q217" s="77">
        <f ca="1">IFERROR(IF('Simulación Cliente'!$H$21="Simple",G217+H217+I217+J217+K217,AC217+AD217+AE217+AF217+AG217),"")</f>
        <v>26913.070962690137</v>
      </c>
      <c r="R217" s="79">
        <f t="shared" ca="1" si="280"/>
        <v>5967</v>
      </c>
      <c r="S217" s="78">
        <f ca="1">IFERROR((1+'Simulación Cliente'!$E$21)^(R217/360),"")</f>
        <v>22.981609495612723</v>
      </c>
      <c r="T217" s="75">
        <f t="shared" ca="1" si="281"/>
        <v>1171.07</v>
      </c>
      <c r="X217" s="5">
        <v>196</v>
      </c>
      <c r="Y217" s="4">
        <f t="shared" ca="1" si="282"/>
        <v>51441</v>
      </c>
      <c r="Z217" s="5">
        <f t="shared" ref="Z217:Z280" ca="1" si="318">IF(X217&gt;Y$6,"",Y217-Y216)</f>
        <v>31</v>
      </c>
      <c r="AA217" s="5">
        <f t="shared" ca="1" si="283"/>
        <v>5967</v>
      </c>
      <c r="AB217" s="2">
        <f t="shared" ca="1" si="284"/>
        <v>858690.85983835952</v>
      </c>
      <c r="AC217" s="2">
        <f t="shared" ref="AC217:AC280" ca="1" si="319">IF(X217&gt;Y$6,"",AH217-AG217-AF217-AE217-AD217)</f>
        <v>8878.9967456798495</v>
      </c>
      <c r="AD217" s="16">
        <f t="shared" ca="1" si="313"/>
        <v>13587.754971024164</v>
      </c>
      <c r="AE217" s="16">
        <f t="shared" ca="1" si="253"/>
        <v>252.8856593132646</v>
      </c>
      <c r="AF217" s="14">
        <f t="shared" si="285"/>
        <v>450.45000000000005</v>
      </c>
      <c r="AG217" s="5">
        <f t="shared" si="254"/>
        <v>0</v>
      </c>
      <c r="AH217" s="16">
        <f t="shared" ca="1" si="255"/>
        <v>23170.08737601728</v>
      </c>
      <c r="AI217" s="16">
        <f t="shared" ca="1" si="256"/>
        <v>849811.86309267965</v>
      </c>
      <c r="AJ217" s="16">
        <f t="shared" ca="1" si="286"/>
        <v>4.6060307211221035E-2</v>
      </c>
      <c r="AK217" s="16">
        <f t="shared" ca="1" si="287"/>
        <v>4.6060307211221035E-2</v>
      </c>
      <c r="AO217" s="5">
        <v>196</v>
      </c>
      <c r="AP217" s="4" t="str">
        <f t="shared" si="288"/>
        <v/>
      </c>
      <c r="AQ217" s="5" t="str">
        <f t="shared" ref="AQ217:AQ280" si="320">IF(AO217&gt;AP$6,"",AP217-AP216)</f>
        <v/>
      </c>
      <c r="AR217" s="5" t="str">
        <f t="shared" ca="1" si="289"/>
        <v/>
      </c>
      <c r="AS217" s="2" t="str">
        <f t="shared" si="290"/>
        <v/>
      </c>
      <c r="AT217" s="2" t="str">
        <f t="shared" ref="AT217:AT280" si="321">IF(AO217&gt;AP$6,"",AY217-AX217-AW217-AV217-AU217)</f>
        <v/>
      </c>
      <c r="AU217" s="16" t="str">
        <f t="shared" si="314"/>
        <v/>
      </c>
      <c r="AV217" s="16" t="str">
        <f t="shared" si="257"/>
        <v/>
      </c>
      <c r="AW217" s="14" t="str">
        <f t="shared" si="291"/>
        <v/>
      </c>
      <c r="AX217" s="5" t="str">
        <f t="shared" si="258"/>
        <v/>
      </c>
      <c r="AY217" s="16" t="str">
        <f t="shared" si="259"/>
        <v/>
      </c>
      <c r="AZ217" s="16" t="str">
        <f t="shared" si="260"/>
        <v/>
      </c>
      <c r="BA217" s="16" t="str">
        <f t="shared" si="292"/>
        <v/>
      </c>
      <c r="BB217" s="16" t="str">
        <f t="shared" ca="1" si="293"/>
        <v/>
      </c>
      <c r="BF217" s="5">
        <v>196</v>
      </c>
      <c r="BG217" s="4" t="str">
        <f t="shared" si="294"/>
        <v/>
      </c>
      <c r="BH217" s="5" t="str">
        <f t="shared" ref="BH217:BH280" si="322">IF(BF217&gt;BG$6,"",BG217-BG216)</f>
        <v/>
      </c>
      <c r="BI217" s="5" t="str">
        <f t="shared" ca="1" si="295"/>
        <v/>
      </c>
      <c r="BJ217" s="2" t="str">
        <f t="shared" si="296"/>
        <v/>
      </c>
      <c r="BK217" s="2" t="str">
        <f t="shared" ref="BK217:BK280" si="323">IF(BF217&gt;BG$6,"",BP217-BO217-BN217-BM217-BL217)</f>
        <v/>
      </c>
      <c r="BL217" s="16" t="str">
        <f t="shared" si="315"/>
        <v/>
      </c>
      <c r="BM217" s="16" t="str">
        <f t="shared" si="261"/>
        <v/>
      </c>
      <c r="BN217" s="14" t="str">
        <f t="shared" si="297"/>
        <v/>
      </c>
      <c r="BO217" s="5" t="str">
        <f t="shared" si="262"/>
        <v/>
      </c>
      <c r="BP217" s="16" t="str">
        <f t="shared" si="263"/>
        <v/>
      </c>
      <c r="BQ217" s="16" t="str">
        <f t="shared" si="264"/>
        <v/>
      </c>
      <c r="BR217" s="16" t="str">
        <f t="shared" si="298"/>
        <v/>
      </c>
      <c r="BS217" s="16" t="str">
        <f t="shared" ca="1" si="299"/>
        <v/>
      </c>
      <c r="BW217" s="5">
        <v>196</v>
      </c>
      <c r="BX217" s="4">
        <f t="shared" ca="1" si="300"/>
        <v>51441</v>
      </c>
      <c r="BY217" s="5">
        <f t="shared" ref="BY217:BY280" ca="1" si="324">IF(BW217&gt;BX$6,"",BX217-BX216)</f>
        <v>31</v>
      </c>
      <c r="BZ217" s="5">
        <f t="shared" ca="1" si="301"/>
        <v>5967</v>
      </c>
      <c r="CA217" s="2">
        <f t="shared" ca="1" si="302"/>
        <v>847284.33264643536</v>
      </c>
      <c r="CB217" s="2">
        <f t="shared" ref="CB217:CB280" ca="1" si="325">IF(BW217&gt;BX$6,"",CG217-CF217-CE217-CD217-CC217)</f>
        <v>12805.834209326911</v>
      </c>
      <c r="CC217" s="16">
        <f t="shared" ca="1" si="316"/>
        <v>13407.260332262822</v>
      </c>
      <c r="CD217" s="16">
        <f t="shared" ca="1" si="265"/>
        <v>249.5264211004025</v>
      </c>
      <c r="CE217" s="14">
        <f t="shared" si="303"/>
        <v>450.45000000000005</v>
      </c>
      <c r="CF217" s="5">
        <f t="shared" si="266"/>
        <v>0</v>
      </c>
      <c r="CG217" s="16">
        <f t="shared" ca="1" si="267"/>
        <v>26913.070962690137</v>
      </c>
      <c r="CH217" s="16">
        <f t="shared" ca="1" si="268"/>
        <v>834478.49843710847</v>
      </c>
      <c r="CI217" s="16">
        <f t="shared" ca="1" si="304"/>
        <v>4.6060307211221035E-2</v>
      </c>
      <c r="CJ217" s="16">
        <f t="shared" ca="1" si="305"/>
        <v>4.6060307211221035E-2</v>
      </c>
      <c r="CN217" s="5">
        <v>196</v>
      </c>
      <c r="CO217" s="4">
        <f t="shared" ca="1" si="306"/>
        <v>51441</v>
      </c>
      <c r="CP217" s="5">
        <f t="shared" ref="CP217:CP280" ca="1" si="326">IF(CN217&gt;CO$6,"",CO217-CO216)</f>
        <v>31</v>
      </c>
      <c r="CQ217" s="5">
        <f t="shared" ca="1" si="307"/>
        <v>5967</v>
      </c>
      <c r="CR217" s="2">
        <f t="shared" ca="1" si="308"/>
        <v>858690.85983835952</v>
      </c>
      <c r="CS217" s="2">
        <f t="shared" ref="CS217:CS280" ca="1" si="327">IF(CN217&gt;CO$6,"",CX217-CW217-CV217-CU217-CT217)</f>
        <v>8878.9967456798495</v>
      </c>
      <c r="CT217" s="16">
        <f t="shared" ca="1" si="317"/>
        <v>13587.754971024164</v>
      </c>
      <c r="CU217" s="16">
        <f t="shared" ca="1" si="269"/>
        <v>252.8856593132646</v>
      </c>
      <c r="CV217" s="14">
        <f t="shared" si="309"/>
        <v>450.45000000000005</v>
      </c>
      <c r="CW217" s="5">
        <f t="shared" si="270"/>
        <v>0</v>
      </c>
      <c r="CX217" s="16">
        <f t="shared" ca="1" si="271"/>
        <v>23170.08737601728</v>
      </c>
      <c r="CY217" s="16">
        <f t="shared" ca="1" si="272"/>
        <v>849811.86309267965</v>
      </c>
      <c r="CZ217" s="16">
        <f t="shared" ca="1" si="310"/>
        <v>4.6060307211221035E-2</v>
      </c>
      <c r="DA217" s="16">
        <f t="shared" ca="1" si="311"/>
        <v>4.6060307211221035E-2</v>
      </c>
    </row>
    <row r="218" spans="2:105">
      <c r="B218" s="5">
        <v>197</v>
      </c>
      <c r="C218" s="4">
        <f t="shared" ca="1" si="273"/>
        <v>51471</v>
      </c>
      <c r="D218" s="5">
        <f t="shared" ca="1" si="274"/>
        <v>30</v>
      </c>
      <c r="E218" s="5">
        <f t="shared" ca="1" si="275"/>
        <v>5997</v>
      </c>
      <c r="F218" s="2">
        <f t="shared" ca="1" si="276"/>
        <v>834478.49843710847</v>
      </c>
      <c r="G218" s="2">
        <f t="shared" ca="1" si="248"/>
        <v>13449.370636152589</v>
      </c>
      <c r="H218" s="16">
        <f t="shared" ca="1" si="312"/>
        <v>12775.423954482894</v>
      </c>
      <c r="I218" s="16">
        <f t="shared" ca="1" si="249"/>
        <v>237.82637205465164</v>
      </c>
      <c r="J218" s="14">
        <f t="shared" si="277"/>
        <v>450.45000000000005</v>
      </c>
      <c r="K218" s="5">
        <f t="shared" si="250"/>
        <v>0</v>
      </c>
      <c r="L218" s="16">
        <f t="shared" ca="1" si="251"/>
        <v>26913.070962690137</v>
      </c>
      <c r="M218" s="16">
        <f t="shared" ca="1" si="252"/>
        <v>821029.1278009559</v>
      </c>
      <c r="N218" s="16">
        <f t="shared" ca="1" si="278"/>
        <v>4.5353050404613432E-2</v>
      </c>
      <c r="O218" s="16">
        <f t="shared" ca="1" si="279"/>
        <v>4.5353050404613432E-2</v>
      </c>
      <c r="P218" s="82"/>
      <c r="Q218" s="77">
        <f ca="1">IFERROR(IF('Simulación Cliente'!$H$21="Simple",G218+H218+I218+J218+K218,AC218+AD218+AE218+AF218+AG218),"")</f>
        <v>26913.070962690137</v>
      </c>
      <c r="R218" s="79">
        <f t="shared" ca="1" si="280"/>
        <v>5997</v>
      </c>
      <c r="S218" s="78">
        <f ca="1">IFERROR((1+'Simulación Cliente'!$E$21)^(R218/360),"")</f>
        <v>23.346672329981313</v>
      </c>
      <c r="T218" s="75">
        <f t="shared" ca="1" si="281"/>
        <v>1152.76</v>
      </c>
      <c r="X218" s="5">
        <v>197</v>
      </c>
      <c r="Y218" s="4">
        <f t="shared" ca="1" si="282"/>
        <v>51471</v>
      </c>
      <c r="Z218" s="5">
        <f t="shared" ca="1" si="318"/>
        <v>30</v>
      </c>
      <c r="AA218" s="5">
        <f t="shared" ca="1" si="283"/>
        <v>5997</v>
      </c>
      <c r="AB218" s="2">
        <f t="shared" ca="1" si="284"/>
        <v>849811.86309267965</v>
      </c>
      <c r="AC218" s="2">
        <f t="shared" ca="1" si="319"/>
        <v>32637.358722714089</v>
      </c>
      <c r="AD218" s="16">
        <f t="shared" ca="1" si="313"/>
        <v>13010.169648338982</v>
      </c>
      <c r="AE218" s="16">
        <f t="shared" ca="1" si="253"/>
        <v>242.19638098149082</v>
      </c>
      <c r="AF218" s="14">
        <f t="shared" si="285"/>
        <v>450.45000000000005</v>
      </c>
      <c r="AG218" s="5">
        <f t="shared" si="254"/>
        <v>0</v>
      </c>
      <c r="AH218" s="16">
        <f t="shared" ca="1" si="255"/>
        <v>46340.17475203456</v>
      </c>
      <c r="AI218" s="16">
        <f t="shared" ca="1" si="256"/>
        <v>817174.50436996552</v>
      </c>
      <c r="AJ218" s="16">
        <f t="shared" ca="1" si="286"/>
        <v>9.0706100809226864E-2</v>
      </c>
      <c r="AK218" s="16">
        <f t="shared" ca="1" si="287"/>
        <v>4.5353050404613432E-2</v>
      </c>
      <c r="AO218" s="5">
        <v>197</v>
      </c>
      <c r="AP218" s="4" t="str">
        <f t="shared" si="288"/>
        <v/>
      </c>
      <c r="AQ218" s="5" t="str">
        <f t="shared" si="320"/>
        <v/>
      </c>
      <c r="AR218" s="5" t="str">
        <f t="shared" ca="1" si="289"/>
        <v/>
      </c>
      <c r="AS218" s="2" t="str">
        <f t="shared" si="290"/>
        <v/>
      </c>
      <c r="AT218" s="2" t="str">
        <f t="shared" si="321"/>
        <v/>
      </c>
      <c r="AU218" s="16" t="str">
        <f t="shared" si="314"/>
        <v/>
      </c>
      <c r="AV218" s="16" t="str">
        <f t="shared" si="257"/>
        <v/>
      </c>
      <c r="AW218" s="14" t="str">
        <f t="shared" si="291"/>
        <v/>
      </c>
      <c r="AX218" s="5" t="str">
        <f t="shared" si="258"/>
        <v/>
      </c>
      <c r="AY218" s="16" t="str">
        <f t="shared" si="259"/>
        <v/>
      </c>
      <c r="AZ218" s="16" t="str">
        <f t="shared" si="260"/>
        <v/>
      </c>
      <c r="BA218" s="16" t="str">
        <f t="shared" si="292"/>
        <v/>
      </c>
      <c r="BB218" s="16" t="str">
        <f t="shared" ca="1" si="293"/>
        <v/>
      </c>
      <c r="BF218" s="5">
        <v>197</v>
      </c>
      <c r="BG218" s="4" t="str">
        <f t="shared" si="294"/>
        <v/>
      </c>
      <c r="BH218" s="5" t="str">
        <f t="shared" si="322"/>
        <v/>
      </c>
      <c r="BI218" s="5" t="str">
        <f t="shared" ca="1" si="295"/>
        <v/>
      </c>
      <c r="BJ218" s="2" t="str">
        <f t="shared" si="296"/>
        <v/>
      </c>
      <c r="BK218" s="2" t="str">
        <f t="shared" si="323"/>
        <v/>
      </c>
      <c r="BL218" s="16" t="str">
        <f t="shared" si="315"/>
        <v/>
      </c>
      <c r="BM218" s="16" t="str">
        <f t="shared" si="261"/>
        <v/>
      </c>
      <c r="BN218" s="14" t="str">
        <f t="shared" si="297"/>
        <v/>
      </c>
      <c r="BO218" s="5" t="str">
        <f t="shared" si="262"/>
        <v/>
      </c>
      <c r="BP218" s="16" t="str">
        <f t="shared" si="263"/>
        <v/>
      </c>
      <c r="BQ218" s="16" t="str">
        <f t="shared" si="264"/>
        <v/>
      </c>
      <c r="BR218" s="16" t="str">
        <f t="shared" si="298"/>
        <v/>
      </c>
      <c r="BS218" s="16" t="str">
        <f t="shared" ca="1" si="299"/>
        <v/>
      </c>
      <c r="BW218" s="5">
        <v>197</v>
      </c>
      <c r="BX218" s="4">
        <f t="shared" ca="1" si="300"/>
        <v>51471</v>
      </c>
      <c r="BY218" s="5">
        <f t="shared" ca="1" si="324"/>
        <v>30</v>
      </c>
      <c r="BZ218" s="5">
        <f t="shared" ca="1" si="301"/>
        <v>5997</v>
      </c>
      <c r="CA218" s="2">
        <f t="shared" ca="1" si="302"/>
        <v>834478.49843710847</v>
      </c>
      <c r="CB218" s="2">
        <f t="shared" ca="1" si="325"/>
        <v>13449.370636152589</v>
      </c>
      <c r="CC218" s="16">
        <f t="shared" ca="1" si="316"/>
        <v>12775.423954482894</v>
      </c>
      <c r="CD218" s="16">
        <f t="shared" ca="1" si="265"/>
        <v>237.82637205465164</v>
      </c>
      <c r="CE218" s="14">
        <f t="shared" si="303"/>
        <v>450.45000000000005</v>
      </c>
      <c r="CF218" s="5">
        <f t="shared" si="266"/>
        <v>0</v>
      </c>
      <c r="CG218" s="16">
        <f t="shared" ca="1" si="267"/>
        <v>26913.070962690137</v>
      </c>
      <c r="CH218" s="16">
        <f t="shared" ca="1" si="268"/>
        <v>821029.1278009559</v>
      </c>
      <c r="CI218" s="16">
        <f t="shared" ca="1" si="304"/>
        <v>4.5353050404613432E-2</v>
      </c>
      <c r="CJ218" s="16">
        <f t="shared" ca="1" si="305"/>
        <v>4.5353050404613432E-2</v>
      </c>
      <c r="CN218" s="5">
        <v>197</v>
      </c>
      <c r="CO218" s="4">
        <f t="shared" ca="1" si="306"/>
        <v>51471</v>
      </c>
      <c r="CP218" s="5">
        <f t="shared" ca="1" si="326"/>
        <v>30</v>
      </c>
      <c r="CQ218" s="5">
        <f t="shared" ca="1" si="307"/>
        <v>5997</v>
      </c>
      <c r="CR218" s="2">
        <f t="shared" ca="1" si="308"/>
        <v>849811.86309267965</v>
      </c>
      <c r="CS218" s="2">
        <f t="shared" ca="1" si="327"/>
        <v>32637.358722714089</v>
      </c>
      <c r="CT218" s="16">
        <f t="shared" ca="1" si="317"/>
        <v>13010.169648338982</v>
      </c>
      <c r="CU218" s="16">
        <f t="shared" ca="1" si="269"/>
        <v>242.19638098149082</v>
      </c>
      <c r="CV218" s="14">
        <f t="shared" si="309"/>
        <v>450.45000000000005</v>
      </c>
      <c r="CW218" s="5">
        <f t="shared" si="270"/>
        <v>0</v>
      </c>
      <c r="CX218" s="16">
        <f t="shared" ca="1" si="271"/>
        <v>46340.17475203456</v>
      </c>
      <c r="CY218" s="16">
        <f t="shared" ca="1" si="272"/>
        <v>817174.50436996552</v>
      </c>
      <c r="CZ218" s="16">
        <f t="shared" ca="1" si="310"/>
        <v>9.0706100809226864E-2</v>
      </c>
      <c r="DA218" s="16">
        <f t="shared" ca="1" si="311"/>
        <v>4.5353050404613432E-2</v>
      </c>
    </row>
    <row r="219" spans="2:105">
      <c r="B219" s="5">
        <v>198</v>
      </c>
      <c r="C219" s="4">
        <f t="shared" ca="1" si="273"/>
        <v>51502</v>
      </c>
      <c r="D219" s="5">
        <f t="shared" ca="1" si="274"/>
        <v>31</v>
      </c>
      <c r="E219" s="5">
        <f t="shared" ca="1" si="275"/>
        <v>6028</v>
      </c>
      <c r="F219" s="2">
        <f t="shared" ca="1" si="276"/>
        <v>821029.1278009559</v>
      </c>
      <c r="G219" s="2">
        <f t="shared" ca="1" si="248"/>
        <v>13229.023592070056</v>
      </c>
      <c r="H219" s="16">
        <f t="shared" ca="1" si="312"/>
        <v>12991.803144071049</v>
      </c>
      <c r="I219" s="16">
        <f t="shared" ca="1" si="249"/>
        <v>241.79422654903192</v>
      </c>
      <c r="J219" s="14">
        <f t="shared" si="277"/>
        <v>450.45000000000005</v>
      </c>
      <c r="K219" s="5">
        <f t="shared" si="250"/>
        <v>0</v>
      </c>
      <c r="L219" s="16">
        <f t="shared" ca="1" si="251"/>
        <v>26913.070962690137</v>
      </c>
      <c r="M219" s="16">
        <f t="shared" ca="1" si="252"/>
        <v>807800.10420888581</v>
      </c>
      <c r="N219" s="16">
        <f t="shared" ca="1" si="278"/>
        <v>4.4633625388058526E-2</v>
      </c>
      <c r="O219" s="16">
        <f t="shared" ca="1" si="279"/>
        <v>4.4633625388058526E-2</v>
      </c>
      <c r="P219" s="82"/>
      <c r="Q219" s="77">
        <f ca="1">IFERROR(IF('Simulación Cliente'!$H$21="Simple",G219+H219+I219+J219+K219,AC219+AD219+AE219+AF219+AG219),"")</f>
        <v>26913.070962690137</v>
      </c>
      <c r="R219" s="79">
        <f t="shared" ca="1" si="280"/>
        <v>6028</v>
      </c>
      <c r="S219" s="78">
        <f ca="1">IFERROR((1+'Simulación Cliente'!$E$21)^(R219/360),"")</f>
        <v>23.729997192083459</v>
      </c>
      <c r="T219" s="75">
        <f t="shared" ca="1" si="281"/>
        <v>1134.1400000000001</v>
      </c>
      <c r="X219" s="5">
        <v>198</v>
      </c>
      <c r="Y219" s="4">
        <f t="shared" ca="1" si="282"/>
        <v>51502</v>
      </c>
      <c r="Z219" s="5">
        <f t="shared" ca="1" si="318"/>
        <v>31</v>
      </c>
      <c r="AA219" s="5">
        <f t="shared" ca="1" si="283"/>
        <v>6028</v>
      </c>
      <c r="AB219" s="2">
        <f t="shared" ca="1" si="284"/>
        <v>817174.50436996552</v>
      </c>
      <c r="AC219" s="2">
        <f t="shared" ca="1" si="319"/>
        <v>9548.1699990524921</v>
      </c>
      <c r="AD219" s="16">
        <f t="shared" ca="1" si="313"/>
        <v>12930.808342407823</v>
      </c>
      <c r="AE219" s="16">
        <f t="shared" ca="1" si="253"/>
        <v>240.65903455696406</v>
      </c>
      <c r="AF219" s="14">
        <f t="shared" si="285"/>
        <v>450.45000000000005</v>
      </c>
      <c r="AG219" s="5">
        <f t="shared" si="254"/>
        <v>0</v>
      </c>
      <c r="AH219" s="16">
        <f t="shared" ca="1" si="255"/>
        <v>23170.08737601728</v>
      </c>
      <c r="AI219" s="16">
        <f t="shared" ca="1" si="256"/>
        <v>807626.33437091298</v>
      </c>
      <c r="AJ219" s="16">
        <f t="shared" ca="1" si="286"/>
        <v>4.4633625388058526E-2</v>
      </c>
      <c r="AK219" s="16">
        <f t="shared" ca="1" si="287"/>
        <v>4.4633625388058526E-2</v>
      </c>
      <c r="AO219" s="5">
        <v>198</v>
      </c>
      <c r="AP219" s="4" t="str">
        <f t="shared" si="288"/>
        <v/>
      </c>
      <c r="AQ219" s="5" t="str">
        <f t="shared" si="320"/>
        <v/>
      </c>
      <c r="AR219" s="5" t="str">
        <f t="shared" ca="1" si="289"/>
        <v/>
      </c>
      <c r="AS219" s="2" t="str">
        <f t="shared" si="290"/>
        <v/>
      </c>
      <c r="AT219" s="2" t="str">
        <f t="shared" si="321"/>
        <v/>
      </c>
      <c r="AU219" s="16" t="str">
        <f t="shared" si="314"/>
        <v/>
      </c>
      <c r="AV219" s="16" t="str">
        <f t="shared" si="257"/>
        <v/>
      </c>
      <c r="AW219" s="14" t="str">
        <f t="shared" si="291"/>
        <v/>
      </c>
      <c r="AX219" s="5" t="str">
        <f t="shared" si="258"/>
        <v/>
      </c>
      <c r="AY219" s="16" t="str">
        <f t="shared" si="259"/>
        <v/>
      </c>
      <c r="AZ219" s="16" t="str">
        <f t="shared" si="260"/>
        <v/>
      </c>
      <c r="BA219" s="16" t="str">
        <f t="shared" si="292"/>
        <v/>
      </c>
      <c r="BB219" s="16" t="str">
        <f t="shared" ca="1" si="293"/>
        <v/>
      </c>
      <c r="BF219" s="5">
        <v>198</v>
      </c>
      <c r="BG219" s="4" t="str">
        <f t="shared" si="294"/>
        <v/>
      </c>
      <c r="BH219" s="5" t="str">
        <f t="shared" si="322"/>
        <v/>
      </c>
      <c r="BI219" s="5" t="str">
        <f t="shared" ca="1" si="295"/>
        <v/>
      </c>
      <c r="BJ219" s="2" t="str">
        <f t="shared" si="296"/>
        <v/>
      </c>
      <c r="BK219" s="2" t="str">
        <f t="shared" si="323"/>
        <v/>
      </c>
      <c r="BL219" s="16" t="str">
        <f t="shared" si="315"/>
        <v/>
      </c>
      <c r="BM219" s="16" t="str">
        <f t="shared" si="261"/>
        <v/>
      </c>
      <c r="BN219" s="14" t="str">
        <f t="shared" si="297"/>
        <v/>
      </c>
      <c r="BO219" s="5" t="str">
        <f t="shared" si="262"/>
        <v/>
      </c>
      <c r="BP219" s="16" t="str">
        <f t="shared" si="263"/>
        <v/>
      </c>
      <c r="BQ219" s="16" t="str">
        <f t="shared" si="264"/>
        <v/>
      </c>
      <c r="BR219" s="16" t="str">
        <f t="shared" si="298"/>
        <v/>
      </c>
      <c r="BS219" s="16" t="str">
        <f t="shared" ca="1" si="299"/>
        <v/>
      </c>
      <c r="BW219" s="5">
        <v>198</v>
      </c>
      <c r="BX219" s="4">
        <f t="shared" ca="1" si="300"/>
        <v>51502</v>
      </c>
      <c r="BY219" s="5">
        <f t="shared" ca="1" si="324"/>
        <v>31</v>
      </c>
      <c r="BZ219" s="5">
        <f t="shared" ca="1" si="301"/>
        <v>6028</v>
      </c>
      <c r="CA219" s="2">
        <f t="shared" ca="1" si="302"/>
        <v>821029.1278009559</v>
      </c>
      <c r="CB219" s="2">
        <f t="shared" ca="1" si="325"/>
        <v>13229.023592070056</v>
      </c>
      <c r="CC219" s="16">
        <f t="shared" ca="1" si="316"/>
        <v>12991.803144071049</v>
      </c>
      <c r="CD219" s="16">
        <f t="shared" ca="1" si="265"/>
        <v>241.79422654903192</v>
      </c>
      <c r="CE219" s="14">
        <f t="shared" si="303"/>
        <v>450.45000000000005</v>
      </c>
      <c r="CF219" s="5">
        <f t="shared" si="266"/>
        <v>0</v>
      </c>
      <c r="CG219" s="16">
        <f t="shared" ca="1" si="267"/>
        <v>26913.070962690137</v>
      </c>
      <c r="CH219" s="16">
        <f t="shared" ca="1" si="268"/>
        <v>807800.10420888581</v>
      </c>
      <c r="CI219" s="16">
        <f t="shared" ca="1" si="304"/>
        <v>4.4633625388058526E-2</v>
      </c>
      <c r="CJ219" s="16">
        <f t="shared" ca="1" si="305"/>
        <v>4.4633625388058526E-2</v>
      </c>
      <c r="CN219" s="5">
        <v>198</v>
      </c>
      <c r="CO219" s="4">
        <f t="shared" ca="1" si="306"/>
        <v>51502</v>
      </c>
      <c r="CP219" s="5">
        <f t="shared" ca="1" si="326"/>
        <v>31</v>
      </c>
      <c r="CQ219" s="5">
        <f t="shared" ca="1" si="307"/>
        <v>6028</v>
      </c>
      <c r="CR219" s="2">
        <f t="shared" ca="1" si="308"/>
        <v>817174.50436996552</v>
      </c>
      <c r="CS219" s="2">
        <f t="shared" ca="1" si="327"/>
        <v>9548.1699990524921</v>
      </c>
      <c r="CT219" s="16">
        <f t="shared" ca="1" si="317"/>
        <v>12930.808342407823</v>
      </c>
      <c r="CU219" s="16">
        <f t="shared" ca="1" si="269"/>
        <v>240.65903455696406</v>
      </c>
      <c r="CV219" s="14">
        <f t="shared" si="309"/>
        <v>450.45000000000005</v>
      </c>
      <c r="CW219" s="5">
        <f t="shared" si="270"/>
        <v>0</v>
      </c>
      <c r="CX219" s="16">
        <f t="shared" ca="1" si="271"/>
        <v>23170.08737601728</v>
      </c>
      <c r="CY219" s="16">
        <f t="shared" ca="1" si="272"/>
        <v>807626.33437091298</v>
      </c>
      <c r="CZ219" s="16">
        <f t="shared" ca="1" si="310"/>
        <v>4.4633625388058526E-2</v>
      </c>
      <c r="DA219" s="16">
        <f t="shared" ca="1" si="311"/>
        <v>4.4633625388058526E-2</v>
      </c>
    </row>
    <row r="220" spans="2:105">
      <c r="B220" s="5">
        <v>199</v>
      </c>
      <c r="C220" s="4">
        <f t="shared" ca="1" si="273"/>
        <v>51533</v>
      </c>
      <c r="D220" s="5">
        <f t="shared" ca="1" si="274"/>
        <v>31</v>
      </c>
      <c r="E220" s="5">
        <f t="shared" ca="1" si="275"/>
        <v>6059</v>
      </c>
      <c r="F220" s="2">
        <f t="shared" ca="1" si="276"/>
        <v>807800.10420888581</v>
      </c>
      <c r="G220" s="2">
        <f t="shared" ca="1" si="248"/>
        <v>13442.253020717477</v>
      </c>
      <c r="H220" s="16">
        <f t="shared" ca="1" si="312"/>
        <v>12782.469681375542</v>
      </c>
      <c r="I220" s="16">
        <f t="shared" ca="1" si="249"/>
        <v>237.89826059711632</v>
      </c>
      <c r="J220" s="14">
        <f t="shared" si="277"/>
        <v>450.45000000000005</v>
      </c>
      <c r="K220" s="5">
        <f t="shared" si="250"/>
        <v>0</v>
      </c>
      <c r="L220" s="16">
        <f t="shared" ca="1" si="251"/>
        <v>26913.070962690137</v>
      </c>
      <c r="M220" s="16">
        <f t="shared" ca="1" si="252"/>
        <v>794357.85118816828</v>
      </c>
      <c r="N220" s="16">
        <f t="shared" ca="1" si="278"/>
        <v>4.3925612445219205E-2</v>
      </c>
      <c r="O220" s="16">
        <f t="shared" ca="1" si="279"/>
        <v>4.3925612445219205E-2</v>
      </c>
      <c r="P220" s="82"/>
      <c r="Q220" s="77">
        <f ca="1">IFERROR(IF('Simulación Cliente'!$H$21="Simple",G220+H220+I220+J220+K220,AC220+AD220+AE220+AF220+AG220),"")</f>
        <v>26913.070962690137</v>
      </c>
      <c r="R220" s="79">
        <f t="shared" ca="1" si="280"/>
        <v>6059</v>
      </c>
      <c r="S220" s="78">
        <f ca="1">IFERROR((1+'Simulación Cliente'!$E$21)^(R220/360),"")</f>
        <v>24.119615796943851</v>
      </c>
      <c r="T220" s="75">
        <f t="shared" ca="1" si="281"/>
        <v>1115.82</v>
      </c>
      <c r="X220" s="5">
        <v>199</v>
      </c>
      <c r="Y220" s="4">
        <f t="shared" ca="1" si="282"/>
        <v>51533</v>
      </c>
      <c r="Z220" s="5">
        <f t="shared" ca="1" si="318"/>
        <v>31</v>
      </c>
      <c r="AA220" s="5">
        <f t="shared" ca="1" si="283"/>
        <v>6059</v>
      </c>
      <c r="AB220" s="2">
        <f t="shared" ca="1" si="284"/>
        <v>807626.33437091298</v>
      </c>
      <c r="AC220" s="2">
        <f t="shared" ca="1" si="319"/>
        <v>9702.0703091817177</v>
      </c>
      <c r="AD220" s="16">
        <f t="shared" ca="1" si="313"/>
        <v>12779.719981698787</v>
      </c>
      <c r="AE220" s="16">
        <f t="shared" ca="1" si="253"/>
        <v>237.84708513677336</v>
      </c>
      <c r="AF220" s="14">
        <f t="shared" si="285"/>
        <v>450.45000000000005</v>
      </c>
      <c r="AG220" s="5">
        <f t="shared" si="254"/>
        <v>0</v>
      </c>
      <c r="AH220" s="16">
        <f t="shared" ca="1" si="255"/>
        <v>23170.08737601728</v>
      </c>
      <c r="AI220" s="16">
        <f t="shared" ca="1" si="256"/>
        <v>797924.26406173129</v>
      </c>
      <c r="AJ220" s="16">
        <f t="shared" ca="1" si="286"/>
        <v>4.3925612445219205E-2</v>
      </c>
      <c r="AK220" s="16">
        <f t="shared" ca="1" si="287"/>
        <v>4.3925612445219205E-2</v>
      </c>
      <c r="AO220" s="5">
        <v>199</v>
      </c>
      <c r="AP220" s="4" t="str">
        <f t="shared" si="288"/>
        <v/>
      </c>
      <c r="AQ220" s="5" t="str">
        <f t="shared" si="320"/>
        <v/>
      </c>
      <c r="AR220" s="5" t="str">
        <f t="shared" ca="1" si="289"/>
        <v/>
      </c>
      <c r="AS220" s="2" t="str">
        <f t="shared" si="290"/>
        <v/>
      </c>
      <c r="AT220" s="2" t="str">
        <f t="shared" si="321"/>
        <v/>
      </c>
      <c r="AU220" s="16" t="str">
        <f t="shared" si="314"/>
        <v/>
      </c>
      <c r="AV220" s="16" t="str">
        <f t="shared" si="257"/>
        <v/>
      </c>
      <c r="AW220" s="14" t="str">
        <f t="shared" si="291"/>
        <v/>
      </c>
      <c r="AX220" s="5" t="str">
        <f t="shared" si="258"/>
        <v/>
      </c>
      <c r="AY220" s="16" t="str">
        <f t="shared" si="259"/>
        <v/>
      </c>
      <c r="AZ220" s="16" t="str">
        <f t="shared" si="260"/>
        <v/>
      </c>
      <c r="BA220" s="16" t="str">
        <f t="shared" si="292"/>
        <v/>
      </c>
      <c r="BB220" s="16" t="str">
        <f t="shared" ca="1" si="293"/>
        <v/>
      </c>
      <c r="BF220" s="5">
        <v>199</v>
      </c>
      <c r="BG220" s="4" t="str">
        <f t="shared" si="294"/>
        <v/>
      </c>
      <c r="BH220" s="5" t="str">
        <f t="shared" si="322"/>
        <v/>
      </c>
      <c r="BI220" s="5" t="str">
        <f t="shared" ca="1" si="295"/>
        <v/>
      </c>
      <c r="BJ220" s="2" t="str">
        <f t="shared" si="296"/>
        <v/>
      </c>
      <c r="BK220" s="2" t="str">
        <f t="shared" si="323"/>
        <v/>
      </c>
      <c r="BL220" s="16" t="str">
        <f t="shared" si="315"/>
        <v/>
      </c>
      <c r="BM220" s="16" t="str">
        <f t="shared" si="261"/>
        <v/>
      </c>
      <c r="BN220" s="14" t="str">
        <f t="shared" si="297"/>
        <v/>
      </c>
      <c r="BO220" s="5" t="str">
        <f t="shared" si="262"/>
        <v/>
      </c>
      <c r="BP220" s="16" t="str">
        <f t="shared" si="263"/>
        <v/>
      </c>
      <c r="BQ220" s="16" t="str">
        <f t="shared" si="264"/>
        <v/>
      </c>
      <c r="BR220" s="16" t="str">
        <f t="shared" si="298"/>
        <v/>
      </c>
      <c r="BS220" s="16" t="str">
        <f t="shared" ca="1" si="299"/>
        <v/>
      </c>
      <c r="BW220" s="5">
        <v>199</v>
      </c>
      <c r="BX220" s="4">
        <f t="shared" ca="1" si="300"/>
        <v>51533</v>
      </c>
      <c r="BY220" s="5">
        <f t="shared" ca="1" si="324"/>
        <v>31</v>
      </c>
      <c r="BZ220" s="5">
        <f t="shared" ca="1" si="301"/>
        <v>6059</v>
      </c>
      <c r="CA220" s="2">
        <f t="shared" ca="1" si="302"/>
        <v>807800.10420888581</v>
      </c>
      <c r="CB220" s="2">
        <f t="shared" ca="1" si="325"/>
        <v>13442.253020717477</v>
      </c>
      <c r="CC220" s="16">
        <f t="shared" ca="1" si="316"/>
        <v>12782.469681375542</v>
      </c>
      <c r="CD220" s="16">
        <f t="shared" ca="1" si="265"/>
        <v>237.89826059711632</v>
      </c>
      <c r="CE220" s="14">
        <f t="shared" si="303"/>
        <v>450.45000000000005</v>
      </c>
      <c r="CF220" s="5">
        <f t="shared" si="266"/>
        <v>0</v>
      </c>
      <c r="CG220" s="16">
        <f t="shared" ca="1" si="267"/>
        <v>26913.070962690137</v>
      </c>
      <c r="CH220" s="16">
        <f t="shared" ca="1" si="268"/>
        <v>794357.85118816828</v>
      </c>
      <c r="CI220" s="16">
        <f t="shared" ca="1" si="304"/>
        <v>4.3925612445219205E-2</v>
      </c>
      <c r="CJ220" s="16">
        <f t="shared" ca="1" si="305"/>
        <v>4.3925612445219205E-2</v>
      </c>
      <c r="CN220" s="5">
        <v>199</v>
      </c>
      <c r="CO220" s="4">
        <f t="shared" ca="1" si="306"/>
        <v>51533</v>
      </c>
      <c r="CP220" s="5">
        <f t="shared" ca="1" si="326"/>
        <v>31</v>
      </c>
      <c r="CQ220" s="5">
        <f t="shared" ca="1" si="307"/>
        <v>6059</v>
      </c>
      <c r="CR220" s="2">
        <f t="shared" ca="1" si="308"/>
        <v>807626.33437091298</v>
      </c>
      <c r="CS220" s="2">
        <f t="shared" ca="1" si="327"/>
        <v>9702.0703091817177</v>
      </c>
      <c r="CT220" s="16">
        <f t="shared" ca="1" si="317"/>
        <v>12779.719981698787</v>
      </c>
      <c r="CU220" s="16">
        <f t="shared" ca="1" si="269"/>
        <v>237.84708513677336</v>
      </c>
      <c r="CV220" s="14">
        <f t="shared" si="309"/>
        <v>450.45000000000005</v>
      </c>
      <c r="CW220" s="5">
        <f t="shared" si="270"/>
        <v>0</v>
      </c>
      <c r="CX220" s="16">
        <f t="shared" ca="1" si="271"/>
        <v>23170.08737601728</v>
      </c>
      <c r="CY220" s="16">
        <f t="shared" ca="1" si="272"/>
        <v>797924.26406173129</v>
      </c>
      <c r="CZ220" s="16">
        <f t="shared" ca="1" si="310"/>
        <v>4.3925612445219205E-2</v>
      </c>
      <c r="DA220" s="16">
        <f t="shared" ca="1" si="311"/>
        <v>4.3925612445219205E-2</v>
      </c>
    </row>
    <row r="221" spans="2:105">
      <c r="B221" s="5">
        <v>200</v>
      </c>
      <c r="C221" s="4">
        <f t="shared" ca="1" si="273"/>
        <v>51561</v>
      </c>
      <c r="D221" s="5">
        <f t="shared" ca="1" si="274"/>
        <v>28</v>
      </c>
      <c r="E221" s="5">
        <f t="shared" ca="1" si="275"/>
        <v>6087</v>
      </c>
      <c r="F221" s="2">
        <f t="shared" ca="1" si="276"/>
        <v>794357.85118816828</v>
      </c>
      <c r="G221" s="2">
        <f t="shared" ca="1" si="248"/>
        <v>14906.633262512021</v>
      </c>
      <c r="H221" s="16">
        <f t="shared" ca="1" si="312"/>
        <v>11344.690518900859</v>
      </c>
      <c r="I221" s="16">
        <f t="shared" ca="1" si="249"/>
        <v>211.29718127725687</v>
      </c>
      <c r="J221" s="14">
        <f t="shared" si="277"/>
        <v>450.45000000000005</v>
      </c>
      <c r="K221" s="5">
        <f t="shared" si="250"/>
        <v>0</v>
      </c>
      <c r="L221" s="16">
        <f t="shared" ca="1" si="251"/>
        <v>26913.070962690137</v>
      </c>
      <c r="M221" s="16">
        <f t="shared" ca="1" si="252"/>
        <v>779451.21792565624</v>
      </c>
      <c r="N221" s="16">
        <f t="shared" ca="1" si="278"/>
        <v>4.3295775169345373E-2</v>
      </c>
      <c r="O221" s="16">
        <f t="shared" ca="1" si="279"/>
        <v>4.3295775169345373E-2</v>
      </c>
      <c r="P221" s="82"/>
      <c r="Q221" s="77">
        <f ca="1">IFERROR(IF('Simulación Cliente'!$H$21="Simple",G221+H221+I221+J221+K221,AC221+AD221+AE221+AF221+AG221),"")</f>
        <v>26913.070962690137</v>
      </c>
      <c r="R221" s="79">
        <f t="shared" ca="1" si="280"/>
        <v>6087</v>
      </c>
      <c r="S221" s="78">
        <f ca="1">IFERROR((1+'Simulación Cliente'!$E$21)^(R221/360),"")</f>
        <v>24.477024901885645</v>
      </c>
      <c r="T221" s="75">
        <f t="shared" ca="1" si="281"/>
        <v>1099.52</v>
      </c>
      <c r="X221" s="5">
        <v>200</v>
      </c>
      <c r="Y221" s="4">
        <f t="shared" ca="1" si="282"/>
        <v>51561</v>
      </c>
      <c r="Z221" s="5">
        <f t="shared" ca="1" si="318"/>
        <v>28</v>
      </c>
      <c r="AA221" s="5">
        <f t="shared" ca="1" si="283"/>
        <v>6087</v>
      </c>
      <c r="AB221" s="2">
        <f t="shared" ca="1" si="284"/>
        <v>797924.26406173129</v>
      </c>
      <c r="AC221" s="2">
        <f t="shared" ca="1" si="319"/>
        <v>11111.766984380891</v>
      </c>
      <c r="AD221" s="16">
        <f t="shared" ca="1" si="313"/>
        <v>11395.624553546175</v>
      </c>
      <c r="AE221" s="16">
        <f t="shared" ca="1" si="253"/>
        <v>212.24583809021291</v>
      </c>
      <c r="AF221" s="14">
        <f t="shared" si="285"/>
        <v>450.45000000000005</v>
      </c>
      <c r="AG221" s="5">
        <f t="shared" si="254"/>
        <v>0</v>
      </c>
      <c r="AH221" s="16">
        <f t="shared" ca="1" si="255"/>
        <v>23170.08737601728</v>
      </c>
      <c r="AI221" s="16">
        <f t="shared" ca="1" si="256"/>
        <v>786812.49707735039</v>
      </c>
      <c r="AJ221" s="16">
        <f t="shared" ca="1" si="286"/>
        <v>4.3295775169345373E-2</v>
      </c>
      <c r="AK221" s="16">
        <f t="shared" ca="1" si="287"/>
        <v>4.3295775169345373E-2</v>
      </c>
      <c r="AO221" s="5">
        <v>200</v>
      </c>
      <c r="AP221" s="4" t="str">
        <f t="shared" si="288"/>
        <v/>
      </c>
      <c r="AQ221" s="5" t="str">
        <f t="shared" si="320"/>
        <v/>
      </c>
      <c r="AR221" s="5" t="str">
        <f t="shared" ca="1" si="289"/>
        <v/>
      </c>
      <c r="AS221" s="2" t="str">
        <f t="shared" si="290"/>
        <v/>
      </c>
      <c r="AT221" s="2" t="str">
        <f t="shared" si="321"/>
        <v/>
      </c>
      <c r="AU221" s="16" t="str">
        <f t="shared" si="314"/>
        <v/>
      </c>
      <c r="AV221" s="16" t="str">
        <f t="shared" si="257"/>
        <v/>
      </c>
      <c r="AW221" s="14" t="str">
        <f t="shared" si="291"/>
        <v/>
      </c>
      <c r="AX221" s="5" t="str">
        <f t="shared" si="258"/>
        <v/>
      </c>
      <c r="AY221" s="16" t="str">
        <f t="shared" si="259"/>
        <v/>
      </c>
      <c r="AZ221" s="16" t="str">
        <f t="shared" si="260"/>
        <v/>
      </c>
      <c r="BA221" s="16" t="str">
        <f t="shared" si="292"/>
        <v/>
      </c>
      <c r="BB221" s="16" t="str">
        <f t="shared" ca="1" si="293"/>
        <v/>
      </c>
      <c r="BF221" s="5">
        <v>200</v>
      </c>
      <c r="BG221" s="4" t="str">
        <f t="shared" si="294"/>
        <v/>
      </c>
      <c r="BH221" s="5" t="str">
        <f t="shared" si="322"/>
        <v/>
      </c>
      <c r="BI221" s="5" t="str">
        <f t="shared" ca="1" si="295"/>
        <v/>
      </c>
      <c r="BJ221" s="2" t="str">
        <f t="shared" si="296"/>
        <v/>
      </c>
      <c r="BK221" s="2" t="str">
        <f t="shared" si="323"/>
        <v/>
      </c>
      <c r="BL221" s="16" t="str">
        <f t="shared" si="315"/>
        <v/>
      </c>
      <c r="BM221" s="16" t="str">
        <f t="shared" si="261"/>
        <v/>
      </c>
      <c r="BN221" s="14" t="str">
        <f t="shared" si="297"/>
        <v/>
      </c>
      <c r="BO221" s="5" t="str">
        <f t="shared" si="262"/>
        <v/>
      </c>
      <c r="BP221" s="16" t="str">
        <f t="shared" si="263"/>
        <v/>
      </c>
      <c r="BQ221" s="16" t="str">
        <f t="shared" si="264"/>
        <v/>
      </c>
      <c r="BR221" s="16" t="str">
        <f t="shared" si="298"/>
        <v/>
      </c>
      <c r="BS221" s="16" t="str">
        <f t="shared" ca="1" si="299"/>
        <v/>
      </c>
      <c r="BW221" s="5">
        <v>200</v>
      </c>
      <c r="BX221" s="4">
        <f t="shared" ca="1" si="300"/>
        <v>51561</v>
      </c>
      <c r="BY221" s="5">
        <f t="shared" ca="1" si="324"/>
        <v>28</v>
      </c>
      <c r="BZ221" s="5">
        <f t="shared" ca="1" si="301"/>
        <v>6087</v>
      </c>
      <c r="CA221" s="2">
        <f t="shared" ca="1" si="302"/>
        <v>794357.85118816828</v>
      </c>
      <c r="CB221" s="2">
        <f t="shared" ca="1" si="325"/>
        <v>14906.633262512021</v>
      </c>
      <c r="CC221" s="16">
        <f t="shared" ca="1" si="316"/>
        <v>11344.690518900859</v>
      </c>
      <c r="CD221" s="16">
        <f t="shared" ca="1" si="265"/>
        <v>211.29718127725687</v>
      </c>
      <c r="CE221" s="14">
        <f t="shared" si="303"/>
        <v>450.45000000000005</v>
      </c>
      <c r="CF221" s="5">
        <f t="shared" si="266"/>
        <v>0</v>
      </c>
      <c r="CG221" s="16">
        <f t="shared" ca="1" si="267"/>
        <v>26913.070962690137</v>
      </c>
      <c r="CH221" s="16">
        <f t="shared" ca="1" si="268"/>
        <v>779451.21792565624</v>
      </c>
      <c r="CI221" s="16">
        <f t="shared" ca="1" si="304"/>
        <v>4.3295775169345373E-2</v>
      </c>
      <c r="CJ221" s="16">
        <f t="shared" ca="1" si="305"/>
        <v>4.3295775169345373E-2</v>
      </c>
      <c r="CN221" s="5">
        <v>200</v>
      </c>
      <c r="CO221" s="4">
        <f t="shared" ca="1" si="306"/>
        <v>51561</v>
      </c>
      <c r="CP221" s="5">
        <f t="shared" ca="1" si="326"/>
        <v>28</v>
      </c>
      <c r="CQ221" s="5">
        <f t="shared" ca="1" si="307"/>
        <v>6087</v>
      </c>
      <c r="CR221" s="2">
        <f t="shared" ca="1" si="308"/>
        <v>797924.26406173129</v>
      </c>
      <c r="CS221" s="2">
        <f t="shared" ca="1" si="327"/>
        <v>11111.766984380891</v>
      </c>
      <c r="CT221" s="16">
        <f t="shared" ca="1" si="317"/>
        <v>11395.624553546175</v>
      </c>
      <c r="CU221" s="16">
        <f t="shared" ca="1" si="269"/>
        <v>212.24583809021291</v>
      </c>
      <c r="CV221" s="14">
        <f t="shared" si="309"/>
        <v>450.45000000000005</v>
      </c>
      <c r="CW221" s="5">
        <f t="shared" si="270"/>
        <v>0</v>
      </c>
      <c r="CX221" s="16">
        <f t="shared" ca="1" si="271"/>
        <v>23170.08737601728</v>
      </c>
      <c r="CY221" s="16">
        <f t="shared" ca="1" si="272"/>
        <v>786812.49707735039</v>
      </c>
      <c r="CZ221" s="16">
        <f t="shared" ca="1" si="310"/>
        <v>4.3295775169345373E-2</v>
      </c>
      <c r="DA221" s="16">
        <f t="shared" ca="1" si="311"/>
        <v>4.3295775169345373E-2</v>
      </c>
    </row>
    <row r="222" spans="2:105">
      <c r="B222" s="5">
        <v>201</v>
      </c>
      <c r="C222" s="4">
        <f t="shared" ca="1" si="273"/>
        <v>51592</v>
      </c>
      <c r="D222" s="5">
        <f t="shared" ca="1" si="274"/>
        <v>31</v>
      </c>
      <c r="E222" s="5">
        <f t="shared" ca="1" si="275"/>
        <v>6118</v>
      </c>
      <c r="F222" s="2">
        <f t="shared" ca="1" si="276"/>
        <v>779451.21792565624</v>
      </c>
      <c r="G222" s="2">
        <f t="shared" ca="1" si="248"/>
        <v>13899.188998107922</v>
      </c>
      <c r="H222" s="16">
        <f t="shared" ca="1" si="312"/>
        <v>12333.882490648415</v>
      </c>
      <c r="I222" s="16">
        <f t="shared" ca="1" si="249"/>
        <v>229.54947393379865</v>
      </c>
      <c r="J222" s="14">
        <f t="shared" si="277"/>
        <v>450.45000000000005</v>
      </c>
      <c r="K222" s="5">
        <f t="shared" si="250"/>
        <v>0</v>
      </c>
      <c r="L222" s="16">
        <f t="shared" ca="1" si="251"/>
        <v>26913.070962690137</v>
      </c>
      <c r="M222" s="16">
        <f t="shared" ca="1" si="252"/>
        <v>765552.02892754832</v>
      </c>
      <c r="N222" s="16">
        <f t="shared" ca="1" si="278"/>
        <v>4.2608984237091002E-2</v>
      </c>
      <c r="O222" s="16">
        <f t="shared" ca="1" si="279"/>
        <v>4.2608984237091002E-2</v>
      </c>
      <c r="P222" s="82"/>
      <c r="Q222" s="77">
        <f ca="1">IFERROR(IF('Simulación Cliente'!$H$21="Simple",G222+H222+I222+J222+K222,AC222+AD222+AE222+AF222+AG222),"")</f>
        <v>26913.070962690137</v>
      </c>
      <c r="R222" s="79">
        <f t="shared" ca="1" si="280"/>
        <v>6118</v>
      </c>
      <c r="S222" s="78">
        <f ca="1">IFERROR((1+'Simulación Cliente'!$E$21)^(R222/360),"")</f>
        <v>24.878908821896683</v>
      </c>
      <c r="T222" s="75">
        <f t="shared" ca="1" si="281"/>
        <v>1081.76</v>
      </c>
      <c r="X222" s="5">
        <v>201</v>
      </c>
      <c r="Y222" s="4">
        <f t="shared" ca="1" si="282"/>
        <v>51592</v>
      </c>
      <c r="Z222" s="5">
        <f t="shared" ca="1" si="318"/>
        <v>31</v>
      </c>
      <c r="AA222" s="5">
        <f t="shared" ca="1" si="283"/>
        <v>6118</v>
      </c>
      <c r="AB222" s="2">
        <f t="shared" ca="1" si="284"/>
        <v>786812.49707735039</v>
      </c>
      <c r="AC222" s="2">
        <f t="shared" ca="1" si="319"/>
        <v>10037.554073586458</v>
      </c>
      <c r="AD222" s="16">
        <f t="shared" ca="1" si="313"/>
        <v>12450.365921490285</v>
      </c>
      <c r="AE222" s="16">
        <f t="shared" ca="1" si="253"/>
        <v>231.71738094053632</v>
      </c>
      <c r="AF222" s="14">
        <f t="shared" si="285"/>
        <v>450.45000000000005</v>
      </c>
      <c r="AG222" s="5">
        <f t="shared" si="254"/>
        <v>0</v>
      </c>
      <c r="AH222" s="16">
        <f t="shared" ca="1" si="255"/>
        <v>23170.08737601728</v>
      </c>
      <c r="AI222" s="16">
        <f t="shared" ca="1" si="256"/>
        <v>776774.94300376391</v>
      </c>
      <c r="AJ222" s="16">
        <f t="shared" ca="1" si="286"/>
        <v>4.2608984237091002E-2</v>
      </c>
      <c r="AK222" s="16">
        <f t="shared" ca="1" si="287"/>
        <v>4.2608984237091002E-2</v>
      </c>
      <c r="AO222" s="5">
        <v>201</v>
      </c>
      <c r="AP222" s="4" t="str">
        <f t="shared" si="288"/>
        <v/>
      </c>
      <c r="AQ222" s="5" t="str">
        <f t="shared" si="320"/>
        <v/>
      </c>
      <c r="AR222" s="5" t="str">
        <f t="shared" ca="1" si="289"/>
        <v/>
      </c>
      <c r="AS222" s="2" t="str">
        <f t="shared" si="290"/>
        <v/>
      </c>
      <c r="AT222" s="2" t="str">
        <f t="shared" si="321"/>
        <v/>
      </c>
      <c r="AU222" s="16" t="str">
        <f t="shared" si="314"/>
        <v/>
      </c>
      <c r="AV222" s="16" t="str">
        <f t="shared" si="257"/>
        <v/>
      </c>
      <c r="AW222" s="14" t="str">
        <f t="shared" si="291"/>
        <v/>
      </c>
      <c r="AX222" s="5" t="str">
        <f t="shared" si="258"/>
        <v/>
      </c>
      <c r="AY222" s="16" t="str">
        <f t="shared" si="259"/>
        <v/>
      </c>
      <c r="AZ222" s="16" t="str">
        <f t="shared" si="260"/>
        <v/>
      </c>
      <c r="BA222" s="16" t="str">
        <f t="shared" si="292"/>
        <v/>
      </c>
      <c r="BB222" s="16" t="str">
        <f t="shared" ca="1" si="293"/>
        <v/>
      </c>
      <c r="BF222" s="5">
        <v>201</v>
      </c>
      <c r="BG222" s="4" t="str">
        <f t="shared" si="294"/>
        <v/>
      </c>
      <c r="BH222" s="5" t="str">
        <f t="shared" si="322"/>
        <v/>
      </c>
      <c r="BI222" s="5" t="str">
        <f t="shared" ca="1" si="295"/>
        <v/>
      </c>
      <c r="BJ222" s="2" t="str">
        <f t="shared" si="296"/>
        <v/>
      </c>
      <c r="BK222" s="2" t="str">
        <f t="shared" si="323"/>
        <v/>
      </c>
      <c r="BL222" s="16" t="str">
        <f t="shared" si="315"/>
        <v/>
      </c>
      <c r="BM222" s="16" t="str">
        <f t="shared" si="261"/>
        <v/>
      </c>
      <c r="BN222" s="14" t="str">
        <f t="shared" si="297"/>
        <v/>
      </c>
      <c r="BO222" s="5" t="str">
        <f t="shared" si="262"/>
        <v/>
      </c>
      <c r="BP222" s="16" t="str">
        <f t="shared" si="263"/>
        <v/>
      </c>
      <c r="BQ222" s="16" t="str">
        <f t="shared" si="264"/>
        <v/>
      </c>
      <c r="BR222" s="16" t="str">
        <f t="shared" si="298"/>
        <v/>
      </c>
      <c r="BS222" s="16" t="str">
        <f t="shared" ca="1" si="299"/>
        <v/>
      </c>
      <c r="BW222" s="5">
        <v>201</v>
      </c>
      <c r="BX222" s="4">
        <f t="shared" ca="1" si="300"/>
        <v>51592</v>
      </c>
      <c r="BY222" s="5">
        <f t="shared" ca="1" si="324"/>
        <v>31</v>
      </c>
      <c r="BZ222" s="5">
        <f t="shared" ca="1" si="301"/>
        <v>6118</v>
      </c>
      <c r="CA222" s="2">
        <f t="shared" ca="1" si="302"/>
        <v>779451.21792565624</v>
      </c>
      <c r="CB222" s="2">
        <f t="shared" ca="1" si="325"/>
        <v>13899.188998107922</v>
      </c>
      <c r="CC222" s="16">
        <f t="shared" ca="1" si="316"/>
        <v>12333.882490648415</v>
      </c>
      <c r="CD222" s="16">
        <f t="shared" ca="1" si="265"/>
        <v>229.54947393379865</v>
      </c>
      <c r="CE222" s="14">
        <f t="shared" si="303"/>
        <v>450.45000000000005</v>
      </c>
      <c r="CF222" s="5">
        <f t="shared" si="266"/>
        <v>0</v>
      </c>
      <c r="CG222" s="16">
        <f t="shared" ca="1" si="267"/>
        <v>26913.070962690137</v>
      </c>
      <c r="CH222" s="16">
        <f t="shared" ca="1" si="268"/>
        <v>765552.02892754832</v>
      </c>
      <c r="CI222" s="16">
        <f t="shared" ca="1" si="304"/>
        <v>4.2608984237091002E-2</v>
      </c>
      <c r="CJ222" s="16">
        <f t="shared" ca="1" si="305"/>
        <v>4.2608984237091002E-2</v>
      </c>
      <c r="CN222" s="5">
        <v>201</v>
      </c>
      <c r="CO222" s="4">
        <f t="shared" ca="1" si="306"/>
        <v>51592</v>
      </c>
      <c r="CP222" s="5">
        <f t="shared" ca="1" si="326"/>
        <v>31</v>
      </c>
      <c r="CQ222" s="5">
        <f t="shared" ca="1" si="307"/>
        <v>6118</v>
      </c>
      <c r="CR222" s="2">
        <f t="shared" ca="1" si="308"/>
        <v>786812.49707735039</v>
      </c>
      <c r="CS222" s="2">
        <f t="shared" ca="1" si="327"/>
        <v>10037.554073586458</v>
      </c>
      <c r="CT222" s="16">
        <f t="shared" ca="1" si="317"/>
        <v>12450.365921490285</v>
      </c>
      <c r="CU222" s="16">
        <f t="shared" ca="1" si="269"/>
        <v>231.71738094053632</v>
      </c>
      <c r="CV222" s="14">
        <f t="shared" si="309"/>
        <v>450.45000000000005</v>
      </c>
      <c r="CW222" s="5">
        <f t="shared" si="270"/>
        <v>0</v>
      </c>
      <c r="CX222" s="16">
        <f t="shared" ca="1" si="271"/>
        <v>23170.08737601728</v>
      </c>
      <c r="CY222" s="16">
        <f t="shared" ca="1" si="272"/>
        <v>776774.94300376391</v>
      </c>
      <c r="CZ222" s="16">
        <f t="shared" ca="1" si="310"/>
        <v>4.2608984237091002E-2</v>
      </c>
      <c r="DA222" s="16">
        <f t="shared" ca="1" si="311"/>
        <v>4.2608984237091002E-2</v>
      </c>
    </row>
    <row r="223" spans="2:105">
      <c r="B223" s="5">
        <v>202</v>
      </c>
      <c r="C223" s="4">
        <f t="shared" ca="1" si="273"/>
        <v>51622</v>
      </c>
      <c r="D223" s="5">
        <f t="shared" ca="1" si="274"/>
        <v>30</v>
      </c>
      <c r="E223" s="5">
        <f t="shared" ca="1" si="275"/>
        <v>6148</v>
      </c>
      <c r="F223" s="2">
        <f t="shared" ca="1" si="276"/>
        <v>765552.02892754832</v>
      </c>
      <c r="G223" s="2">
        <f t="shared" ca="1" si="248"/>
        <v>14524.242431570054</v>
      </c>
      <c r="H223" s="16">
        <f t="shared" ca="1" si="312"/>
        <v>11720.196202875662</v>
      </c>
      <c r="I223" s="16">
        <f t="shared" ca="1" si="249"/>
        <v>218.18232824442075</v>
      </c>
      <c r="J223" s="14">
        <f t="shared" si="277"/>
        <v>450.45000000000005</v>
      </c>
      <c r="K223" s="5">
        <f t="shared" si="250"/>
        <v>0</v>
      </c>
      <c r="L223" s="16">
        <f t="shared" ca="1" si="251"/>
        <v>26913.070962690137</v>
      </c>
      <c r="M223" s="16">
        <f t="shared" ca="1" si="252"/>
        <v>751027.78649597825</v>
      </c>
      <c r="N223" s="16">
        <f t="shared" ca="1" si="278"/>
        <v>4.1954722553899794E-2</v>
      </c>
      <c r="O223" s="16">
        <f t="shared" ca="1" si="279"/>
        <v>4.1954722553899794E-2</v>
      </c>
      <c r="P223" s="82"/>
      <c r="Q223" s="77">
        <f ca="1">IFERROR(IF('Simulación Cliente'!$H$21="Simple",G223+H223+I223+J223+K223,AC223+AD223+AE223+AF223+AG223),"")</f>
        <v>26913.070962690137</v>
      </c>
      <c r="R223" s="79">
        <f t="shared" ca="1" si="280"/>
        <v>6148</v>
      </c>
      <c r="S223" s="78">
        <f ca="1">IFERROR((1+'Simulación Cliente'!$E$21)^(R223/360),"")</f>
        <v>25.274110253382723</v>
      </c>
      <c r="T223" s="75">
        <f t="shared" ca="1" si="281"/>
        <v>1064.8499999999999</v>
      </c>
      <c r="X223" s="5">
        <v>202</v>
      </c>
      <c r="Y223" s="4">
        <f t="shared" ca="1" si="282"/>
        <v>51622</v>
      </c>
      <c r="Z223" s="5">
        <f t="shared" ca="1" si="318"/>
        <v>30</v>
      </c>
      <c r="AA223" s="5">
        <f t="shared" ca="1" si="283"/>
        <v>6148</v>
      </c>
      <c r="AB223" s="2">
        <f t="shared" ca="1" si="284"/>
        <v>776774.94300376391</v>
      </c>
      <c r="AC223" s="2">
        <f t="shared" ca="1" si="319"/>
        <v>10606.243442414634</v>
      </c>
      <c r="AD223" s="16">
        <f t="shared" ca="1" si="313"/>
        <v>11892.013074846502</v>
      </c>
      <c r="AE223" s="16">
        <f t="shared" ca="1" si="253"/>
        <v>221.3808587561432</v>
      </c>
      <c r="AF223" s="14">
        <f t="shared" si="285"/>
        <v>450.45000000000005</v>
      </c>
      <c r="AG223" s="5">
        <f t="shared" si="254"/>
        <v>0</v>
      </c>
      <c r="AH223" s="16">
        <f t="shared" ca="1" si="255"/>
        <v>23170.08737601728</v>
      </c>
      <c r="AI223" s="16">
        <f t="shared" ca="1" si="256"/>
        <v>766168.69956134923</v>
      </c>
      <c r="AJ223" s="16">
        <f t="shared" ca="1" si="286"/>
        <v>4.1954722553899794E-2</v>
      </c>
      <c r="AK223" s="16">
        <f t="shared" ca="1" si="287"/>
        <v>4.1954722553899794E-2</v>
      </c>
      <c r="AO223" s="5">
        <v>202</v>
      </c>
      <c r="AP223" s="4" t="str">
        <f t="shared" si="288"/>
        <v/>
      </c>
      <c r="AQ223" s="5" t="str">
        <f t="shared" si="320"/>
        <v/>
      </c>
      <c r="AR223" s="5" t="str">
        <f t="shared" ca="1" si="289"/>
        <v/>
      </c>
      <c r="AS223" s="2" t="str">
        <f t="shared" si="290"/>
        <v/>
      </c>
      <c r="AT223" s="2" t="str">
        <f t="shared" si="321"/>
        <v/>
      </c>
      <c r="AU223" s="16" t="str">
        <f t="shared" si="314"/>
        <v/>
      </c>
      <c r="AV223" s="16" t="str">
        <f t="shared" si="257"/>
        <v/>
      </c>
      <c r="AW223" s="14" t="str">
        <f t="shared" si="291"/>
        <v/>
      </c>
      <c r="AX223" s="5" t="str">
        <f t="shared" si="258"/>
        <v/>
      </c>
      <c r="AY223" s="16" t="str">
        <f t="shared" si="259"/>
        <v/>
      </c>
      <c r="AZ223" s="16" t="str">
        <f t="shared" si="260"/>
        <v/>
      </c>
      <c r="BA223" s="16" t="str">
        <f t="shared" si="292"/>
        <v/>
      </c>
      <c r="BB223" s="16" t="str">
        <f t="shared" ca="1" si="293"/>
        <v/>
      </c>
      <c r="BF223" s="5">
        <v>202</v>
      </c>
      <c r="BG223" s="4" t="str">
        <f t="shared" si="294"/>
        <v/>
      </c>
      <c r="BH223" s="5" t="str">
        <f t="shared" si="322"/>
        <v/>
      </c>
      <c r="BI223" s="5" t="str">
        <f t="shared" ca="1" si="295"/>
        <v/>
      </c>
      <c r="BJ223" s="2" t="str">
        <f t="shared" si="296"/>
        <v/>
      </c>
      <c r="BK223" s="2" t="str">
        <f t="shared" si="323"/>
        <v/>
      </c>
      <c r="BL223" s="16" t="str">
        <f t="shared" si="315"/>
        <v/>
      </c>
      <c r="BM223" s="16" t="str">
        <f t="shared" si="261"/>
        <v/>
      </c>
      <c r="BN223" s="14" t="str">
        <f t="shared" si="297"/>
        <v/>
      </c>
      <c r="BO223" s="5" t="str">
        <f t="shared" si="262"/>
        <v/>
      </c>
      <c r="BP223" s="16" t="str">
        <f t="shared" si="263"/>
        <v/>
      </c>
      <c r="BQ223" s="16" t="str">
        <f t="shared" si="264"/>
        <v/>
      </c>
      <c r="BR223" s="16" t="str">
        <f t="shared" si="298"/>
        <v/>
      </c>
      <c r="BS223" s="16" t="str">
        <f t="shared" ca="1" si="299"/>
        <v/>
      </c>
      <c r="BW223" s="5">
        <v>202</v>
      </c>
      <c r="BX223" s="4">
        <f t="shared" ca="1" si="300"/>
        <v>51622</v>
      </c>
      <c r="BY223" s="5">
        <f t="shared" ca="1" si="324"/>
        <v>30</v>
      </c>
      <c r="BZ223" s="5">
        <f t="shared" ca="1" si="301"/>
        <v>6148</v>
      </c>
      <c r="CA223" s="2">
        <f t="shared" ca="1" si="302"/>
        <v>765552.02892754832</v>
      </c>
      <c r="CB223" s="2">
        <f t="shared" ca="1" si="325"/>
        <v>14524.242431570054</v>
      </c>
      <c r="CC223" s="16">
        <f t="shared" ca="1" si="316"/>
        <v>11720.196202875662</v>
      </c>
      <c r="CD223" s="16">
        <f t="shared" ca="1" si="265"/>
        <v>218.18232824442075</v>
      </c>
      <c r="CE223" s="14">
        <f t="shared" si="303"/>
        <v>450.45000000000005</v>
      </c>
      <c r="CF223" s="5">
        <f t="shared" si="266"/>
        <v>0</v>
      </c>
      <c r="CG223" s="16">
        <f t="shared" ca="1" si="267"/>
        <v>26913.070962690137</v>
      </c>
      <c r="CH223" s="16">
        <f t="shared" ca="1" si="268"/>
        <v>751027.78649597825</v>
      </c>
      <c r="CI223" s="16">
        <f t="shared" ca="1" si="304"/>
        <v>4.1954722553899794E-2</v>
      </c>
      <c r="CJ223" s="16">
        <f t="shared" ca="1" si="305"/>
        <v>4.1954722553899794E-2</v>
      </c>
      <c r="CN223" s="5">
        <v>202</v>
      </c>
      <c r="CO223" s="4">
        <f t="shared" ca="1" si="306"/>
        <v>51622</v>
      </c>
      <c r="CP223" s="5">
        <f t="shared" ca="1" si="326"/>
        <v>30</v>
      </c>
      <c r="CQ223" s="5">
        <f t="shared" ca="1" si="307"/>
        <v>6148</v>
      </c>
      <c r="CR223" s="2">
        <f t="shared" ca="1" si="308"/>
        <v>776774.94300376391</v>
      </c>
      <c r="CS223" s="2">
        <f t="shared" ca="1" si="327"/>
        <v>10606.243442414634</v>
      </c>
      <c r="CT223" s="16">
        <f t="shared" ca="1" si="317"/>
        <v>11892.013074846502</v>
      </c>
      <c r="CU223" s="16">
        <f t="shared" ca="1" si="269"/>
        <v>221.3808587561432</v>
      </c>
      <c r="CV223" s="14">
        <f t="shared" si="309"/>
        <v>450.45000000000005</v>
      </c>
      <c r="CW223" s="5">
        <f t="shared" si="270"/>
        <v>0</v>
      </c>
      <c r="CX223" s="16">
        <f t="shared" ca="1" si="271"/>
        <v>23170.08737601728</v>
      </c>
      <c r="CY223" s="16">
        <f t="shared" ca="1" si="272"/>
        <v>766168.69956134923</v>
      </c>
      <c r="CZ223" s="16">
        <f t="shared" ca="1" si="310"/>
        <v>4.1954722553899794E-2</v>
      </c>
      <c r="DA223" s="16">
        <f t="shared" ca="1" si="311"/>
        <v>4.1954722553899794E-2</v>
      </c>
    </row>
    <row r="224" spans="2:105">
      <c r="B224" s="5">
        <v>203</v>
      </c>
      <c r="C224" s="4">
        <f t="shared" ca="1" si="273"/>
        <v>51653</v>
      </c>
      <c r="D224" s="5">
        <f t="shared" ca="1" si="274"/>
        <v>31</v>
      </c>
      <c r="E224" s="5">
        <f t="shared" ca="1" si="275"/>
        <v>6179</v>
      </c>
      <c r="F224" s="2">
        <f t="shared" ca="1" si="276"/>
        <v>751027.78649597825</v>
      </c>
      <c r="G224" s="2">
        <f t="shared" ca="1" si="248"/>
        <v>14357.326516857413</v>
      </c>
      <c r="H224" s="16">
        <f t="shared" ca="1" si="312"/>
        <v>11884.115712212142</v>
      </c>
      <c r="I224" s="16">
        <f t="shared" ca="1" si="249"/>
        <v>221.17873362058216</v>
      </c>
      <c r="J224" s="14">
        <f t="shared" si="277"/>
        <v>450.45000000000005</v>
      </c>
      <c r="K224" s="5">
        <f t="shared" si="250"/>
        <v>0</v>
      </c>
      <c r="L224" s="16">
        <f t="shared" ca="1" si="251"/>
        <v>26913.070962690137</v>
      </c>
      <c r="M224" s="16">
        <f t="shared" ca="1" si="252"/>
        <v>736670.45997912087</v>
      </c>
      <c r="N224" s="16">
        <f t="shared" ca="1" si="278"/>
        <v>4.1289204431113828E-2</v>
      </c>
      <c r="O224" s="16">
        <f t="shared" ca="1" si="279"/>
        <v>4.1289204431113828E-2</v>
      </c>
      <c r="P224" s="82"/>
      <c r="Q224" s="77">
        <f ca="1">IFERROR(IF('Simulación Cliente'!$H$21="Simple",G224+H224+I224+J224+K224,AC224+AD224+AE224+AF224+AG224),"")</f>
        <v>26913.070962690137</v>
      </c>
      <c r="R224" s="79">
        <f t="shared" ca="1" si="280"/>
        <v>6179</v>
      </c>
      <c r="S224" s="78">
        <f ca="1">IFERROR((1+'Simulación Cliente'!$E$21)^(R224/360),"")</f>
        <v>25.689081376063495</v>
      </c>
      <c r="T224" s="75">
        <f t="shared" ca="1" si="281"/>
        <v>1047.6500000000001</v>
      </c>
      <c r="X224" s="5">
        <v>203</v>
      </c>
      <c r="Y224" s="4">
        <f t="shared" ca="1" si="282"/>
        <v>51653</v>
      </c>
      <c r="Z224" s="5">
        <f t="shared" ca="1" si="318"/>
        <v>31</v>
      </c>
      <c r="AA224" s="5">
        <f t="shared" ca="1" si="283"/>
        <v>6179</v>
      </c>
      <c r="AB224" s="2">
        <f t="shared" ca="1" si="284"/>
        <v>766168.69956134923</v>
      </c>
      <c r="AC224" s="2">
        <f t="shared" ca="1" si="319"/>
        <v>10370.297085103093</v>
      </c>
      <c r="AD224" s="16">
        <f t="shared" ca="1" si="313"/>
        <v>12123.702537217554</v>
      </c>
      <c r="AE224" s="16">
        <f t="shared" ca="1" si="253"/>
        <v>225.63775369663367</v>
      </c>
      <c r="AF224" s="14">
        <f t="shared" si="285"/>
        <v>450.45000000000005</v>
      </c>
      <c r="AG224" s="5">
        <f t="shared" si="254"/>
        <v>0</v>
      </c>
      <c r="AH224" s="16">
        <f t="shared" ca="1" si="255"/>
        <v>23170.08737601728</v>
      </c>
      <c r="AI224" s="16">
        <f t="shared" ca="1" si="256"/>
        <v>755798.40247624612</v>
      </c>
      <c r="AJ224" s="16">
        <f t="shared" ca="1" si="286"/>
        <v>4.1289204431113828E-2</v>
      </c>
      <c r="AK224" s="16">
        <f t="shared" ca="1" si="287"/>
        <v>4.1289204431113828E-2</v>
      </c>
      <c r="AO224" s="5">
        <v>203</v>
      </c>
      <c r="AP224" s="4" t="str">
        <f t="shared" si="288"/>
        <v/>
      </c>
      <c r="AQ224" s="5" t="str">
        <f t="shared" si="320"/>
        <v/>
      </c>
      <c r="AR224" s="5" t="str">
        <f t="shared" ca="1" si="289"/>
        <v/>
      </c>
      <c r="AS224" s="2" t="str">
        <f t="shared" si="290"/>
        <v/>
      </c>
      <c r="AT224" s="2" t="str">
        <f t="shared" si="321"/>
        <v/>
      </c>
      <c r="AU224" s="16" t="str">
        <f t="shared" si="314"/>
        <v/>
      </c>
      <c r="AV224" s="16" t="str">
        <f t="shared" si="257"/>
        <v/>
      </c>
      <c r="AW224" s="14" t="str">
        <f t="shared" si="291"/>
        <v/>
      </c>
      <c r="AX224" s="5" t="str">
        <f t="shared" si="258"/>
        <v/>
      </c>
      <c r="AY224" s="16" t="str">
        <f t="shared" si="259"/>
        <v/>
      </c>
      <c r="AZ224" s="16" t="str">
        <f t="shared" si="260"/>
        <v/>
      </c>
      <c r="BA224" s="16" t="str">
        <f t="shared" si="292"/>
        <v/>
      </c>
      <c r="BB224" s="16" t="str">
        <f t="shared" ca="1" si="293"/>
        <v/>
      </c>
      <c r="BF224" s="5">
        <v>203</v>
      </c>
      <c r="BG224" s="4" t="str">
        <f t="shared" si="294"/>
        <v/>
      </c>
      <c r="BH224" s="5" t="str">
        <f t="shared" si="322"/>
        <v/>
      </c>
      <c r="BI224" s="5" t="str">
        <f t="shared" ca="1" si="295"/>
        <v/>
      </c>
      <c r="BJ224" s="2" t="str">
        <f t="shared" si="296"/>
        <v/>
      </c>
      <c r="BK224" s="2" t="str">
        <f t="shared" si="323"/>
        <v/>
      </c>
      <c r="BL224" s="16" t="str">
        <f t="shared" si="315"/>
        <v/>
      </c>
      <c r="BM224" s="16" t="str">
        <f t="shared" si="261"/>
        <v/>
      </c>
      <c r="BN224" s="14" t="str">
        <f t="shared" si="297"/>
        <v/>
      </c>
      <c r="BO224" s="5" t="str">
        <f t="shared" si="262"/>
        <v/>
      </c>
      <c r="BP224" s="16" t="str">
        <f t="shared" si="263"/>
        <v/>
      </c>
      <c r="BQ224" s="16" t="str">
        <f t="shared" si="264"/>
        <v/>
      </c>
      <c r="BR224" s="16" t="str">
        <f t="shared" si="298"/>
        <v/>
      </c>
      <c r="BS224" s="16" t="str">
        <f t="shared" ca="1" si="299"/>
        <v/>
      </c>
      <c r="BW224" s="5">
        <v>203</v>
      </c>
      <c r="BX224" s="4">
        <f t="shared" ca="1" si="300"/>
        <v>51653</v>
      </c>
      <c r="BY224" s="5">
        <f t="shared" ca="1" si="324"/>
        <v>31</v>
      </c>
      <c r="BZ224" s="5">
        <f t="shared" ca="1" si="301"/>
        <v>6179</v>
      </c>
      <c r="CA224" s="2">
        <f t="shared" ca="1" si="302"/>
        <v>751027.78649597825</v>
      </c>
      <c r="CB224" s="2">
        <f t="shared" ca="1" si="325"/>
        <v>14357.326516857413</v>
      </c>
      <c r="CC224" s="16">
        <f t="shared" ca="1" si="316"/>
        <v>11884.115712212142</v>
      </c>
      <c r="CD224" s="16">
        <f t="shared" ca="1" si="265"/>
        <v>221.17873362058216</v>
      </c>
      <c r="CE224" s="14">
        <f t="shared" si="303"/>
        <v>450.45000000000005</v>
      </c>
      <c r="CF224" s="5">
        <f t="shared" si="266"/>
        <v>0</v>
      </c>
      <c r="CG224" s="16">
        <f t="shared" ca="1" si="267"/>
        <v>26913.070962690137</v>
      </c>
      <c r="CH224" s="16">
        <f t="shared" ca="1" si="268"/>
        <v>736670.45997912087</v>
      </c>
      <c r="CI224" s="16">
        <f t="shared" ca="1" si="304"/>
        <v>4.1289204431113828E-2</v>
      </c>
      <c r="CJ224" s="16">
        <f t="shared" ca="1" si="305"/>
        <v>4.1289204431113828E-2</v>
      </c>
      <c r="CN224" s="5">
        <v>203</v>
      </c>
      <c r="CO224" s="4">
        <f t="shared" ca="1" si="306"/>
        <v>51653</v>
      </c>
      <c r="CP224" s="5">
        <f t="shared" ca="1" si="326"/>
        <v>31</v>
      </c>
      <c r="CQ224" s="5">
        <f t="shared" ca="1" si="307"/>
        <v>6179</v>
      </c>
      <c r="CR224" s="2">
        <f t="shared" ca="1" si="308"/>
        <v>766168.69956134923</v>
      </c>
      <c r="CS224" s="2">
        <f t="shared" ca="1" si="327"/>
        <v>10370.297085103093</v>
      </c>
      <c r="CT224" s="16">
        <f t="shared" ca="1" si="317"/>
        <v>12123.702537217554</v>
      </c>
      <c r="CU224" s="16">
        <f t="shared" ca="1" si="269"/>
        <v>225.63775369663367</v>
      </c>
      <c r="CV224" s="14">
        <f t="shared" si="309"/>
        <v>450.45000000000005</v>
      </c>
      <c r="CW224" s="5">
        <f t="shared" si="270"/>
        <v>0</v>
      </c>
      <c r="CX224" s="16">
        <f t="shared" ca="1" si="271"/>
        <v>23170.08737601728</v>
      </c>
      <c r="CY224" s="16">
        <f t="shared" ca="1" si="272"/>
        <v>755798.40247624612</v>
      </c>
      <c r="CZ224" s="16">
        <f t="shared" ca="1" si="310"/>
        <v>4.1289204431113828E-2</v>
      </c>
      <c r="DA224" s="16">
        <f t="shared" ca="1" si="311"/>
        <v>4.1289204431113828E-2</v>
      </c>
    </row>
    <row r="225" spans="2:105">
      <c r="B225" s="5">
        <v>204</v>
      </c>
      <c r="C225" s="4">
        <f t="shared" ca="1" si="273"/>
        <v>51683</v>
      </c>
      <c r="D225" s="5">
        <f t="shared" ca="1" si="274"/>
        <v>30</v>
      </c>
      <c r="E225" s="5">
        <f t="shared" ca="1" si="275"/>
        <v>6209</v>
      </c>
      <c r="F225" s="2">
        <f t="shared" ca="1" si="276"/>
        <v>736670.45997912087</v>
      </c>
      <c r="G225" s="2">
        <f t="shared" ca="1" si="248"/>
        <v>14974.63520652226</v>
      </c>
      <c r="H225" s="16">
        <f t="shared" ca="1" si="312"/>
        <v>11278.034675073759</v>
      </c>
      <c r="I225" s="16">
        <f t="shared" ca="1" si="249"/>
        <v>209.95108109411629</v>
      </c>
      <c r="J225" s="14">
        <f t="shared" si="277"/>
        <v>450.45000000000005</v>
      </c>
      <c r="K225" s="5">
        <f t="shared" si="250"/>
        <v>0</v>
      </c>
      <c r="L225" s="16">
        <f t="shared" ca="1" si="251"/>
        <v>26913.070962690137</v>
      </c>
      <c r="M225" s="16">
        <f t="shared" ca="1" si="252"/>
        <v>721695.82477259857</v>
      </c>
      <c r="N225" s="16">
        <f t="shared" ca="1" si="278"/>
        <v>4.0655207989461699E-2</v>
      </c>
      <c r="O225" s="16">
        <f t="shared" ca="1" si="279"/>
        <v>4.0655207989461699E-2</v>
      </c>
      <c r="P225" s="82"/>
      <c r="Q225" s="77">
        <f ca="1">IFERROR(IF('Simulación Cliente'!$H$21="Simple",G225+H225+I225+J225+K225,AC225+AD225+AE225+AF225+AG225),"")</f>
        <v>26913.070962690137</v>
      </c>
      <c r="R225" s="79">
        <f t="shared" ca="1" si="280"/>
        <v>6209</v>
      </c>
      <c r="S225" s="78">
        <f ca="1">IFERROR((1+'Simulación Cliente'!$E$21)^(R225/360),"")</f>
        <v>26.097152397427834</v>
      </c>
      <c r="T225" s="75">
        <f t="shared" ca="1" si="281"/>
        <v>1031.26</v>
      </c>
      <c r="X225" s="5">
        <v>204</v>
      </c>
      <c r="Y225" s="4">
        <f t="shared" ca="1" si="282"/>
        <v>51683</v>
      </c>
      <c r="Z225" s="5">
        <f t="shared" ca="1" si="318"/>
        <v>30</v>
      </c>
      <c r="AA225" s="5">
        <f t="shared" ca="1" si="283"/>
        <v>6209</v>
      </c>
      <c r="AB225" s="2">
        <f t="shared" ca="1" si="284"/>
        <v>755798.40247624612</v>
      </c>
      <c r="AC225" s="2">
        <f t="shared" ca="1" si="319"/>
        <v>34103.448860874705</v>
      </c>
      <c r="AD225" s="16">
        <f t="shared" ca="1" si="313"/>
        <v>11570.873346454053</v>
      </c>
      <c r="AE225" s="16">
        <f t="shared" ca="1" si="253"/>
        <v>215.40254470579873</v>
      </c>
      <c r="AF225" s="14">
        <f t="shared" si="285"/>
        <v>450.45000000000005</v>
      </c>
      <c r="AG225" s="5">
        <f t="shared" si="254"/>
        <v>0</v>
      </c>
      <c r="AH225" s="16">
        <f t="shared" ca="1" si="255"/>
        <v>46340.17475203456</v>
      </c>
      <c r="AI225" s="16">
        <f t="shared" ca="1" si="256"/>
        <v>721694.95361537137</v>
      </c>
      <c r="AJ225" s="16">
        <f t="shared" ca="1" si="286"/>
        <v>8.1310415978923398E-2</v>
      </c>
      <c r="AK225" s="16">
        <f t="shared" ca="1" si="287"/>
        <v>4.0655207989461699E-2</v>
      </c>
      <c r="AO225" s="5">
        <v>204</v>
      </c>
      <c r="AP225" s="4" t="str">
        <f t="shared" si="288"/>
        <v/>
      </c>
      <c r="AQ225" s="5" t="str">
        <f t="shared" si="320"/>
        <v/>
      </c>
      <c r="AR225" s="5" t="str">
        <f t="shared" ca="1" si="289"/>
        <v/>
      </c>
      <c r="AS225" s="2" t="str">
        <f t="shared" si="290"/>
        <v/>
      </c>
      <c r="AT225" s="2" t="str">
        <f t="shared" si="321"/>
        <v/>
      </c>
      <c r="AU225" s="16" t="str">
        <f t="shared" si="314"/>
        <v/>
      </c>
      <c r="AV225" s="16" t="str">
        <f t="shared" si="257"/>
        <v/>
      </c>
      <c r="AW225" s="14" t="str">
        <f t="shared" si="291"/>
        <v/>
      </c>
      <c r="AX225" s="5" t="str">
        <f t="shared" si="258"/>
        <v/>
      </c>
      <c r="AY225" s="16" t="str">
        <f t="shared" si="259"/>
        <v/>
      </c>
      <c r="AZ225" s="16" t="str">
        <f t="shared" si="260"/>
        <v/>
      </c>
      <c r="BA225" s="16" t="str">
        <f t="shared" si="292"/>
        <v/>
      </c>
      <c r="BB225" s="16" t="str">
        <f t="shared" ca="1" si="293"/>
        <v/>
      </c>
      <c r="BF225" s="5">
        <v>204</v>
      </c>
      <c r="BG225" s="4" t="str">
        <f t="shared" si="294"/>
        <v/>
      </c>
      <c r="BH225" s="5" t="str">
        <f t="shared" si="322"/>
        <v/>
      </c>
      <c r="BI225" s="5" t="str">
        <f t="shared" ca="1" si="295"/>
        <v/>
      </c>
      <c r="BJ225" s="2" t="str">
        <f t="shared" si="296"/>
        <v/>
      </c>
      <c r="BK225" s="2" t="str">
        <f t="shared" si="323"/>
        <v/>
      </c>
      <c r="BL225" s="16" t="str">
        <f t="shared" si="315"/>
        <v/>
      </c>
      <c r="BM225" s="16" t="str">
        <f t="shared" si="261"/>
        <v/>
      </c>
      <c r="BN225" s="14" t="str">
        <f t="shared" si="297"/>
        <v/>
      </c>
      <c r="BO225" s="5" t="str">
        <f t="shared" si="262"/>
        <v/>
      </c>
      <c r="BP225" s="16" t="str">
        <f t="shared" si="263"/>
        <v/>
      </c>
      <c r="BQ225" s="16" t="str">
        <f t="shared" si="264"/>
        <v/>
      </c>
      <c r="BR225" s="16" t="str">
        <f t="shared" si="298"/>
        <v/>
      </c>
      <c r="BS225" s="16" t="str">
        <f t="shared" ca="1" si="299"/>
        <v/>
      </c>
      <c r="BW225" s="5">
        <v>204</v>
      </c>
      <c r="BX225" s="4">
        <f t="shared" ca="1" si="300"/>
        <v>51683</v>
      </c>
      <c r="BY225" s="5">
        <f t="shared" ca="1" si="324"/>
        <v>30</v>
      </c>
      <c r="BZ225" s="5">
        <f t="shared" ca="1" si="301"/>
        <v>6209</v>
      </c>
      <c r="CA225" s="2">
        <f t="shared" ca="1" si="302"/>
        <v>736670.45997912087</v>
      </c>
      <c r="CB225" s="2">
        <f t="shared" ca="1" si="325"/>
        <v>14974.63520652226</v>
      </c>
      <c r="CC225" s="16">
        <f t="shared" ca="1" si="316"/>
        <v>11278.034675073759</v>
      </c>
      <c r="CD225" s="16">
        <f t="shared" ca="1" si="265"/>
        <v>209.95108109411629</v>
      </c>
      <c r="CE225" s="14">
        <f t="shared" si="303"/>
        <v>450.45000000000005</v>
      </c>
      <c r="CF225" s="5">
        <f t="shared" si="266"/>
        <v>0</v>
      </c>
      <c r="CG225" s="16">
        <f t="shared" ca="1" si="267"/>
        <v>26913.070962690137</v>
      </c>
      <c r="CH225" s="16">
        <f t="shared" ca="1" si="268"/>
        <v>721695.82477259857</v>
      </c>
      <c r="CI225" s="16">
        <f t="shared" ca="1" si="304"/>
        <v>4.0655207989461699E-2</v>
      </c>
      <c r="CJ225" s="16">
        <f t="shared" ca="1" si="305"/>
        <v>4.0655207989461699E-2</v>
      </c>
      <c r="CN225" s="5">
        <v>204</v>
      </c>
      <c r="CO225" s="4">
        <f t="shared" ca="1" si="306"/>
        <v>51683</v>
      </c>
      <c r="CP225" s="5">
        <f t="shared" ca="1" si="326"/>
        <v>30</v>
      </c>
      <c r="CQ225" s="5">
        <f t="shared" ca="1" si="307"/>
        <v>6209</v>
      </c>
      <c r="CR225" s="2">
        <f t="shared" ca="1" si="308"/>
        <v>755798.40247624612</v>
      </c>
      <c r="CS225" s="2">
        <f t="shared" ca="1" si="327"/>
        <v>34103.448860874705</v>
      </c>
      <c r="CT225" s="16">
        <f t="shared" ca="1" si="317"/>
        <v>11570.873346454053</v>
      </c>
      <c r="CU225" s="16">
        <f t="shared" ca="1" si="269"/>
        <v>215.40254470579873</v>
      </c>
      <c r="CV225" s="14">
        <f t="shared" si="309"/>
        <v>450.45000000000005</v>
      </c>
      <c r="CW225" s="5">
        <f t="shared" si="270"/>
        <v>0</v>
      </c>
      <c r="CX225" s="16">
        <f t="shared" ca="1" si="271"/>
        <v>46340.17475203456</v>
      </c>
      <c r="CY225" s="16">
        <f t="shared" ca="1" si="272"/>
        <v>721694.95361537137</v>
      </c>
      <c r="CZ225" s="16">
        <f t="shared" ca="1" si="310"/>
        <v>8.1310415978923398E-2</v>
      </c>
      <c r="DA225" s="16">
        <f t="shared" ca="1" si="311"/>
        <v>4.0655207989461699E-2</v>
      </c>
    </row>
    <row r="226" spans="2:105">
      <c r="B226" s="5">
        <v>205</v>
      </c>
      <c r="C226" s="4">
        <f t="shared" ca="1" si="273"/>
        <v>51714</v>
      </c>
      <c r="D226" s="5">
        <f t="shared" ca="1" si="274"/>
        <v>31</v>
      </c>
      <c r="E226" s="5">
        <f t="shared" ca="1" si="275"/>
        <v>6240</v>
      </c>
      <c r="F226" s="2">
        <f t="shared" ca="1" si="276"/>
        <v>721695.82477259857</v>
      </c>
      <c r="G226" s="2">
        <f t="shared" ca="1" si="248"/>
        <v>14830.108003401394</v>
      </c>
      <c r="H226" s="16">
        <f t="shared" ca="1" si="312"/>
        <v>11419.972529423674</v>
      </c>
      <c r="I226" s="16">
        <f t="shared" ca="1" si="249"/>
        <v>212.54042986506693</v>
      </c>
      <c r="J226" s="14">
        <f t="shared" si="277"/>
        <v>450.45000000000005</v>
      </c>
      <c r="K226" s="5">
        <f t="shared" si="250"/>
        <v>0</v>
      </c>
      <c r="L226" s="16">
        <f t="shared" ca="1" si="251"/>
        <v>26913.070962690137</v>
      </c>
      <c r="M226" s="16">
        <f t="shared" ca="1" si="252"/>
        <v>706865.71676919714</v>
      </c>
      <c r="N226" s="16">
        <f t="shared" ca="1" si="278"/>
        <v>4.0010303767586325E-2</v>
      </c>
      <c r="O226" s="16">
        <f t="shared" ca="1" si="279"/>
        <v>4.0010303767586325E-2</v>
      </c>
      <c r="P226" s="82"/>
      <c r="Q226" s="77">
        <f ca="1">IFERROR(IF('Simulación Cliente'!$H$21="Simple",G226+H226+I226+J226+K226,AC226+AD226+AE226+AF226+AG226),"")</f>
        <v>26913.070962690137</v>
      </c>
      <c r="R226" s="79">
        <f t="shared" ca="1" si="280"/>
        <v>6240</v>
      </c>
      <c r="S226" s="78">
        <f ca="1">IFERROR((1+'Simulación Cliente'!$E$21)^(R226/360),"")</f>
        <v>26.525636902740235</v>
      </c>
      <c r="T226" s="75">
        <f t="shared" ca="1" si="281"/>
        <v>1014.61</v>
      </c>
      <c r="X226" s="5">
        <v>205</v>
      </c>
      <c r="Y226" s="4">
        <f t="shared" ca="1" si="282"/>
        <v>51714</v>
      </c>
      <c r="Z226" s="5">
        <f t="shared" ca="1" si="318"/>
        <v>31</v>
      </c>
      <c r="AA226" s="5">
        <f t="shared" ca="1" si="283"/>
        <v>6240</v>
      </c>
      <c r="AB226" s="2">
        <f t="shared" ca="1" si="284"/>
        <v>721694.95361537137</v>
      </c>
      <c r="AC226" s="2">
        <f t="shared" ca="1" si="319"/>
        <v>11087.138458305873</v>
      </c>
      <c r="AD226" s="16">
        <f t="shared" ca="1" si="313"/>
        <v>11419.958744403362</v>
      </c>
      <c r="AE226" s="16">
        <f t="shared" ca="1" si="253"/>
        <v>212.54017330804498</v>
      </c>
      <c r="AF226" s="14">
        <f t="shared" si="285"/>
        <v>450.45000000000005</v>
      </c>
      <c r="AG226" s="5">
        <f t="shared" si="254"/>
        <v>0</v>
      </c>
      <c r="AH226" s="16">
        <f t="shared" ca="1" si="255"/>
        <v>23170.08737601728</v>
      </c>
      <c r="AI226" s="16">
        <f t="shared" ca="1" si="256"/>
        <v>710607.81515706552</v>
      </c>
      <c r="AJ226" s="16">
        <f t="shared" ca="1" si="286"/>
        <v>4.0010303767586325E-2</v>
      </c>
      <c r="AK226" s="16">
        <f t="shared" ca="1" si="287"/>
        <v>4.0010303767586325E-2</v>
      </c>
      <c r="AO226" s="5">
        <v>205</v>
      </c>
      <c r="AP226" s="4" t="str">
        <f t="shared" si="288"/>
        <v/>
      </c>
      <c r="AQ226" s="5" t="str">
        <f t="shared" si="320"/>
        <v/>
      </c>
      <c r="AR226" s="5" t="str">
        <f t="shared" ca="1" si="289"/>
        <v/>
      </c>
      <c r="AS226" s="2" t="str">
        <f t="shared" si="290"/>
        <v/>
      </c>
      <c r="AT226" s="2" t="str">
        <f t="shared" si="321"/>
        <v/>
      </c>
      <c r="AU226" s="16" t="str">
        <f t="shared" si="314"/>
        <v/>
      </c>
      <c r="AV226" s="16" t="str">
        <f t="shared" si="257"/>
        <v/>
      </c>
      <c r="AW226" s="14" t="str">
        <f t="shared" si="291"/>
        <v/>
      </c>
      <c r="AX226" s="5" t="str">
        <f t="shared" si="258"/>
        <v/>
      </c>
      <c r="AY226" s="16" t="str">
        <f t="shared" si="259"/>
        <v/>
      </c>
      <c r="AZ226" s="16" t="str">
        <f t="shared" si="260"/>
        <v/>
      </c>
      <c r="BA226" s="16" t="str">
        <f t="shared" si="292"/>
        <v/>
      </c>
      <c r="BB226" s="16" t="str">
        <f t="shared" ca="1" si="293"/>
        <v/>
      </c>
      <c r="BF226" s="5">
        <v>205</v>
      </c>
      <c r="BG226" s="4" t="str">
        <f t="shared" si="294"/>
        <v/>
      </c>
      <c r="BH226" s="5" t="str">
        <f t="shared" si="322"/>
        <v/>
      </c>
      <c r="BI226" s="5" t="str">
        <f t="shared" ca="1" si="295"/>
        <v/>
      </c>
      <c r="BJ226" s="2" t="str">
        <f t="shared" si="296"/>
        <v/>
      </c>
      <c r="BK226" s="2" t="str">
        <f t="shared" si="323"/>
        <v/>
      </c>
      <c r="BL226" s="16" t="str">
        <f t="shared" si="315"/>
        <v/>
      </c>
      <c r="BM226" s="16" t="str">
        <f t="shared" si="261"/>
        <v/>
      </c>
      <c r="BN226" s="14" t="str">
        <f t="shared" si="297"/>
        <v/>
      </c>
      <c r="BO226" s="5" t="str">
        <f t="shared" si="262"/>
        <v/>
      </c>
      <c r="BP226" s="16" t="str">
        <f t="shared" si="263"/>
        <v/>
      </c>
      <c r="BQ226" s="16" t="str">
        <f t="shared" si="264"/>
        <v/>
      </c>
      <c r="BR226" s="16" t="str">
        <f t="shared" si="298"/>
        <v/>
      </c>
      <c r="BS226" s="16" t="str">
        <f t="shared" ca="1" si="299"/>
        <v/>
      </c>
      <c r="BW226" s="5">
        <v>205</v>
      </c>
      <c r="BX226" s="4">
        <f t="shared" ca="1" si="300"/>
        <v>51714</v>
      </c>
      <c r="BY226" s="5">
        <f t="shared" ca="1" si="324"/>
        <v>31</v>
      </c>
      <c r="BZ226" s="5">
        <f t="shared" ca="1" si="301"/>
        <v>6240</v>
      </c>
      <c r="CA226" s="2">
        <f t="shared" ca="1" si="302"/>
        <v>721695.82477259857</v>
      </c>
      <c r="CB226" s="2">
        <f t="shared" ca="1" si="325"/>
        <v>14830.108003401394</v>
      </c>
      <c r="CC226" s="16">
        <f t="shared" ca="1" si="316"/>
        <v>11419.972529423674</v>
      </c>
      <c r="CD226" s="16">
        <f t="shared" ca="1" si="265"/>
        <v>212.54042986506693</v>
      </c>
      <c r="CE226" s="14">
        <f t="shared" si="303"/>
        <v>450.45000000000005</v>
      </c>
      <c r="CF226" s="5">
        <f t="shared" si="266"/>
        <v>0</v>
      </c>
      <c r="CG226" s="16">
        <f t="shared" ca="1" si="267"/>
        <v>26913.070962690137</v>
      </c>
      <c r="CH226" s="16">
        <f t="shared" ca="1" si="268"/>
        <v>706865.71676919714</v>
      </c>
      <c r="CI226" s="16">
        <f t="shared" ca="1" si="304"/>
        <v>4.0010303767586325E-2</v>
      </c>
      <c r="CJ226" s="16">
        <f t="shared" ca="1" si="305"/>
        <v>4.0010303767586325E-2</v>
      </c>
      <c r="CN226" s="5">
        <v>205</v>
      </c>
      <c r="CO226" s="4">
        <f t="shared" ca="1" si="306"/>
        <v>51714</v>
      </c>
      <c r="CP226" s="5">
        <f t="shared" ca="1" si="326"/>
        <v>31</v>
      </c>
      <c r="CQ226" s="5">
        <f t="shared" ca="1" si="307"/>
        <v>6240</v>
      </c>
      <c r="CR226" s="2">
        <f t="shared" ca="1" si="308"/>
        <v>721694.95361537137</v>
      </c>
      <c r="CS226" s="2">
        <f t="shared" ca="1" si="327"/>
        <v>11087.138458305873</v>
      </c>
      <c r="CT226" s="16">
        <f t="shared" ca="1" si="317"/>
        <v>11419.958744403362</v>
      </c>
      <c r="CU226" s="16">
        <f t="shared" ca="1" si="269"/>
        <v>212.54017330804498</v>
      </c>
      <c r="CV226" s="14">
        <f t="shared" si="309"/>
        <v>450.45000000000005</v>
      </c>
      <c r="CW226" s="5">
        <f t="shared" si="270"/>
        <v>0</v>
      </c>
      <c r="CX226" s="16">
        <f t="shared" ca="1" si="271"/>
        <v>23170.08737601728</v>
      </c>
      <c r="CY226" s="16">
        <f t="shared" ca="1" si="272"/>
        <v>710607.81515706552</v>
      </c>
      <c r="CZ226" s="16">
        <f t="shared" ca="1" si="310"/>
        <v>4.0010303767586325E-2</v>
      </c>
      <c r="DA226" s="16">
        <f t="shared" ca="1" si="311"/>
        <v>4.0010303767586325E-2</v>
      </c>
    </row>
    <row r="227" spans="2:105">
      <c r="B227" s="5">
        <v>206</v>
      </c>
      <c r="C227" s="4">
        <f t="shared" ca="1" si="273"/>
        <v>51745</v>
      </c>
      <c r="D227" s="5">
        <f t="shared" ca="1" si="274"/>
        <v>31</v>
      </c>
      <c r="E227" s="5">
        <f t="shared" ca="1" si="275"/>
        <v>6271</v>
      </c>
      <c r="F227" s="2">
        <f t="shared" ca="1" si="276"/>
        <v>706865.71676919714</v>
      </c>
      <c r="G227" s="2">
        <f t="shared" ca="1" si="248"/>
        <v>15069.144197897291</v>
      </c>
      <c r="H227" s="16">
        <f t="shared" ca="1" si="312"/>
        <v>11185.303822478341</v>
      </c>
      <c r="I227" s="16">
        <f t="shared" ca="1" si="249"/>
        <v>208.17294231450296</v>
      </c>
      <c r="J227" s="14">
        <f t="shared" si="277"/>
        <v>450.45000000000005</v>
      </c>
      <c r="K227" s="5">
        <f t="shared" si="250"/>
        <v>0</v>
      </c>
      <c r="L227" s="16">
        <f t="shared" ca="1" si="251"/>
        <v>26913.070962690137</v>
      </c>
      <c r="M227" s="16">
        <f t="shared" ca="1" si="252"/>
        <v>691796.57257129985</v>
      </c>
      <c r="N227" s="16">
        <f t="shared" ca="1" si="278"/>
        <v>3.9375629513185226E-2</v>
      </c>
      <c r="O227" s="16">
        <f t="shared" ca="1" si="279"/>
        <v>3.9375629513185226E-2</v>
      </c>
      <c r="P227" s="82"/>
      <c r="Q227" s="77">
        <f ca="1">IFERROR(IF('Simulación Cliente'!$H$21="Simple",G227+H227+I227+J227+K227,AC227+AD227+AE227+AF227+AG227),"")</f>
        <v>26913.070962690137</v>
      </c>
      <c r="R227" s="79">
        <f t="shared" ca="1" si="280"/>
        <v>6271</v>
      </c>
      <c r="S227" s="78">
        <f ca="1">IFERROR((1+'Simulación Cliente'!$E$21)^(R227/360),"")</f>
        <v>26.961156618963663</v>
      </c>
      <c r="T227" s="75">
        <f t="shared" ca="1" si="281"/>
        <v>998.22</v>
      </c>
      <c r="X227" s="5">
        <v>206</v>
      </c>
      <c r="Y227" s="4">
        <f t="shared" ca="1" si="282"/>
        <v>51745</v>
      </c>
      <c r="Z227" s="5">
        <f t="shared" ca="1" si="318"/>
        <v>31</v>
      </c>
      <c r="AA227" s="5">
        <f t="shared" ca="1" si="283"/>
        <v>6271</v>
      </c>
      <c r="AB227" s="2">
        <f t="shared" ca="1" si="284"/>
        <v>710607.81515706552</v>
      </c>
      <c r="AC227" s="2">
        <f t="shared" ca="1" si="319"/>
        <v>11265.844330462343</v>
      </c>
      <c r="AD227" s="16">
        <f t="shared" ca="1" si="313"/>
        <v>11244.518050030958</v>
      </c>
      <c r="AE227" s="16">
        <f t="shared" ca="1" si="253"/>
        <v>209.27499552397737</v>
      </c>
      <c r="AF227" s="14">
        <f t="shared" si="285"/>
        <v>450.45000000000005</v>
      </c>
      <c r="AG227" s="5">
        <f t="shared" si="254"/>
        <v>0</v>
      </c>
      <c r="AH227" s="16">
        <f t="shared" ca="1" si="255"/>
        <v>23170.08737601728</v>
      </c>
      <c r="AI227" s="16">
        <f t="shared" ca="1" si="256"/>
        <v>699341.97082660312</v>
      </c>
      <c r="AJ227" s="16">
        <f t="shared" ca="1" si="286"/>
        <v>3.9375629513185226E-2</v>
      </c>
      <c r="AK227" s="16">
        <f t="shared" ca="1" si="287"/>
        <v>3.9375629513185226E-2</v>
      </c>
      <c r="AO227" s="5">
        <v>206</v>
      </c>
      <c r="AP227" s="4" t="str">
        <f t="shared" si="288"/>
        <v/>
      </c>
      <c r="AQ227" s="5" t="str">
        <f t="shared" si="320"/>
        <v/>
      </c>
      <c r="AR227" s="5" t="str">
        <f t="shared" ca="1" si="289"/>
        <v/>
      </c>
      <c r="AS227" s="2" t="str">
        <f t="shared" si="290"/>
        <v/>
      </c>
      <c r="AT227" s="2" t="str">
        <f t="shared" si="321"/>
        <v/>
      </c>
      <c r="AU227" s="16" t="str">
        <f t="shared" si="314"/>
        <v/>
      </c>
      <c r="AV227" s="16" t="str">
        <f t="shared" si="257"/>
        <v/>
      </c>
      <c r="AW227" s="14" t="str">
        <f t="shared" si="291"/>
        <v/>
      </c>
      <c r="AX227" s="5" t="str">
        <f t="shared" si="258"/>
        <v/>
      </c>
      <c r="AY227" s="16" t="str">
        <f t="shared" si="259"/>
        <v/>
      </c>
      <c r="AZ227" s="16" t="str">
        <f t="shared" si="260"/>
        <v/>
      </c>
      <c r="BA227" s="16" t="str">
        <f t="shared" si="292"/>
        <v/>
      </c>
      <c r="BB227" s="16" t="str">
        <f t="shared" ca="1" si="293"/>
        <v/>
      </c>
      <c r="BF227" s="5">
        <v>206</v>
      </c>
      <c r="BG227" s="4" t="str">
        <f t="shared" si="294"/>
        <v/>
      </c>
      <c r="BH227" s="5" t="str">
        <f t="shared" si="322"/>
        <v/>
      </c>
      <c r="BI227" s="5" t="str">
        <f t="shared" ca="1" si="295"/>
        <v/>
      </c>
      <c r="BJ227" s="2" t="str">
        <f t="shared" si="296"/>
        <v/>
      </c>
      <c r="BK227" s="2" t="str">
        <f t="shared" si="323"/>
        <v/>
      </c>
      <c r="BL227" s="16" t="str">
        <f t="shared" si="315"/>
        <v/>
      </c>
      <c r="BM227" s="16" t="str">
        <f t="shared" si="261"/>
        <v/>
      </c>
      <c r="BN227" s="14" t="str">
        <f t="shared" si="297"/>
        <v/>
      </c>
      <c r="BO227" s="5" t="str">
        <f t="shared" si="262"/>
        <v/>
      </c>
      <c r="BP227" s="16" t="str">
        <f t="shared" si="263"/>
        <v/>
      </c>
      <c r="BQ227" s="16" t="str">
        <f t="shared" si="264"/>
        <v/>
      </c>
      <c r="BR227" s="16" t="str">
        <f t="shared" si="298"/>
        <v/>
      </c>
      <c r="BS227" s="16" t="str">
        <f t="shared" ca="1" si="299"/>
        <v/>
      </c>
      <c r="BW227" s="5">
        <v>206</v>
      </c>
      <c r="BX227" s="4">
        <f t="shared" ca="1" si="300"/>
        <v>51745</v>
      </c>
      <c r="BY227" s="5">
        <f t="shared" ca="1" si="324"/>
        <v>31</v>
      </c>
      <c r="BZ227" s="5">
        <f t="shared" ca="1" si="301"/>
        <v>6271</v>
      </c>
      <c r="CA227" s="2">
        <f t="shared" ca="1" si="302"/>
        <v>706865.71676919714</v>
      </c>
      <c r="CB227" s="2">
        <f t="shared" ca="1" si="325"/>
        <v>15069.144197897291</v>
      </c>
      <c r="CC227" s="16">
        <f t="shared" ca="1" si="316"/>
        <v>11185.303822478341</v>
      </c>
      <c r="CD227" s="16">
        <f t="shared" ca="1" si="265"/>
        <v>208.17294231450296</v>
      </c>
      <c r="CE227" s="14">
        <f t="shared" si="303"/>
        <v>450.45000000000005</v>
      </c>
      <c r="CF227" s="5">
        <f t="shared" si="266"/>
        <v>0</v>
      </c>
      <c r="CG227" s="16">
        <f t="shared" ca="1" si="267"/>
        <v>26913.070962690137</v>
      </c>
      <c r="CH227" s="16">
        <f t="shared" ca="1" si="268"/>
        <v>691796.57257129985</v>
      </c>
      <c r="CI227" s="16">
        <f t="shared" ca="1" si="304"/>
        <v>3.9375629513185226E-2</v>
      </c>
      <c r="CJ227" s="16">
        <f t="shared" ca="1" si="305"/>
        <v>3.9375629513185226E-2</v>
      </c>
      <c r="CN227" s="5">
        <v>206</v>
      </c>
      <c r="CO227" s="4">
        <f t="shared" ca="1" si="306"/>
        <v>51745</v>
      </c>
      <c r="CP227" s="5">
        <f t="shared" ca="1" si="326"/>
        <v>31</v>
      </c>
      <c r="CQ227" s="5">
        <f t="shared" ca="1" si="307"/>
        <v>6271</v>
      </c>
      <c r="CR227" s="2">
        <f t="shared" ca="1" si="308"/>
        <v>710607.81515706552</v>
      </c>
      <c r="CS227" s="2">
        <f t="shared" ca="1" si="327"/>
        <v>11265.844330462343</v>
      </c>
      <c r="CT227" s="16">
        <f t="shared" ca="1" si="317"/>
        <v>11244.518050030958</v>
      </c>
      <c r="CU227" s="16">
        <f t="shared" ca="1" si="269"/>
        <v>209.27499552397737</v>
      </c>
      <c r="CV227" s="14">
        <f t="shared" si="309"/>
        <v>450.45000000000005</v>
      </c>
      <c r="CW227" s="5">
        <f t="shared" si="270"/>
        <v>0</v>
      </c>
      <c r="CX227" s="16">
        <f t="shared" ca="1" si="271"/>
        <v>23170.08737601728</v>
      </c>
      <c r="CY227" s="16">
        <f t="shared" ca="1" si="272"/>
        <v>699341.97082660312</v>
      </c>
      <c r="CZ227" s="16">
        <f t="shared" ca="1" si="310"/>
        <v>3.9375629513185226E-2</v>
      </c>
      <c r="DA227" s="16">
        <f t="shared" ca="1" si="311"/>
        <v>3.9375629513185226E-2</v>
      </c>
    </row>
    <row r="228" spans="2:105">
      <c r="B228" s="5">
        <v>207</v>
      </c>
      <c r="C228" s="4">
        <f t="shared" ca="1" si="273"/>
        <v>51775</v>
      </c>
      <c r="D228" s="5">
        <f t="shared" ca="1" si="274"/>
        <v>30</v>
      </c>
      <c r="E228" s="5">
        <f t="shared" ca="1" si="275"/>
        <v>6301</v>
      </c>
      <c r="F228" s="2">
        <f t="shared" ca="1" si="276"/>
        <v>691796.57257129985</v>
      </c>
      <c r="G228" s="2">
        <f t="shared" ca="1" si="248"/>
        <v>15674.41971991179</v>
      </c>
      <c r="H228" s="16">
        <f t="shared" ca="1" si="312"/>
        <v>10591.039219595465</v>
      </c>
      <c r="I228" s="16">
        <f t="shared" ca="1" si="249"/>
        <v>197.16202318288322</v>
      </c>
      <c r="J228" s="14">
        <f t="shared" si="277"/>
        <v>450.45000000000005</v>
      </c>
      <c r="K228" s="5">
        <f t="shared" si="250"/>
        <v>0</v>
      </c>
      <c r="L228" s="16">
        <f t="shared" ca="1" si="251"/>
        <v>26913.070962690137</v>
      </c>
      <c r="M228" s="16">
        <f t="shared" ca="1" si="252"/>
        <v>676122.15285138809</v>
      </c>
      <c r="N228" s="16">
        <f t="shared" ca="1" si="278"/>
        <v>3.8771016047192679E-2</v>
      </c>
      <c r="O228" s="16">
        <f t="shared" ca="1" si="279"/>
        <v>3.8771016047192679E-2</v>
      </c>
      <c r="P228" s="82"/>
      <c r="Q228" s="77">
        <f ca="1">IFERROR(IF('Simulación Cliente'!$H$21="Simple",G228+H228+I228+J228+K228,AC228+AD228+AE228+AF228+AG228),"")</f>
        <v>26913.070962690137</v>
      </c>
      <c r="R228" s="79">
        <f t="shared" ca="1" si="280"/>
        <v>6301</v>
      </c>
      <c r="S228" s="78">
        <f ca="1">IFERROR((1+'Simulación Cliente'!$E$21)^(R228/360),"")</f>
        <v>27.389434553764229</v>
      </c>
      <c r="T228" s="75">
        <f t="shared" ca="1" si="281"/>
        <v>982.61</v>
      </c>
      <c r="X228" s="5">
        <v>207</v>
      </c>
      <c r="Y228" s="4">
        <f t="shared" ca="1" si="282"/>
        <v>51775</v>
      </c>
      <c r="Z228" s="5">
        <f t="shared" ca="1" si="318"/>
        <v>30</v>
      </c>
      <c r="AA228" s="5">
        <f t="shared" ca="1" si="283"/>
        <v>6301</v>
      </c>
      <c r="AB228" s="2">
        <f t="shared" ca="1" si="284"/>
        <v>699341.97082660312</v>
      </c>
      <c r="AC228" s="2">
        <f t="shared" ca="1" si="319"/>
        <v>11813.769642737883</v>
      </c>
      <c r="AD228" s="16">
        <f t="shared" ca="1" si="313"/>
        <v>10706.555271593752</v>
      </c>
      <c r="AE228" s="16">
        <f t="shared" ca="1" si="253"/>
        <v>199.31246168564536</v>
      </c>
      <c r="AF228" s="14">
        <f t="shared" si="285"/>
        <v>450.45000000000005</v>
      </c>
      <c r="AG228" s="5">
        <f t="shared" si="254"/>
        <v>0</v>
      </c>
      <c r="AH228" s="16">
        <f t="shared" ca="1" si="255"/>
        <v>23170.08737601728</v>
      </c>
      <c r="AI228" s="16">
        <f t="shared" ca="1" si="256"/>
        <v>687528.2011838652</v>
      </c>
      <c r="AJ228" s="16">
        <f t="shared" ca="1" si="286"/>
        <v>3.8771016047192679E-2</v>
      </c>
      <c r="AK228" s="16">
        <f t="shared" ca="1" si="287"/>
        <v>3.8771016047192679E-2</v>
      </c>
      <c r="AO228" s="5">
        <v>207</v>
      </c>
      <c r="AP228" s="4" t="str">
        <f t="shared" si="288"/>
        <v/>
      </c>
      <c r="AQ228" s="5" t="str">
        <f t="shared" si="320"/>
        <v/>
      </c>
      <c r="AR228" s="5" t="str">
        <f t="shared" ca="1" si="289"/>
        <v/>
      </c>
      <c r="AS228" s="2" t="str">
        <f t="shared" si="290"/>
        <v/>
      </c>
      <c r="AT228" s="2" t="str">
        <f t="shared" si="321"/>
        <v/>
      </c>
      <c r="AU228" s="16" t="str">
        <f t="shared" si="314"/>
        <v/>
      </c>
      <c r="AV228" s="16" t="str">
        <f t="shared" si="257"/>
        <v/>
      </c>
      <c r="AW228" s="14" t="str">
        <f t="shared" si="291"/>
        <v/>
      </c>
      <c r="AX228" s="5" t="str">
        <f t="shared" si="258"/>
        <v/>
      </c>
      <c r="AY228" s="16" t="str">
        <f t="shared" si="259"/>
        <v/>
      </c>
      <c r="AZ228" s="16" t="str">
        <f t="shared" si="260"/>
        <v/>
      </c>
      <c r="BA228" s="16" t="str">
        <f t="shared" si="292"/>
        <v/>
      </c>
      <c r="BB228" s="16" t="str">
        <f t="shared" ca="1" si="293"/>
        <v/>
      </c>
      <c r="BF228" s="5">
        <v>207</v>
      </c>
      <c r="BG228" s="4" t="str">
        <f t="shared" si="294"/>
        <v/>
      </c>
      <c r="BH228" s="5" t="str">
        <f t="shared" si="322"/>
        <v/>
      </c>
      <c r="BI228" s="5" t="str">
        <f t="shared" ca="1" si="295"/>
        <v/>
      </c>
      <c r="BJ228" s="2" t="str">
        <f t="shared" si="296"/>
        <v/>
      </c>
      <c r="BK228" s="2" t="str">
        <f t="shared" si="323"/>
        <v/>
      </c>
      <c r="BL228" s="16" t="str">
        <f t="shared" si="315"/>
        <v/>
      </c>
      <c r="BM228" s="16" t="str">
        <f t="shared" si="261"/>
        <v/>
      </c>
      <c r="BN228" s="14" t="str">
        <f t="shared" si="297"/>
        <v/>
      </c>
      <c r="BO228" s="5" t="str">
        <f t="shared" si="262"/>
        <v/>
      </c>
      <c r="BP228" s="16" t="str">
        <f t="shared" si="263"/>
        <v/>
      </c>
      <c r="BQ228" s="16" t="str">
        <f t="shared" si="264"/>
        <v/>
      </c>
      <c r="BR228" s="16" t="str">
        <f t="shared" si="298"/>
        <v/>
      </c>
      <c r="BS228" s="16" t="str">
        <f t="shared" ca="1" si="299"/>
        <v/>
      </c>
      <c r="BW228" s="5">
        <v>207</v>
      </c>
      <c r="BX228" s="4">
        <f t="shared" ca="1" si="300"/>
        <v>51775</v>
      </c>
      <c r="BY228" s="5">
        <f t="shared" ca="1" si="324"/>
        <v>30</v>
      </c>
      <c r="BZ228" s="5">
        <f t="shared" ca="1" si="301"/>
        <v>6301</v>
      </c>
      <c r="CA228" s="2">
        <f t="shared" ca="1" si="302"/>
        <v>691796.57257129985</v>
      </c>
      <c r="CB228" s="2">
        <f t="shared" ca="1" si="325"/>
        <v>15674.41971991179</v>
      </c>
      <c r="CC228" s="16">
        <f t="shared" ca="1" si="316"/>
        <v>10591.039219595465</v>
      </c>
      <c r="CD228" s="16">
        <f t="shared" ca="1" si="265"/>
        <v>197.16202318288322</v>
      </c>
      <c r="CE228" s="14">
        <f t="shared" si="303"/>
        <v>450.45000000000005</v>
      </c>
      <c r="CF228" s="5">
        <f t="shared" si="266"/>
        <v>0</v>
      </c>
      <c r="CG228" s="16">
        <f t="shared" ca="1" si="267"/>
        <v>26913.070962690137</v>
      </c>
      <c r="CH228" s="16">
        <f t="shared" ca="1" si="268"/>
        <v>676122.15285138809</v>
      </c>
      <c r="CI228" s="16">
        <f t="shared" ca="1" si="304"/>
        <v>3.8771016047192679E-2</v>
      </c>
      <c r="CJ228" s="16">
        <f t="shared" ca="1" si="305"/>
        <v>3.8771016047192679E-2</v>
      </c>
      <c r="CN228" s="5">
        <v>207</v>
      </c>
      <c r="CO228" s="4">
        <f t="shared" ca="1" si="306"/>
        <v>51775</v>
      </c>
      <c r="CP228" s="5">
        <f t="shared" ca="1" si="326"/>
        <v>30</v>
      </c>
      <c r="CQ228" s="5">
        <f t="shared" ca="1" si="307"/>
        <v>6301</v>
      </c>
      <c r="CR228" s="2">
        <f t="shared" ca="1" si="308"/>
        <v>699341.97082660312</v>
      </c>
      <c r="CS228" s="2">
        <f t="shared" ca="1" si="327"/>
        <v>11813.769642737883</v>
      </c>
      <c r="CT228" s="16">
        <f t="shared" ca="1" si="317"/>
        <v>10706.555271593752</v>
      </c>
      <c r="CU228" s="16">
        <f t="shared" ca="1" si="269"/>
        <v>199.31246168564536</v>
      </c>
      <c r="CV228" s="14">
        <f t="shared" si="309"/>
        <v>450.45000000000005</v>
      </c>
      <c r="CW228" s="5">
        <f t="shared" si="270"/>
        <v>0</v>
      </c>
      <c r="CX228" s="16">
        <f t="shared" ca="1" si="271"/>
        <v>23170.08737601728</v>
      </c>
      <c r="CY228" s="16">
        <f t="shared" ca="1" si="272"/>
        <v>687528.2011838652</v>
      </c>
      <c r="CZ228" s="16">
        <f t="shared" ca="1" si="310"/>
        <v>3.8771016047192679E-2</v>
      </c>
      <c r="DA228" s="16">
        <f t="shared" ca="1" si="311"/>
        <v>3.8771016047192679E-2</v>
      </c>
    </row>
    <row r="229" spans="2:105">
      <c r="B229" s="5">
        <v>208</v>
      </c>
      <c r="C229" s="4">
        <f t="shared" ca="1" si="273"/>
        <v>51806</v>
      </c>
      <c r="D229" s="5">
        <f t="shared" ca="1" si="274"/>
        <v>31</v>
      </c>
      <c r="E229" s="5">
        <f t="shared" ca="1" si="275"/>
        <v>6332</v>
      </c>
      <c r="F229" s="2">
        <f t="shared" ca="1" si="276"/>
        <v>676122.15285138809</v>
      </c>
      <c r="G229" s="2">
        <f t="shared" ca="1" si="248"/>
        <v>15564.678318246844</v>
      </c>
      <c r="H229" s="16">
        <f t="shared" ca="1" si="312"/>
        <v>10698.823724705037</v>
      </c>
      <c r="I229" s="16">
        <f t="shared" ca="1" si="249"/>
        <v>199.11891973825459</v>
      </c>
      <c r="J229" s="14">
        <f t="shared" si="277"/>
        <v>450.45000000000005</v>
      </c>
      <c r="K229" s="5">
        <f t="shared" si="250"/>
        <v>0</v>
      </c>
      <c r="L229" s="16">
        <f t="shared" ca="1" si="251"/>
        <v>26913.070962690137</v>
      </c>
      <c r="M229" s="16">
        <f t="shared" ca="1" si="252"/>
        <v>660557.47453314124</v>
      </c>
      <c r="N229" s="16">
        <f t="shared" ca="1" si="278"/>
        <v>3.8156000329115085E-2</v>
      </c>
      <c r="O229" s="16">
        <f t="shared" ca="1" si="279"/>
        <v>3.8156000329115085E-2</v>
      </c>
      <c r="P229" s="82"/>
      <c r="Q229" s="77">
        <f ca="1">IFERROR(IF('Simulación Cliente'!$H$21="Simple",G229+H229+I229+J229+K229,AC229+AD229+AE229+AF229+AG229),"")</f>
        <v>26913.070962690137</v>
      </c>
      <c r="R229" s="79">
        <f t="shared" ca="1" si="280"/>
        <v>6332</v>
      </c>
      <c r="S229" s="78">
        <f ca="1">IFERROR((1+'Simulación Cliente'!$E$21)^(R229/360),"")</f>
        <v>27.839136810042316</v>
      </c>
      <c r="T229" s="75">
        <f t="shared" ca="1" si="281"/>
        <v>966.74</v>
      </c>
      <c r="X229" s="5">
        <v>208</v>
      </c>
      <c r="Y229" s="4">
        <f t="shared" ca="1" si="282"/>
        <v>51806</v>
      </c>
      <c r="Z229" s="5">
        <f t="shared" ca="1" si="318"/>
        <v>31</v>
      </c>
      <c r="AA229" s="5">
        <f t="shared" ca="1" si="283"/>
        <v>6332</v>
      </c>
      <c r="AB229" s="2">
        <f t="shared" ca="1" si="284"/>
        <v>687528.2011838652</v>
      </c>
      <c r="AC229" s="2">
        <f t="shared" ca="1" si="319"/>
        <v>11637.848573002098</v>
      </c>
      <c r="AD229" s="16">
        <f t="shared" ca="1" si="313"/>
        <v>10879.310786088841</v>
      </c>
      <c r="AE229" s="16">
        <f t="shared" ca="1" si="253"/>
        <v>202.47801692633973</v>
      </c>
      <c r="AF229" s="14">
        <f t="shared" si="285"/>
        <v>450.45000000000005</v>
      </c>
      <c r="AG229" s="5">
        <f t="shared" si="254"/>
        <v>0</v>
      </c>
      <c r="AH229" s="16">
        <f t="shared" ca="1" si="255"/>
        <v>23170.08737601728</v>
      </c>
      <c r="AI229" s="16">
        <f t="shared" ca="1" si="256"/>
        <v>675890.35261086305</v>
      </c>
      <c r="AJ229" s="16">
        <f t="shared" ca="1" si="286"/>
        <v>3.8156000329115085E-2</v>
      </c>
      <c r="AK229" s="16">
        <f t="shared" ca="1" si="287"/>
        <v>3.8156000329115085E-2</v>
      </c>
      <c r="AO229" s="5">
        <v>208</v>
      </c>
      <c r="AP229" s="4" t="str">
        <f t="shared" si="288"/>
        <v/>
      </c>
      <c r="AQ229" s="5" t="str">
        <f t="shared" si="320"/>
        <v/>
      </c>
      <c r="AR229" s="5" t="str">
        <f t="shared" ca="1" si="289"/>
        <v/>
      </c>
      <c r="AS229" s="2" t="str">
        <f t="shared" si="290"/>
        <v/>
      </c>
      <c r="AT229" s="2" t="str">
        <f t="shared" si="321"/>
        <v/>
      </c>
      <c r="AU229" s="16" t="str">
        <f t="shared" si="314"/>
        <v/>
      </c>
      <c r="AV229" s="16" t="str">
        <f t="shared" si="257"/>
        <v/>
      </c>
      <c r="AW229" s="14" t="str">
        <f t="shared" si="291"/>
        <v/>
      </c>
      <c r="AX229" s="5" t="str">
        <f t="shared" si="258"/>
        <v/>
      </c>
      <c r="AY229" s="16" t="str">
        <f t="shared" si="259"/>
        <v/>
      </c>
      <c r="AZ229" s="16" t="str">
        <f t="shared" si="260"/>
        <v/>
      </c>
      <c r="BA229" s="16" t="str">
        <f t="shared" si="292"/>
        <v/>
      </c>
      <c r="BB229" s="16" t="str">
        <f t="shared" ca="1" si="293"/>
        <v/>
      </c>
      <c r="BF229" s="5">
        <v>208</v>
      </c>
      <c r="BG229" s="4" t="str">
        <f t="shared" si="294"/>
        <v/>
      </c>
      <c r="BH229" s="5" t="str">
        <f t="shared" si="322"/>
        <v/>
      </c>
      <c r="BI229" s="5" t="str">
        <f t="shared" ca="1" si="295"/>
        <v/>
      </c>
      <c r="BJ229" s="2" t="str">
        <f t="shared" si="296"/>
        <v/>
      </c>
      <c r="BK229" s="2" t="str">
        <f t="shared" si="323"/>
        <v/>
      </c>
      <c r="BL229" s="16" t="str">
        <f t="shared" si="315"/>
        <v/>
      </c>
      <c r="BM229" s="16" t="str">
        <f t="shared" si="261"/>
        <v/>
      </c>
      <c r="BN229" s="14" t="str">
        <f t="shared" si="297"/>
        <v/>
      </c>
      <c r="BO229" s="5" t="str">
        <f t="shared" si="262"/>
        <v/>
      </c>
      <c r="BP229" s="16" t="str">
        <f t="shared" si="263"/>
        <v/>
      </c>
      <c r="BQ229" s="16" t="str">
        <f t="shared" si="264"/>
        <v/>
      </c>
      <c r="BR229" s="16" t="str">
        <f t="shared" si="298"/>
        <v/>
      </c>
      <c r="BS229" s="16" t="str">
        <f t="shared" ca="1" si="299"/>
        <v/>
      </c>
      <c r="BW229" s="5">
        <v>208</v>
      </c>
      <c r="BX229" s="4">
        <f t="shared" ca="1" si="300"/>
        <v>51806</v>
      </c>
      <c r="BY229" s="5">
        <f t="shared" ca="1" si="324"/>
        <v>31</v>
      </c>
      <c r="BZ229" s="5">
        <f t="shared" ca="1" si="301"/>
        <v>6332</v>
      </c>
      <c r="CA229" s="2">
        <f t="shared" ca="1" si="302"/>
        <v>676122.15285138809</v>
      </c>
      <c r="CB229" s="2">
        <f t="shared" ca="1" si="325"/>
        <v>15564.678318246844</v>
      </c>
      <c r="CC229" s="16">
        <f t="shared" ca="1" si="316"/>
        <v>10698.823724705037</v>
      </c>
      <c r="CD229" s="16">
        <f t="shared" ca="1" si="265"/>
        <v>199.11891973825459</v>
      </c>
      <c r="CE229" s="14">
        <f t="shared" si="303"/>
        <v>450.45000000000005</v>
      </c>
      <c r="CF229" s="5">
        <f t="shared" si="266"/>
        <v>0</v>
      </c>
      <c r="CG229" s="16">
        <f t="shared" ca="1" si="267"/>
        <v>26913.070962690137</v>
      </c>
      <c r="CH229" s="16">
        <f t="shared" ca="1" si="268"/>
        <v>660557.47453314124</v>
      </c>
      <c r="CI229" s="16">
        <f t="shared" ca="1" si="304"/>
        <v>3.8156000329115085E-2</v>
      </c>
      <c r="CJ229" s="16">
        <f t="shared" ca="1" si="305"/>
        <v>3.8156000329115085E-2</v>
      </c>
      <c r="CN229" s="5">
        <v>208</v>
      </c>
      <c r="CO229" s="4">
        <f t="shared" ca="1" si="306"/>
        <v>51806</v>
      </c>
      <c r="CP229" s="5">
        <f t="shared" ca="1" si="326"/>
        <v>31</v>
      </c>
      <c r="CQ229" s="5">
        <f t="shared" ca="1" si="307"/>
        <v>6332</v>
      </c>
      <c r="CR229" s="2">
        <f t="shared" ca="1" si="308"/>
        <v>687528.2011838652</v>
      </c>
      <c r="CS229" s="2">
        <f t="shared" ca="1" si="327"/>
        <v>11637.848573002098</v>
      </c>
      <c r="CT229" s="16">
        <f t="shared" ca="1" si="317"/>
        <v>10879.310786088841</v>
      </c>
      <c r="CU229" s="16">
        <f t="shared" ca="1" si="269"/>
        <v>202.47801692633973</v>
      </c>
      <c r="CV229" s="14">
        <f t="shared" si="309"/>
        <v>450.45000000000005</v>
      </c>
      <c r="CW229" s="5">
        <f t="shared" si="270"/>
        <v>0</v>
      </c>
      <c r="CX229" s="16">
        <f t="shared" ca="1" si="271"/>
        <v>23170.08737601728</v>
      </c>
      <c r="CY229" s="16">
        <f t="shared" ca="1" si="272"/>
        <v>675890.35261086305</v>
      </c>
      <c r="CZ229" s="16">
        <f t="shared" ca="1" si="310"/>
        <v>3.8156000329115085E-2</v>
      </c>
      <c r="DA229" s="16">
        <f t="shared" ca="1" si="311"/>
        <v>3.8156000329115085E-2</v>
      </c>
    </row>
    <row r="230" spans="2:105">
      <c r="B230" s="5">
        <v>209</v>
      </c>
      <c r="C230" s="4">
        <f t="shared" ca="1" si="273"/>
        <v>51836</v>
      </c>
      <c r="D230" s="5">
        <f t="shared" ca="1" si="274"/>
        <v>30</v>
      </c>
      <c r="E230" s="5">
        <f t="shared" ca="1" si="275"/>
        <v>6362</v>
      </c>
      <c r="F230" s="2">
        <f t="shared" ca="1" si="276"/>
        <v>660557.47453314124</v>
      </c>
      <c r="G230" s="2">
        <f t="shared" ca="1" si="248"/>
        <v>16161.576912706065</v>
      </c>
      <c r="H230" s="16">
        <f t="shared" ca="1" si="312"/>
        <v>10112.785169742065</v>
      </c>
      <c r="I230" s="16">
        <f t="shared" ca="1" si="249"/>
        <v>188.25888024200518</v>
      </c>
      <c r="J230" s="14">
        <f t="shared" si="277"/>
        <v>450.45000000000005</v>
      </c>
      <c r="K230" s="5">
        <f t="shared" si="250"/>
        <v>0</v>
      </c>
      <c r="L230" s="16">
        <f t="shared" ca="1" si="251"/>
        <v>26913.070962690137</v>
      </c>
      <c r="M230" s="16">
        <f t="shared" ca="1" si="252"/>
        <v>644395.89762043522</v>
      </c>
      <c r="N230" s="16">
        <f t="shared" ca="1" si="278"/>
        <v>3.7570114290145881E-2</v>
      </c>
      <c r="O230" s="16">
        <f t="shared" ca="1" si="279"/>
        <v>3.7570114290145881E-2</v>
      </c>
      <c r="P230" s="82"/>
      <c r="Q230" s="77">
        <f ca="1">IFERROR(IF('Simulación Cliente'!$H$21="Simple",G230+H230+I230+J230+K230,AC230+AD230+AE230+AF230+AG230),"")</f>
        <v>26913.070962690137</v>
      </c>
      <c r="R230" s="79">
        <f t="shared" ca="1" si="280"/>
        <v>6362</v>
      </c>
      <c r="S230" s="78">
        <f ca="1">IFERROR((1+'Simulación Cliente'!$E$21)^(R230/360),"")</f>
        <v>28.28136145893772</v>
      </c>
      <c r="T230" s="75">
        <f t="shared" ca="1" si="281"/>
        <v>951.62</v>
      </c>
      <c r="X230" s="5">
        <v>209</v>
      </c>
      <c r="Y230" s="4">
        <f t="shared" ca="1" si="282"/>
        <v>51836</v>
      </c>
      <c r="Z230" s="5">
        <f t="shared" ca="1" si="318"/>
        <v>30</v>
      </c>
      <c r="AA230" s="5">
        <f t="shared" ca="1" si="283"/>
        <v>6362</v>
      </c>
      <c r="AB230" s="2">
        <f t="shared" ca="1" si="284"/>
        <v>675890.35261086305</v>
      </c>
      <c r="AC230" s="2">
        <f t="shared" ca="1" si="319"/>
        <v>35349.572587191484</v>
      </c>
      <c r="AD230" s="16">
        <f t="shared" ca="1" si="313"/>
        <v>10347.523414348922</v>
      </c>
      <c r="AE230" s="16">
        <f t="shared" ca="1" si="253"/>
        <v>192.62875049415729</v>
      </c>
      <c r="AF230" s="14">
        <f t="shared" si="285"/>
        <v>450.45000000000005</v>
      </c>
      <c r="AG230" s="5">
        <f t="shared" si="254"/>
        <v>0</v>
      </c>
      <c r="AH230" s="16">
        <f t="shared" ca="1" si="255"/>
        <v>46340.17475203456</v>
      </c>
      <c r="AI230" s="16">
        <f t="shared" ca="1" si="256"/>
        <v>640540.78002367157</v>
      </c>
      <c r="AJ230" s="16">
        <f t="shared" ca="1" si="286"/>
        <v>7.5140228580291762E-2</v>
      </c>
      <c r="AK230" s="16">
        <f t="shared" ca="1" si="287"/>
        <v>3.7570114290145881E-2</v>
      </c>
      <c r="AO230" s="5">
        <v>209</v>
      </c>
      <c r="AP230" s="4" t="str">
        <f t="shared" si="288"/>
        <v/>
      </c>
      <c r="AQ230" s="5" t="str">
        <f t="shared" si="320"/>
        <v/>
      </c>
      <c r="AR230" s="5" t="str">
        <f t="shared" ca="1" si="289"/>
        <v/>
      </c>
      <c r="AS230" s="2" t="str">
        <f t="shared" si="290"/>
        <v/>
      </c>
      <c r="AT230" s="2" t="str">
        <f t="shared" si="321"/>
        <v/>
      </c>
      <c r="AU230" s="16" t="str">
        <f t="shared" si="314"/>
        <v/>
      </c>
      <c r="AV230" s="16" t="str">
        <f t="shared" si="257"/>
        <v/>
      </c>
      <c r="AW230" s="14" t="str">
        <f t="shared" si="291"/>
        <v/>
      </c>
      <c r="AX230" s="5" t="str">
        <f t="shared" si="258"/>
        <v/>
      </c>
      <c r="AY230" s="16" t="str">
        <f t="shared" si="259"/>
        <v/>
      </c>
      <c r="AZ230" s="16" t="str">
        <f t="shared" si="260"/>
        <v/>
      </c>
      <c r="BA230" s="16" t="str">
        <f t="shared" si="292"/>
        <v/>
      </c>
      <c r="BB230" s="16" t="str">
        <f t="shared" ca="1" si="293"/>
        <v/>
      </c>
      <c r="BF230" s="5">
        <v>209</v>
      </c>
      <c r="BG230" s="4" t="str">
        <f t="shared" si="294"/>
        <v/>
      </c>
      <c r="BH230" s="5" t="str">
        <f t="shared" si="322"/>
        <v/>
      </c>
      <c r="BI230" s="5" t="str">
        <f t="shared" ca="1" si="295"/>
        <v/>
      </c>
      <c r="BJ230" s="2" t="str">
        <f t="shared" si="296"/>
        <v/>
      </c>
      <c r="BK230" s="2" t="str">
        <f t="shared" si="323"/>
        <v/>
      </c>
      <c r="BL230" s="16" t="str">
        <f t="shared" si="315"/>
        <v/>
      </c>
      <c r="BM230" s="16" t="str">
        <f t="shared" si="261"/>
        <v/>
      </c>
      <c r="BN230" s="14" t="str">
        <f t="shared" si="297"/>
        <v/>
      </c>
      <c r="BO230" s="5" t="str">
        <f t="shared" si="262"/>
        <v/>
      </c>
      <c r="BP230" s="16" t="str">
        <f t="shared" si="263"/>
        <v/>
      </c>
      <c r="BQ230" s="16" t="str">
        <f t="shared" si="264"/>
        <v/>
      </c>
      <c r="BR230" s="16" t="str">
        <f t="shared" si="298"/>
        <v/>
      </c>
      <c r="BS230" s="16" t="str">
        <f t="shared" ca="1" si="299"/>
        <v/>
      </c>
      <c r="BW230" s="5">
        <v>209</v>
      </c>
      <c r="BX230" s="4">
        <f t="shared" ca="1" si="300"/>
        <v>51836</v>
      </c>
      <c r="BY230" s="5">
        <f t="shared" ca="1" si="324"/>
        <v>30</v>
      </c>
      <c r="BZ230" s="5">
        <f t="shared" ca="1" si="301"/>
        <v>6362</v>
      </c>
      <c r="CA230" s="2">
        <f t="shared" ca="1" si="302"/>
        <v>660557.47453314124</v>
      </c>
      <c r="CB230" s="2">
        <f t="shared" ca="1" si="325"/>
        <v>16161.576912706065</v>
      </c>
      <c r="CC230" s="16">
        <f t="shared" ca="1" si="316"/>
        <v>10112.785169742065</v>
      </c>
      <c r="CD230" s="16">
        <f t="shared" ca="1" si="265"/>
        <v>188.25888024200518</v>
      </c>
      <c r="CE230" s="14">
        <f t="shared" si="303"/>
        <v>450.45000000000005</v>
      </c>
      <c r="CF230" s="5">
        <f t="shared" si="266"/>
        <v>0</v>
      </c>
      <c r="CG230" s="16">
        <f t="shared" ca="1" si="267"/>
        <v>26913.070962690137</v>
      </c>
      <c r="CH230" s="16">
        <f t="shared" ca="1" si="268"/>
        <v>644395.89762043522</v>
      </c>
      <c r="CI230" s="16">
        <f t="shared" ca="1" si="304"/>
        <v>3.7570114290145881E-2</v>
      </c>
      <c r="CJ230" s="16">
        <f t="shared" ca="1" si="305"/>
        <v>3.7570114290145881E-2</v>
      </c>
      <c r="CN230" s="5">
        <v>209</v>
      </c>
      <c r="CO230" s="4">
        <f t="shared" ca="1" si="306"/>
        <v>51836</v>
      </c>
      <c r="CP230" s="5">
        <f t="shared" ca="1" si="326"/>
        <v>30</v>
      </c>
      <c r="CQ230" s="5">
        <f t="shared" ca="1" si="307"/>
        <v>6362</v>
      </c>
      <c r="CR230" s="2">
        <f t="shared" ca="1" si="308"/>
        <v>675890.35261086305</v>
      </c>
      <c r="CS230" s="2">
        <f t="shared" ca="1" si="327"/>
        <v>35349.572587191484</v>
      </c>
      <c r="CT230" s="16">
        <f t="shared" ca="1" si="317"/>
        <v>10347.523414348922</v>
      </c>
      <c r="CU230" s="16">
        <f t="shared" ca="1" si="269"/>
        <v>192.62875049415729</v>
      </c>
      <c r="CV230" s="14">
        <f t="shared" si="309"/>
        <v>450.45000000000005</v>
      </c>
      <c r="CW230" s="5">
        <f t="shared" si="270"/>
        <v>0</v>
      </c>
      <c r="CX230" s="16">
        <f t="shared" ca="1" si="271"/>
        <v>46340.17475203456</v>
      </c>
      <c r="CY230" s="16">
        <f t="shared" ca="1" si="272"/>
        <v>640540.78002367157</v>
      </c>
      <c r="CZ230" s="16">
        <f t="shared" ca="1" si="310"/>
        <v>7.5140228580291762E-2</v>
      </c>
      <c r="DA230" s="16">
        <f t="shared" ca="1" si="311"/>
        <v>3.7570114290145881E-2</v>
      </c>
    </row>
    <row r="231" spans="2:105">
      <c r="B231" s="5">
        <v>210</v>
      </c>
      <c r="C231" s="4">
        <f t="shared" ca="1" si="273"/>
        <v>51867</v>
      </c>
      <c r="D231" s="5">
        <f t="shared" ca="1" si="274"/>
        <v>31</v>
      </c>
      <c r="E231" s="5">
        <f t="shared" ca="1" si="275"/>
        <v>6393</v>
      </c>
      <c r="F231" s="2">
        <f t="shared" ca="1" si="276"/>
        <v>644395.89762043522</v>
      </c>
      <c r="G231" s="2">
        <f t="shared" ca="1" si="248"/>
        <v>16076.051756273937</v>
      </c>
      <c r="H231" s="16">
        <f t="shared" ca="1" si="312"/>
        <v>10196.79371322045</v>
      </c>
      <c r="I231" s="16">
        <f t="shared" ca="1" si="249"/>
        <v>189.77549319574931</v>
      </c>
      <c r="J231" s="14">
        <f t="shared" si="277"/>
        <v>450.45000000000005</v>
      </c>
      <c r="K231" s="5">
        <f t="shared" si="250"/>
        <v>0</v>
      </c>
      <c r="L231" s="16">
        <f t="shared" ca="1" si="251"/>
        <v>26913.070962690137</v>
      </c>
      <c r="M231" s="16">
        <f t="shared" ca="1" si="252"/>
        <v>628319.84586416127</v>
      </c>
      <c r="N231" s="16">
        <f t="shared" ca="1" si="278"/>
        <v>3.6974148200676203E-2</v>
      </c>
      <c r="O231" s="16">
        <f t="shared" ca="1" si="279"/>
        <v>3.6974148200676203E-2</v>
      </c>
      <c r="P231" s="82"/>
      <c r="Q231" s="77">
        <f ca="1">IFERROR(IF('Simulación Cliente'!$H$21="Simple",G231+H231+I231+J231+K231,AC231+AD231+AE231+AF231+AG231),"")</f>
        <v>26913.070962690137</v>
      </c>
      <c r="R231" s="79">
        <f t="shared" ca="1" si="280"/>
        <v>6393</v>
      </c>
      <c r="S231" s="78">
        <f ca="1">IFERROR((1+'Simulación Cliente'!$E$21)^(R231/360),"")</f>
        <v>28.745708104493151</v>
      </c>
      <c r="T231" s="75">
        <f t="shared" ca="1" si="281"/>
        <v>936.25</v>
      </c>
      <c r="X231" s="5">
        <v>210</v>
      </c>
      <c r="Y231" s="4">
        <f t="shared" ca="1" si="282"/>
        <v>51867</v>
      </c>
      <c r="Z231" s="5">
        <f t="shared" ca="1" si="318"/>
        <v>31</v>
      </c>
      <c r="AA231" s="5">
        <f t="shared" ca="1" si="283"/>
        <v>6393</v>
      </c>
      <c r="AB231" s="2">
        <f t="shared" ca="1" si="284"/>
        <v>640540.78002367157</v>
      </c>
      <c r="AC231" s="2">
        <f t="shared" ca="1" si="319"/>
        <v>12395.20612837071</v>
      </c>
      <c r="AD231" s="16">
        <f t="shared" ca="1" si="313"/>
        <v>10135.791091975398</v>
      </c>
      <c r="AE231" s="16">
        <f t="shared" ca="1" si="253"/>
        <v>188.64015567117002</v>
      </c>
      <c r="AF231" s="14">
        <f t="shared" si="285"/>
        <v>450.45000000000005</v>
      </c>
      <c r="AG231" s="5">
        <f t="shared" si="254"/>
        <v>0</v>
      </c>
      <c r="AH231" s="16">
        <f t="shared" ca="1" si="255"/>
        <v>23170.08737601728</v>
      </c>
      <c r="AI231" s="16">
        <f t="shared" ca="1" si="256"/>
        <v>628145.57389530085</v>
      </c>
      <c r="AJ231" s="16">
        <f t="shared" ca="1" si="286"/>
        <v>3.6974148200676203E-2</v>
      </c>
      <c r="AK231" s="16">
        <f t="shared" ca="1" si="287"/>
        <v>3.6974148200676203E-2</v>
      </c>
      <c r="AO231" s="5">
        <v>210</v>
      </c>
      <c r="AP231" s="4" t="str">
        <f t="shared" si="288"/>
        <v/>
      </c>
      <c r="AQ231" s="5" t="str">
        <f t="shared" si="320"/>
        <v/>
      </c>
      <c r="AR231" s="5" t="str">
        <f t="shared" ca="1" si="289"/>
        <v/>
      </c>
      <c r="AS231" s="2" t="str">
        <f t="shared" si="290"/>
        <v/>
      </c>
      <c r="AT231" s="2" t="str">
        <f t="shared" si="321"/>
        <v/>
      </c>
      <c r="AU231" s="16" t="str">
        <f t="shared" si="314"/>
        <v/>
      </c>
      <c r="AV231" s="16" t="str">
        <f t="shared" si="257"/>
        <v/>
      </c>
      <c r="AW231" s="14" t="str">
        <f t="shared" si="291"/>
        <v/>
      </c>
      <c r="AX231" s="5" t="str">
        <f t="shared" si="258"/>
        <v/>
      </c>
      <c r="AY231" s="16" t="str">
        <f t="shared" si="259"/>
        <v/>
      </c>
      <c r="AZ231" s="16" t="str">
        <f t="shared" si="260"/>
        <v/>
      </c>
      <c r="BA231" s="16" t="str">
        <f t="shared" si="292"/>
        <v/>
      </c>
      <c r="BB231" s="16" t="str">
        <f t="shared" ca="1" si="293"/>
        <v/>
      </c>
      <c r="BF231" s="5">
        <v>210</v>
      </c>
      <c r="BG231" s="4" t="str">
        <f t="shared" si="294"/>
        <v/>
      </c>
      <c r="BH231" s="5" t="str">
        <f t="shared" si="322"/>
        <v/>
      </c>
      <c r="BI231" s="5" t="str">
        <f t="shared" ca="1" si="295"/>
        <v/>
      </c>
      <c r="BJ231" s="2" t="str">
        <f t="shared" si="296"/>
        <v/>
      </c>
      <c r="BK231" s="2" t="str">
        <f t="shared" si="323"/>
        <v/>
      </c>
      <c r="BL231" s="16" t="str">
        <f t="shared" si="315"/>
        <v/>
      </c>
      <c r="BM231" s="16" t="str">
        <f t="shared" si="261"/>
        <v/>
      </c>
      <c r="BN231" s="14" t="str">
        <f t="shared" si="297"/>
        <v/>
      </c>
      <c r="BO231" s="5" t="str">
        <f t="shared" si="262"/>
        <v/>
      </c>
      <c r="BP231" s="16" t="str">
        <f t="shared" si="263"/>
        <v/>
      </c>
      <c r="BQ231" s="16" t="str">
        <f t="shared" si="264"/>
        <v/>
      </c>
      <c r="BR231" s="16" t="str">
        <f t="shared" si="298"/>
        <v/>
      </c>
      <c r="BS231" s="16" t="str">
        <f t="shared" ca="1" si="299"/>
        <v/>
      </c>
      <c r="BW231" s="5">
        <v>210</v>
      </c>
      <c r="BX231" s="4">
        <f t="shared" ca="1" si="300"/>
        <v>51867</v>
      </c>
      <c r="BY231" s="5">
        <f t="shared" ca="1" si="324"/>
        <v>31</v>
      </c>
      <c r="BZ231" s="5">
        <f t="shared" ca="1" si="301"/>
        <v>6393</v>
      </c>
      <c r="CA231" s="2">
        <f t="shared" ca="1" si="302"/>
        <v>644395.89762043522</v>
      </c>
      <c r="CB231" s="2">
        <f t="shared" ca="1" si="325"/>
        <v>16076.051756273937</v>
      </c>
      <c r="CC231" s="16">
        <f t="shared" ca="1" si="316"/>
        <v>10196.79371322045</v>
      </c>
      <c r="CD231" s="16">
        <f t="shared" ca="1" si="265"/>
        <v>189.77549319574931</v>
      </c>
      <c r="CE231" s="14">
        <f t="shared" si="303"/>
        <v>450.45000000000005</v>
      </c>
      <c r="CF231" s="5">
        <f t="shared" si="266"/>
        <v>0</v>
      </c>
      <c r="CG231" s="16">
        <f t="shared" ca="1" si="267"/>
        <v>26913.070962690137</v>
      </c>
      <c r="CH231" s="16">
        <f t="shared" ca="1" si="268"/>
        <v>628319.84586416127</v>
      </c>
      <c r="CI231" s="16">
        <f t="shared" ca="1" si="304"/>
        <v>3.6974148200676203E-2</v>
      </c>
      <c r="CJ231" s="16">
        <f t="shared" ca="1" si="305"/>
        <v>3.6974148200676203E-2</v>
      </c>
      <c r="CN231" s="5">
        <v>210</v>
      </c>
      <c r="CO231" s="4">
        <f t="shared" ca="1" si="306"/>
        <v>51867</v>
      </c>
      <c r="CP231" s="5">
        <f t="shared" ca="1" si="326"/>
        <v>31</v>
      </c>
      <c r="CQ231" s="5">
        <f t="shared" ca="1" si="307"/>
        <v>6393</v>
      </c>
      <c r="CR231" s="2">
        <f t="shared" ca="1" si="308"/>
        <v>640540.78002367157</v>
      </c>
      <c r="CS231" s="2">
        <f t="shared" ca="1" si="327"/>
        <v>12395.20612837071</v>
      </c>
      <c r="CT231" s="16">
        <f t="shared" ca="1" si="317"/>
        <v>10135.791091975398</v>
      </c>
      <c r="CU231" s="16">
        <f t="shared" ca="1" si="269"/>
        <v>188.64015567117002</v>
      </c>
      <c r="CV231" s="14">
        <f t="shared" si="309"/>
        <v>450.45000000000005</v>
      </c>
      <c r="CW231" s="5">
        <f t="shared" si="270"/>
        <v>0</v>
      </c>
      <c r="CX231" s="16">
        <f t="shared" ca="1" si="271"/>
        <v>23170.08737601728</v>
      </c>
      <c r="CY231" s="16">
        <f t="shared" ca="1" si="272"/>
        <v>628145.57389530085</v>
      </c>
      <c r="CZ231" s="16">
        <f t="shared" ca="1" si="310"/>
        <v>3.6974148200676203E-2</v>
      </c>
      <c r="DA231" s="16">
        <f t="shared" ca="1" si="311"/>
        <v>3.6974148200676203E-2</v>
      </c>
    </row>
    <row r="232" spans="2:105">
      <c r="B232" s="5">
        <v>211</v>
      </c>
      <c r="C232" s="4">
        <f t="shared" ca="1" si="273"/>
        <v>51898</v>
      </c>
      <c r="D232" s="5">
        <f t="shared" ca="1" si="274"/>
        <v>31</v>
      </c>
      <c r="E232" s="5">
        <f t="shared" ca="1" si="275"/>
        <v>6424</v>
      </c>
      <c r="F232" s="2">
        <f t="shared" ca="1" si="276"/>
        <v>628319.84586416127</v>
      </c>
      <c r="G232" s="2">
        <f t="shared" ca="1" si="248"/>
        <v>16335.170451394528</v>
      </c>
      <c r="H232" s="16">
        <f t="shared" ca="1" si="312"/>
        <v>9942.4094378284044</v>
      </c>
      <c r="I232" s="16">
        <f t="shared" ca="1" si="249"/>
        <v>185.04107346720488</v>
      </c>
      <c r="J232" s="14">
        <f t="shared" si="277"/>
        <v>450.45000000000005</v>
      </c>
      <c r="K232" s="5">
        <f t="shared" si="250"/>
        <v>0</v>
      </c>
      <c r="L232" s="16">
        <f t="shared" ca="1" si="251"/>
        <v>26913.070962690137</v>
      </c>
      <c r="M232" s="16">
        <f t="shared" ca="1" si="252"/>
        <v>611984.67541276675</v>
      </c>
      <c r="N232" s="16">
        <f t="shared" ca="1" si="278"/>
        <v>3.6387635784332302E-2</v>
      </c>
      <c r="O232" s="16">
        <f t="shared" ca="1" si="279"/>
        <v>3.6387635784332302E-2</v>
      </c>
      <c r="P232" s="82"/>
      <c r="Q232" s="77">
        <f ca="1">IFERROR(IF('Simulación Cliente'!$H$21="Simple",G232+H232+I232+J232+K232,AC232+AD232+AE232+AF232+AG232),"")</f>
        <v>26913.070962690137</v>
      </c>
      <c r="R232" s="79">
        <f t="shared" ca="1" si="280"/>
        <v>6424</v>
      </c>
      <c r="S232" s="78">
        <f ca="1">IFERROR((1+'Simulación Cliente'!$E$21)^(R232/360),"")</f>
        <v>29.217678775064197</v>
      </c>
      <c r="T232" s="75">
        <f t="shared" ca="1" si="281"/>
        <v>921.12</v>
      </c>
      <c r="X232" s="5">
        <v>211</v>
      </c>
      <c r="Y232" s="4">
        <f t="shared" ca="1" si="282"/>
        <v>51898</v>
      </c>
      <c r="Z232" s="5">
        <f t="shared" ca="1" si="318"/>
        <v>31</v>
      </c>
      <c r="AA232" s="5">
        <f t="shared" ca="1" si="283"/>
        <v>6424</v>
      </c>
      <c r="AB232" s="2">
        <f t="shared" ca="1" si="284"/>
        <v>628145.57389530085</v>
      </c>
      <c r="AC232" s="2">
        <f t="shared" ca="1" si="319"/>
        <v>12594.995833357241</v>
      </c>
      <c r="AD232" s="16">
        <f t="shared" ca="1" si="313"/>
        <v>9939.6517925314238</v>
      </c>
      <c r="AE232" s="16">
        <f t="shared" ca="1" si="253"/>
        <v>184.98975012861317</v>
      </c>
      <c r="AF232" s="14">
        <f t="shared" si="285"/>
        <v>450.45000000000005</v>
      </c>
      <c r="AG232" s="5">
        <f t="shared" si="254"/>
        <v>0</v>
      </c>
      <c r="AH232" s="16">
        <f t="shared" ca="1" si="255"/>
        <v>23170.08737601728</v>
      </c>
      <c r="AI232" s="16">
        <f t="shared" ca="1" si="256"/>
        <v>615550.57806194364</v>
      </c>
      <c r="AJ232" s="16">
        <f t="shared" ca="1" si="286"/>
        <v>3.6387635784332302E-2</v>
      </c>
      <c r="AK232" s="16">
        <f t="shared" ca="1" si="287"/>
        <v>3.6387635784332302E-2</v>
      </c>
      <c r="AO232" s="5">
        <v>211</v>
      </c>
      <c r="AP232" s="4" t="str">
        <f t="shared" si="288"/>
        <v/>
      </c>
      <c r="AQ232" s="5" t="str">
        <f t="shared" si="320"/>
        <v/>
      </c>
      <c r="AR232" s="5" t="str">
        <f t="shared" ca="1" si="289"/>
        <v/>
      </c>
      <c r="AS232" s="2" t="str">
        <f t="shared" si="290"/>
        <v/>
      </c>
      <c r="AT232" s="2" t="str">
        <f t="shared" si="321"/>
        <v/>
      </c>
      <c r="AU232" s="16" t="str">
        <f t="shared" si="314"/>
        <v/>
      </c>
      <c r="AV232" s="16" t="str">
        <f t="shared" si="257"/>
        <v/>
      </c>
      <c r="AW232" s="14" t="str">
        <f t="shared" si="291"/>
        <v/>
      </c>
      <c r="AX232" s="5" t="str">
        <f t="shared" si="258"/>
        <v/>
      </c>
      <c r="AY232" s="16" t="str">
        <f t="shared" si="259"/>
        <v/>
      </c>
      <c r="AZ232" s="16" t="str">
        <f t="shared" si="260"/>
        <v/>
      </c>
      <c r="BA232" s="16" t="str">
        <f t="shared" si="292"/>
        <v/>
      </c>
      <c r="BB232" s="16" t="str">
        <f t="shared" ca="1" si="293"/>
        <v/>
      </c>
      <c r="BF232" s="5">
        <v>211</v>
      </c>
      <c r="BG232" s="4" t="str">
        <f t="shared" si="294"/>
        <v/>
      </c>
      <c r="BH232" s="5" t="str">
        <f t="shared" si="322"/>
        <v/>
      </c>
      <c r="BI232" s="5" t="str">
        <f t="shared" ca="1" si="295"/>
        <v/>
      </c>
      <c r="BJ232" s="2" t="str">
        <f t="shared" si="296"/>
        <v/>
      </c>
      <c r="BK232" s="2" t="str">
        <f t="shared" si="323"/>
        <v/>
      </c>
      <c r="BL232" s="16" t="str">
        <f t="shared" si="315"/>
        <v/>
      </c>
      <c r="BM232" s="16" t="str">
        <f t="shared" si="261"/>
        <v/>
      </c>
      <c r="BN232" s="14" t="str">
        <f t="shared" si="297"/>
        <v/>
      </c>
      <c r="BO232" s="5" t="str">
        <f t="shared" si="262"/>
        <v/>
      </c>
      <c r="BP232" s="16" t="str">
        <f t="shared" si="263"/>
        <v/>
      </c>
      <c r="BQ232" s="16" t="str">
        <f t="shared" si="264"/>
        <v/>
      </c>
      <c r="BR232" s="16" t="str">
        <f t="shared" si="298"/>
        <v/>
      </c>
      <c r="BS232" s="16" t="str">
        <f t="shared" ca="1" si="299"/>
        <v/>
      </c>
      <c r="BW232" s="5">
        <v>211</v>
      </c>
      <c r="BX232" s="4">
        <f t="shared" ca="1" si="300"/>
        <v>51898</v>
      </c>
      <c r="BY232" s="5">
        <f t="shared" ca="1" si="324"/>
        <v>31</v>
      </c>
      <c r="BZ232" s="5">
        <f t="shared" ca="1" si="301"/>
        <v>6424</v>
      </c>
      <c r="CA232" s="2">
        <f t="shared" ca="1" si="302"/>
        <v>628319.84586416127</v>
      </c>
      <c r="CB232" s="2">
        <f t="shared" ca="1" si="325"/>
        <v>16335.170451394528</v>
      </c>
      <c r="CC232" s="16">
        <f t="shared" ca="1" si="316"/>
        <v>9942.4094378284044</v>
      </c>
      <c r="CD232" s="16">
        <f t="shared" ca="1" si="265"/>
        <v>185.04107346720488</v>
      </c>
      <c r="CE232" s="14">
        <f t="shared" si="303"/>
        <v>450.45000000000005</v>
      </c>
      <c r="CF232" s="5">
        <f t="shared" si="266"/>
        <v>0</v>
      </c>
      <c r="CG232" s="16">
        <f t="shared" ca="1" si="267"/>
        <v>26913.070962690137</v>
      </c>
      <c r="CH232" s="16">
        <f t="shared" ca="1" si="268"/>
        <v>611984.67541276675</v>
      </c>
      <c r="CI232" s="16">
        <f t="shared" ca="1" si="304"/>
        <v>3.6387635784332302E-2</v>
      </c>
      <c r="CJ232" s="16">
        <f t="shared" ca="1" si="305"/>
        <v>3.6387635784332302E-2</v>
      </c>
      <c r="CN232" s="5">
        <v>211</v>
      </c>
      <c r="CO232" s="4">
        <f t="shared" ca="1" si="306"/>
        <v>51898</v>
      </c>
      <c r="CP232" s="5">
        <f t="shared" ca="1" si="326"/>
        <v>31</v>
      </c>
      <c r="CQ232" s="5">
        <f t="shared" ca="1" si="307"/>
        <v>6424</v>
      </c>
      <c r="CR232" s="2">
        <f t="shared" ca="1" si="308"/>
        <v>628145.57389530085</v>
      </c>
      <c r="CS232" s="2">
        <f t="shared" ca="1" si="327"/>
        <v>12594.995833357241</v>
      </c>
      <c r="CT232" s="16">
        <f t="shared" ca="1" si="317"/>
        <v>9939.6517925314238</v>
      </c>
      <c r="CU232" s="16">
        <f t="shared" ca="1" si="269"/>
        <v>184.98975012861317</v>
      </c>
      <c r="CV232" s="14">
        <f t="shared" si="309"/>
        <v>450.45000000000005</v>
      </c>
      <c r="CW232" s="5">
        <f t="shared" si="270"/>
        <v>0</v>
      </c>
      <c r="CX232" s="16">
        <f t="shared" ca="1" si="271"/>
        <v>23170.08737601728</v>
      </c>
      <c r="CY232" s="16">
        <f t="shared" ca="1" si="272"/>
        <v>615550.57806194364</v>
      </c>
      <c r="CZ232" s="16">
        <f t="shared" ca="1" si="310"/>
        <v>3.6387635784332302E-2</v>
      </c>
      <c r="DA232" s="16">
        <f t="shared" ca="1" si="311"/>
        <v>3.6387635784332302E-2</v>
      </c>
    </row>
    <row r="233" spans="2:105">
      <c r="B233" s="5">
        <v>212</v>
      </c>
      <c r="C233" s="4">
        <f t="shared" ca="1" si="273"/>
        <v>51926</v>
      </c>
      <c r="D233" s="5">
        <f t="shared" ca="1" si="274"/>
        <v>28</v>
      </c>
      <c r="E233" s="5">
        <f t="shared" ca="1" si="275"/>
        <v>6452</v>
      </c>
      <c r="F233" s="2">
        <f t="shared" ca="1" si="276"/>
        <v>611984.67541276675</v>
      </c>
      <c r="G233" s="2">
        <f t="shared" ca="1" si="248"/>
        <v>17559.722387206442</v>
      </c>
      <c r="H233" s="16">
        <f t="shared" ca="1" si="312"/>
        <v>8740.1121981523956</v>
      </c>
      <c r="I233" s="16">
        <f t="shared" ca="1" si="249"/>
        <v>162.78637733129594</v>
      </c>
      <c r="J233" s="14">
        <f t="shared" si="277"/>
        <v>450.45000000000005</v>
      </c>
      <c r="K233" s="5">
        <f t="shared" si="250"/>
        <v>0</v>
      </c>
      <c r="L233" s="16">
        <f t="shared" ca="1" si="251"/>
        <v>26913.070962690137</v>
      </c>
      <c r="M233" s="16">
        <f t="shared" ca="1" si="252"/>
        <v>594424.95302556036</v>
      </c>
      <c r="N233" s="16">
        <f t="shared" ca="1" si="278"/>
        <v>3.5865883482609162E-2</v>
      </c>
      <c r="O233" s="16">
        <f t="shared" ca="1" si="279"/>
        <v>3.5865883482609162E-2</v>
      </c>
      <c r="P233" s="82"/>
      <c r="Q233" s="77">
        <f ca="1">IFERROR(IF('Simulación Cliente'!$H$21="Simple",G233+H233+I233+J233+K233,AC233+AD233+AE233+AF233+AG233),"")</f>
        <v>26913.070962690137</v>
      </c>
      <c r="R233" s="79">
        <f t="shared" ca="1" si="280"/>
        <v>6452</v>
      </c>
      <c r="S233" s="78">
        <f ca="1">IFERROR((1+'Simulación Cliente'!$E$21)^(R233/360),"")</f>
        <v>29.650631957543805</v>
      </c>
      <c r="T233" s="75">
        <f t="shared" ca="1" si="281"/>
        <v>907.67</v>
      </c>
      <c r="X233" s="5">
        <v>212</v>
      </c>
      <c r="Y233" s="4">
        <f t="shared" ca="1" si="282"/>
        <v>51926</v>
      </c>
      <c r="Z233" s="5">
        <f t="shared" ca="1" si="318"/>
        <v>28</v>
      </c>
      <c r="AA233" s="5">
        <f t="shared" ca="1" si="283"/>
        <v>6452</v>
      </c>
      <c r="AB233" s="2">
        <f t="shared" ca="1" si="284"/>
        <v>615550.57806194364</v>
      </c>
      <c r="AC233" s="2">
        <f t="shared" ca="1" si="319"/>
        <v>13764.86353160752</v>
      </c>
      <c r="AD233" s="16">
        <f t="shared" ca="1" si="313"/>
        <v>8791.0389459839062</v>
      </c>
      <c r="AE233" s="16">
        <f t="shared" ca="1" si="253"/>
        <v>163.73489842585448</v>
      </c>
      <c r="AF233" s="14">
        <f t="shared" si="285"/>
        <v>450.45000000000005</v>
      </c>
      <c r="AG233" s="5">
        <f t="shared" si="254"/>
        <v>0</v>
      </c>
      <c r="AH233" s="16">
        <f t="shared" ca="1" si="255"/>
        <v>23170.08737601728</v>
      </c>
      <c r="AI233" s="16">
        <f t="shared" ca="1" si="256"/>
        <v>601785.71453033609</v>
      </c>
      <c r="AJ233" s="16">
        <f t="shared" ca="1" si="286"/>
        <v>3.5865883482609162E-2</v>
      </c>
      <c r="AK233" s="16">
        <f t="shared" ca="1" si="287"/>
        <v>3.5865883482609162E-2</v>
      </c>
      <c r="AO233" s="5">
        <v>212</v>
      </c>
      <c r="AP233" s="4" t="str">
        <f t="shared" si="288"/>
        <v/>
      </c>
      <c r="AQ233" s="5" t="str">
        <f t="shared" si="320"/>
        <v/>
      </c>
      <c r="AR233" s="5" t="str">
        <f t="shared" ca="1" si="289"/>
        <v/>
      </c>
      <c r="AS233" s="2" t="str">
        <f t="shared" si="290"/>
        <v/>
      </c>
      <c r="AT233" s="2" t="str">
        <f t="shared" si="321"/>
        <v/>
      </c>
      <c r="AU233" s="16" t="str">
        <f t="shared" si="314"/>
        <v/>
      </c>
      <c r="AV233" s="16" t="str">
        <f t="shared" si="257"/>
        <v/>
      </c>
      <c r="AW233" s="14" t="str">
        <f t="shared" si="291"/>
        <v/>
      </c>
      <c r="AX233" s="5" t="str">
        <f t="shared" si="258"/>
        <v/>
      </c>
      <c r="AY233" s="16" t="str">
        <f t="shared" si="259"/>
        <v/>
      </c>
      <c r="AZ233" s="16" t="str">
        <f t="shared" si="260"/>
        <v/>
      </c>
      <c r="BA233" s="16" t="str">
        <f t="shared" si="292"/>
        <v/>
      </c>
      <c r="BB233" s="16" t="str">
        <f t="shared" ca="1" si="293"/>
        <v/>
      </c>
      <c r="BF233" s="5">
        <v>212</v>
      </c>
      <c r="BG233" s="4" t="str">
        <f t="shared" si="294"/>
        <v/>
      </c>
      <c r="BH233" s="5" t="str">
        <f t="shared" si="322"/>
        <v/>
      </c>
      <c r="BI233" s="5" t="str">
        <f t="shared" ca="1" si="295"/>
        <v/>
      </c>
      <c r="BJ233" s="2" t="str">
        <f t="shared" si="296"/>
        <v/>
      </c>
      <c r="BK233" s="2" t="str">
        <f t="shared" si="323"/>
        <v/>
      </c>
      <c r="BL233" s="16" t="str">
        <f t="shared" si="315"/>
        <v/>
      </c>
      <c r="BM233" s="16" t="str">
        <f t="shared" si="261"/>
        <v/>
      </c>
      <c r="BN233" s="14" t="str">
        <f t="shared" si="297"/>
        <v/>
      </c>
      <c r="BO233" s="5" t="str">
        <f t="shared" si="262"/>
        <v/>
      </c>
      <c r="BP233" s="16" t="str">
        <f t="shared" si="263"/>
        <v/>
      </c>
      <c r="BQ233" s="16" t="str">
        <f t="shared" si="264"/>
        <v/>
      </c>
      <c r="BR233" s="16" t="str">
        <f t="shared" si="298"/>
        <v/>
      </c>
      <c r="BS233" s="16" t="str">
        <f t="shared" ca="1" si="299"/>
        <v/>
      </c>
      <c r="BW233" s="5">
        <v>212</v>
      </c>
      <c r="BX233" s="4">
        <f t="shared" ca="1" si="300"/>
        <v>51926</v>
      </c>
      <c r="BY233" s="5">
        <f t="shared" ca="1" si="324"/>
        <v>28</v>
      </c>
      <c r="BZ233" s="5">
        <f t="shared" ca="1" si="301"/>
        <v>6452</v>
      </c>
      <c r="CA233" s="2">
        <f t="shared" ca="1" si="302"/>
        <v>611984.67541276675</v>
      </c>
      <c r="CB233" s="2">
        <f t="shared" ca="1" si="325"/>
        <v>17559.722387206442</v>
      </c>
      <c r="CC233" s="16">
        <f t="shared" ca="1" si="316"/>
        <v>8740.1121981523956</v>
      </c>
      <c r="CD233" s="16">
        <f t="shared" ca="1" si="265"/>
        <v>162.78637733129594</v>
      </c>
      <c r="CE233" s="14">
        <f t="shared" si="303"/>
        <v>450.45000000000005</v>
      </c>
      <c r="CF233" s="5">
        <f t="shared" si="266"/>
        <v>0</v>
      </c>
      <c r="CG233" s="16">
        <f t="shared" ca="1" si="267"/>
        <v>26913.070962690137</v>
      </c>
      <c r="CH233" s="16">
        <f t="shared" ca="1" si="268"/>
        <v>594424.95302556036</v>
      </c>
      <c r="CI233" s="16">
        <f t="shared" ca="1" si="304"/>
        <v>3.5865883482609162E-2</v>
      </c>
      <c r="CJ233" s="16">
        <f t="shared" ca="1" si="305"/>
        <v>3.5865883482609162E-2</v>
      </c>
      <c r="CN233" s="5">
        <v>212</v>
      </c>
      <c r="CO233" s="4">
        <f t="shared" ca="1" si="306"/>
        <v>51926</v>
      </c>
      <c r="CP233" s="5">
        <f t="shared" ca="1" si="326"/>
        <v>28</v>
      </c>
      <c r="CQ233" s="5">
        <f t="shared" ca="1" si="307"/>
        <v>6452</v>
      </c>
      <c r="CR233" s="2">
        <f t="shared" ca="1" si="308"/>
        <v>615550.57806194364</v>
      </c>
      <c r="CS233" s="2">
        <f t="shared" ca="1" si="327"/>
        <v>13764.86353160752</v>
      </c>
      <c r="CT233" s="16">
        <f t="shared" ca="1" si="317"/>
        <v>8791.0389459839062</v>
      </c>
      <c r="CU233" s="16">
        <f t="shared" ca="1" si="269"/>
        <v>163.73489842585448</v>
      </c>
      <c r="CV233" s="14">
        <f t="shared" si="309"/>
        <v>450.45000000000005</v>
      </c>
      <c r="CW233" s="5">
        <f t="shared" si="270"/>
        <v>0</v>
      </c>
      <c r="CX233" s="16">
        <f t="shared" ca="1" si="271"/>
        <v>23170.08737601728</v>
      </c>
      <c r="CY233" s="16">
        <f t="shared" ca="1" si="272"/>
        <v>601785.71453033609</v>
      </c>
      <c r="CZ233" s="16">
        <f t="shared" ca="1" si="310"/>
        <v>3.5865883482609162E-2</v>
      </c>
      <c r="DA233" s="16">
        <f t="shared" ca="1" si="311"/>
        <v>3.5865883482609162E-2</v>
      </c>
    </row>
    <row r="234" spans="2:105">
      <c r="B234" s="5">
        <v>213</v>
      </c>
      <c r="C234" s="4">
        <f t="shared" ca="1" si="273"/>
        <v>51957</v>
      </c>
      <c r="D234" s="5">
        <f t="shared" ca="1" si="274"/>
        <v>31</v>
      </c>
      <c r="E234" s="5">
        <f t="shared" ca="1" si="275"/>
        <v>6483</v>
      </c>
      <c r="F234" s="2">
        <f t="shared" ca="1" si="276"/>
        <v>594424.95302556036</v>
      </c>
      <c r="G234" s="2">
        <f t="shared" ca="1" si="248"/>
        <v>16881.498650429021</v>
      </c>
      <c r="H234" s="16">
        <f t="shared" ca="1" si="312"/>
        <v>9406.0633321452424</v>
      </c>
      <c r="I234" s="16">
        <f t="shared" ca="1" si="249"/>
        <v>175.05898011587288</v>
      </c>
      <c r="J234" s="14">
        <f t="shared" si="277"/>
        <v>450.45000000000005</v>
      </c>
      <c r="K234" s="5">
        <f t="shared" si="250"/>
        <v>0</v>
      </c>
      <c r="L234" s="16">
        <f t="shared" ca="1" si="251"/>
        <v>26913.070962690137</v>
      </c>
      <c r="M234" s="16">
        <f t="shared" ca="1" si="252"/>
        <v>577543.45437513129</v>
      </c>
      <c r="N234" s="16">
        <f t="shared" ca="1" si="278"/>
        <v>3.5296951214811606E-2</v>
      </c>
      <c r="O234" s="16">
        <f t="shared" ca="1" si="279"/>
        <v>3.5296951214811606E-2</v>
      </c>
      <c r="P234" s="82"/>
      <c r="Q234" s="77">
        <f ca="1">IFERROR(IF('Simulación Cliente'!$H$21="Simple",G234+H234+I234+J234+K234,AC234+AD234+AE234+AF234+AG234),"")</f>
        <v>26913.070962690133</v>
      </c>
      <c r="R234" s="79">
        <f t="shared" ca="1" si="280"/>
        <v>6483</v>
      </c>
      <c r="S234" s="78">
        <f ca="1">IFERROR((1+'Simulación Cliente'!$E$21)^(R234/360),"")</f>
        <v>30.137460411968615</v>
      </c>
      <c r="T234" s="75">
        <f t="shared" ca="1" si="281"/>
        <v>893.01</v>
      </c>
      <c r="X234" s="5">
        <v>213</v>
      </c>
      <c r="Y234" s="4">
        <f t="shared" ca="1" si="282"/>
        <v>51957</v>
      </c>
      <c r="Z234" s="5">
        <f t="shared" ca="1" si="318"/>
        <v>31</v>
      </c>
      <c r="AA234" s="5">
        <f t="shared" ca="1" si="283"/>
        <v>6483</v>
      </c>
      <c r="AB234" s="2">
        <f t="shared" ca="1" si="284"/>
        <v>601785.71453033609</v>
      </c>
      <c r="AC234" s="2">
        <f t="shared" ca="1" si="319"/>
        <v>13019.872069498137</v>
      </c>
      <c r="AD234" s="16">
        <f t="shared" ca="1" si="313"/>
        <v>9522.5385718442722</v>
      </c>
      <c r="AE234" s="16">
        <f t="shared" ca="1" si="253"/>
        <v>177.22673467486902</v>
      </c>
      <c r="AF234" s="14">
        <f t="shared" si="285"/>
        <v>450.45000000000005</v>
      </c>
      <c r="AG234" s="5">
        <f t="shared" si="254"/>
        <v>0</v>
      </c>
      <c r="AH234" s="16">
        <f t="shared" ca="1" si="255"/>
        <v>23170.08737601728</v>
      </c>
      <c r="AI234" s="16">
        <f t="shared" ca="1" si="256"/>
        <v>588765.84246083791</v>
      </c>
      <c r="AJ234" s="16">
        <f t="shared" ca="1" si="286"/>
        <v>3.5296951214811606E-2</v>
      </c>
      <c r="AK234" s="16">
        <f t="shared" ca="1" si="287"/>
        <v>3.5296951214811606E-2</v>
      </c>
      <c r="AO234" s="5">
        <v>213</v>
      </c>
      <c r="AP234" s="4" t="str">
        <f t="shared" si="288"/>
        <v/>
      </c>
      <c r="AQ234" s="5" t="str">
        <f t="shared" si="320"/>
        <v/>
      </c>
      <c r="AR234" s="5" t="str">
        <f t="shared" ca="1" si="289"/>
        <v/>
      </c>
      <c r="AS234" s="2" t="str">
        <f t="shared" si="290"/>
        <v/>
      </c>
      <c r="AT234" s="2" t="str">
        <f t="shared" si="321"/>
        <v/>
      </c>
      <c r="AU234" s="16" t="str">
        <f t="shared" si="314"/>
        <v/>
      </c>
      <c r="AV234" s="16" t="str">
        <f t="shared" si="257"/>
        <v/>
      </c>
      <c r="AW234" s="14" t="str">
        <f t="shared" si="291"/>
        <v/>
      </c>
      <c r="AX234" s="5" t="str">
        <f t="shared" si="258"/>
        <v/>
      </c>
      <c r="AY234" s="16" t="str">
        <f t="shared" si="259"/>
        <v/>
      </c>
      <c r="AZ234" s="16" t="str">
        <f t="shared" si="260"/>
        <v/>
      </c>
      <c r="BA234" s="16" t="str">
        <f t="shared" si="292"/>
        <v/>
      </c>
      <c r="BB234" s="16" t="str">
        <f t="shared" ca="1" si="293"/>
        <v/>
      </c>
      <c r="BF234" s="5">
        <v>213</v>
      </c>
      <c r="BG234" s="4" t="str">
        <f t="shared" si="294"/>
        <v/>
      </c>
      <c r="BH234" s="5" t="str">
        <f t="shared" si="322"/>
        <v/>
      </c>
      <c r="BI234" s="5" t="str">
        <f t="shared" ca="1" si="295"/>
        <v/>
      </c>
      <c r="BJ234" s="2" t="str">
        <f t="shared" si="296"/>
        <v/>
      </c>
      <c r="BK234" s="2" t="str">
        <f t="shared" si="323"/>
        <v/>
      </c>
      <c r="BL234" s="16" t="str">
        <f t="shared" si="315"/>
        <v/>
      </c>
      <c r="BM234" s="16" t="str">
        <f t="shared" si="261"/>
        <v/>
      </c>
      <c r="BN234" s="14" t="str">
        <f t="shared" si="297"/>
        <v/>
      </c>
      <c r="BO234" s="5" t="str">
        <f t="shared" si="262"/>
        <v/>
      </c>
      <c r="BP234" s="16" t="str">
        <f t="shared" si="263"/>
        <v/>
      </c>
      <c r="BQ234" s="16" t="str">
        <f t="shared" si="264"/>
        <v/>
      </c>
      <c r="BR234" s="16" t="str">
        <f t="shared" si="298"/>
        <v/>
      </c>
      <c r="BS234" s="16" t="str">
        <f t="shared" ca="1" si="299"/>
        <v/>
      </c>
      <c r="BW234" s="5">
        <v>213</v>
      </c>
      <c r="BX234" s="4">
        <f t="shared" ca="1" si="300"/>
        <v>51957</v>
      </c>
      <c r="BY234" s="5">
        <f t="shared" ca="1" si="324"/>
        <v>31</v>
      </c>
      <c r="BZ234" s="5">
        <f t="shared" ca="1" si="301"/>
        <v>6483</v>
      </c>
      <c r="CA234" s="2">
        <f t="shared" ca="1" si="302"/>
        <v>594424.95302556036</v>
      </c>
      <c r="CB234" s="2">
        <f t="shared" ca="1" si="325"/>
        <v>16881.498650429021</v>
      </c>
      <c r="CC234" s="16">
        <f t="shared" ca="1" si="316"/>
        <v>9406.0633321452424</v>
      </c>
      <c r="CD234" s="16">
        <f t="shared" ca="1" si="265"/>
        <v>175.05898011587288</v>
      </c>
      <c r="CE234" s="14">
        <f t="shared" si="303"/>
        <v>450.45000000000005</v>
      </c>
      <c r="CF234" s="5">
        <f t="shared" si="266"/>
        <v>0</v>
      </c>
      <c r="CG234" s="16">
        <f t="shared" ca="1" si="267"/>
        <v>26913.070962690137</v>
      </c>
      <c r="CH234" s="16">
        <f t="shared" ca="1" si="268"/>
        <v>577543.45437513129</v>
      </c>
      <c r="CI234" s="16">
        <f t="shared" ca="1" si="304"/>
        <v>3.5296951214811606E-2</v>
      </c>
      <c r="CJ234" s="16">
        <f t="shared" ca="1" si="305"/>
        <v>3.5296951214811606E-2</v>
      </c>
      <c r="CN234" s="5">
        <v>213</v>
      </c>
      <c r="CO234" s="4">
        <f t="shared" ca="1" si="306"/>
        <v>51957</v>
      </c>
      <c r="CP234" s="5">
        <f t="shared" ca="1" si="326"/>
        <v>31</v>
      </c>
      <c r="CQ234" s="5">
        <f t="shared" ca="1" si="307"/>
        <v>6483</v>
      </c>
      <c r="CR234" s="2">
        <f t="shared" ca="1" si="308"/>
        <v>601785.71453033609</v>
      </c>
      <c r="CS234" s="2">
        <f t="shared" ca="1" si="327"/>
        <v>13019.872069498137</v>
      </c>
      <c r="CT234" s="16">
        <f t="shared" ca="1" si="317"/>
        <v>9522.5385718442722</v>
      </c>
      <c r="CU234" s="16">
        <f t="shared" ca="1" si="269"/>
        <v>177.22673467486902</v>
      </c>
      <c r="CV234" s="14">
        <f t="shared" si="309"/>
        <v>450.45000000000005</v>
      </c>
      <c r="CW234" s="5">
        <f t="shared" si="270"/>
        <v>0</v>
      </c>
      <c r="CX234" s="16">
        <f t="shared" ca="1" si="271"/>
        <v>23170.08737601728</v>
      </c>
      <c r="CY234" s="16">
        <f t="shared" ca="1" si="272"/>
        <v>588765.84246083791</v>
      </c>
      <c r="CZ234" s="16">
        <f t="shared" ca="1" si="310"/>
        <v>3.5296951214811606E-2</v>
      </c>
      <c r="DA234" s="16">
        <f t="shared" ca="1" si="311"/>
        <v>3.5296951214811606E-2</v>
      </c>
    </row>
    <row r="235" spans="2:105">
      <c r="B235" s="5">
        <v>214</v>
      </c>
      <c r="C235" s="4">
        <f t="shared" ca="1" si="273"/>
        <v>51987</v>
      </c>
      <c r="D235" s="5">
        <f t="shared" ca="1" si="274"/>
        <v>30</v>
      </c>
      <c r="E235" s="5">
        <f t="shared" ca="1" si="275"/>
        <v>6513</v>
      </c>
      <c r="F235" s="2">
        <f t="shared" ca="1" si="276"/>
        <v>577543.45437513129</v>
      </c>
      <c r="G235" s="2">
        <f t="shared" ca="1" si="248"/>
        <v>17456.13660112425</v>
      </c>
      <c r="H235" s="16">
        <f t="shared" ca="1" si="312"/>
        <v>8841.8844770689211</v>
      </c>
      <c r="I235" s="16">
        <f t="shared" ca="1" si="249"/>
        <v>164.59988449696482</v>
      </c>
      <c r="J235" s="14">
        <f t="shared" si="277"/>
        <v>450.45000000000005</v>
      </c>
      <c r="K235" s="5">
        <f t="shared" si="250"/>
        <v>0</v>
      </c>
      <c r="L235" s="16">
        <f t="shared" ca="1" si="251"/>
        <v>26913.070962690137</v>
      </c>
      <c r="M235" s="16">
        <f t="shared" ca="1" si="252"/>
        <v>560087.3177740071</v>
      </c>
      <c r="N235" s="16">
        <f t="shared" ca="1" si="278"/>
        <v>3.4754965923990765E-2</v>
      </c>
      <c r="O235" s="16">
        <f t="shared" ca="1" si="279"/>
        <v>3.4754965923990765E-2</v>
      </c>
      <c r="P235" s="82"/>
      <c r="Q235" s="77">
        <f ca="1">IFERROR(IF('Simulación Cliente'!$H$21="Simple",G235+H235+I235+J235+K235,AC235+AD235+AE235+AF235+AG235),"")</f>
        <v>26913.070962690137</v>
      </c>
      <c r="R235" s="79">
        <f t="shared" ca="1" si="280"/>
        <v>6513</v>
      </c>
      <c r="S235" s="78">
        <f ca="1">IFERROR((1+'Simulación Cliente'!$E$21)^(R235/360),"")</f>
        <v>30.616193928033471</v>
      </c>
      <c r="T235" s="75">
        <f t="shared" ca="1" si="281"/>
        <v>879.05</v>
      </c>
      <c r="X235" s="5">
        <v>214</v>
      </c>
      <c r="Y235" s="4">
        <f t="shared" ca="1" si="282"/>
        <v>51987</v>
      </c>
      <c r="Z235" s="5">
        <f t="shared" ca="1" si="318"/>
        <v>30</v>
      </c>
      <c r="AA235" s="5">
        <f t="shared" ca="1" si="283"/>
        <v>6513</v>
      </c>
      <c r="AB235" s="2">
        <f t="shared" ca="1" si="284"/>
        <v>588765.84246083791</v>
      </c>
      <c r="AC235" s="2">
        <f t="shared" ca="1" si="319"/>
        <v>13538.145814512307</v>
      </c>
      <c r="AD235" s="16">
        <f t="shared" ca="1" si="313"/>
        <v>9013.6932964035805</v>
      </c>
      <c r="AE235" s="16">
        <f t="shared" ca="1" si="253"/>
        <v>167.79826510139222</v>
      </c>
      <c r="AF235" s="14">
        <f t="shared" si="285"/>
        <v>450.45000000000005</v>
      </c>
      <c r="AG235" s="5">
        <f t="shared" si="254"/>
        <v>0</v>
      </c>
      <c r="AH235" s="16">
        <f t="shared" ca="1" si="255"/>
        <v>23170.08737601728</v>
      </c>
      <c r="AI235" s="16">
        <f t="shared" ca="1" si="256"/>
        <v>575227.69664632564</v>
      </c>
      <c r="AJ235" s="16">
        <f t="shared" ca="1" si="286"/>
        <v>3.4754965923990765E-2</v>
      </c>
      <c r="AK235" s="16">
        <f t="shared" ca="1" si="287"/>
        <v>3.4754965923990765E-2</v>
      </c>
      <c r="AO235" s="5">
        <v>214</v>
      </c>
      <c r="AP235" s="4" t="str">
        <f t="shared" si="288"/>
        <v/>
      </c>
      <c r="AQ235" s="5" t="str">
        <f t="shared" si="320"/>
        <v/>
      </c>
      <c r="AR235" s="5" t="str">
        <f t="shared" ca="1" si="289"/>
        <v/>
      </c>
      <c r="AS235" s="2" t="str">
        <f t="shared" si="290"/>
        <v/>
      </c>
      <c r="AT235" s="2" t="str">
        <f t="shared" si="321"/>
        <v/>
      </c>
      <c r="AU235" s="16" t="str">
        <f t="shared" si="314"/>
        <v/>
      </c>
      <c r="AV235" s="16" t="str">
        <f t="shared" si="257"/>
        <v/>
      </c>
      <c r="AW235" s="14" t="str">
        <f t="shared" si="291"/>
        <v/>
      </c>
      <c r="AX235" s="5" t="str">
        <f t="shared" si="258"/>
        <v/>
      </c>
      <c r="AY235" s="16" t="str">
        <f t="shared" si="259"/>
        <v/>
      </c>
      <c r="AZ235" s="16" t="str">
        <f t="shared" si="260"/>
        <v/>
      </c>
      <c r="BA235" s="16" t="str">
        <f t="shared" si="292"/>
        <v/>
      </c>
      <c r="BB235" s="16" t="str">
        <f t="shared" ca="1" si="293"/>
        <v/>
      </c>
      <c r="BF235" s="5">
        <v>214</v>
      </c>
      <c r="BG235" s="4" t="str">
        <f t="shared" si="294"/>
        <v/>
      </c>
      <c r="BH235" s="5" t="str">
        <f t="shared" si="322"/>
        <v/>
      </c>
      <c r="BI235" s="5" t="str">
        <f t="shared" ca="1" si="295"/>
        <v/>
      </c>
      <c r="BJ235" s="2" t="str">
        <f t="shared" si="296"/>
        <v/>
      </c>
      <c r="BK235" s="2" t="str">
        <f t="shared" si="323"/>
        <v/>
      </c>
      <c r="BL235" s="16" t="str">
        <f t="shared" si="315"/>
        <v/>
      </c>
      <c r="BM235" s="16" t="str">
        <f t="shared" si="261"/>
        <v/>
      </c>
      <c r="BN235" s="14" t="str">
        <f t="shared" si="297"/>
        <v/>
      </c>
      <c r="BO235" s="5" t="str">
        <f t="shared" si="262"/>
        <v/>
      </c>
      <c r="BP235" s="16" t="str">
        <f t="shared" si="263"/>
        <v/>
      </c>
      <c r="BQ235" s="16" t="str">
        <f t="shared" si="264"/>
        <v/>
      </c>
      <c r="BR235" s="16" t="str">
        <f t="shared" si="298"/>
        <v/>
      </c>
      <c r="BS235" s="16" t="str">
        <f t="shared" ca="1" si="299"/>
        <v/>
      </c>
      <c r="BW235" s="5">
        <v>214</v>
      </c>
      <c r="BX235" s="4">
        <f t="shared" ca="1" si="300"/>
        <v>51987</v>
      </c>
      <c r="BY235" s="5">
        <f t="shared" ca="1" si="324"/>
        <v>30</v>
      </c>
      <c r="BZ235" s="5">
        <f t="shared" ca="1" si="301"/>
        <v>6513</v>
      </c>
      <c r="CA235" s="2">
        <f t="shared" ca="1" si="302"/>
        <v>577543.45437513129</v>
      </c>
      <c r="CB235" s="2">
        <f t="shared" ca="1" si="325"/>
        <v>17456.13660112425</v>
      </c>
      <c r="CC235" s="16">
        <f t="shared" ca="1" si="316"/>
        <v>8841.8844770689211</v>
      </c>
      <c r="CD235" s="16">
        <f t="shared" ca="1" si="265"/>
        <v>164.59988449696482</v>
      </c>
      <c r="CE235" s="14">
        <f t="shared" si="303"/>
        <v>450.45000000000005</v>
      </c>
      <c r="CF235" s="5">
        <f t="shared" si="266"/>
        <v>0</v>
      </c>
      <c r="CG235" s="16">
        <f t="shared" ca="1" si="267"/>
        <v>26913.070962690137</v>
      </c>
      <c r="CH235" s="16">
        <f t="shared" ca="1" si="268"/>
        <v>560087.3177740071</v>
      </c>
      <c r="CI235" s="16">
        <f t="shared" ca="1" si="304"/>
        <v>3.4754965923990765E-2</v>
      </c>
      <c r="CJ235" s="16">
        <f t="shared" ca="1" si="305"/>
        <v>3.4754965923990765E-2</v>
      </c>
      <c r="CN235" s="5">
        <v>214</v>
      </c>
      <c r="CO235" s="4">
        <f t="shared" ca="1" si="306"/>
        <v>51987</v>
      </c>
      <c r="CP235" s="5">
        <f t="shared" ca="1" si="326"/>
        <v>30</v>
      </c>
      <c r="CQ235" s="5">
        <f t="shared" ca="1" si="307"/>
        <v>6513</v>
      </c>
      <c r="CR235" s="2">
        <f t="shared" ca="1" si="308"/>
        <v>588765.84246083791</v>
      </c>
      <c r="CS235" s="2">
        <f t="shared" ca="1" si="327"/>
        <v>13538.145814512307</v>
      </c>
      <c r="CT235" s="16">
        <f t="shared" ca="1" si="317"/>
        <v>9013.6932964035805</v>
      </c>
      <c r="CU235" s="16">
        <f t="shared" ca="1" si="269"/>
        <v>167.79826510139222</v>
      </c>
      <c r="CV235" s="14">
        <f t="shared" si="309"/>
        <v>450.45000000000005</v>
      </c>
      <c r="CW235" s="5">
        <f t="shared" si="270"/>
        <v>0</v>
      </c>
      <c r="CX235" s="16">
        <f t="shared" ca="1" si="271"/>
        <v>23170.08737601728</v>
      </c>
      <c r="CY235" s="16">
        <f t="shared" ca="1" si="272"/>
        <v>575227.69664632564</v>
      </c>
      <c r="CZ235" s="16">
        <f t="shared" ca="1" si="310"/>
        <v>3.4754965923990765E-2</v>
      </c>
      <c r="DA235" s="16">
        <f t="shared" ca="1" si="311"/>
        <v>3.4754965923990765E-2</v>
      </c>
    </row>
    <row r="236" spans="2:105">
      <c r="B236" s="5">
        <v>215</v>
      </c>
      <c r="C236" s="4">
        <f t="shared" ca="1" si="273"/>
        <v>52018</v>
      </c>
      <c r="D236" s="5">
        <f t="shared" ca="1" si="274"/>
        <v>31</v>
      </c>
      <c r="E236" s="5">
        <f t="shared" ca="1" si="275"/>
        <v>6544</v>
      </c>
      <c r="F236" s="2">
        <f t="shared" ca="1" si="276"/>
        <v>560087.3177740071</v>
      </c>
      <c r="G236" s="2">
        <f t="shared" ca="1" si="248"/>
        <v>17434.963106428724</v>
      </c>
      <c r="H236" s="16">
        <f t="shared" ca="1" si="312"/>
        <v>8862.7113577567688</v>
      </c>
      <c r="I236" s="16">
        <f t="shared" ca="1" si="249"/>
        <v>164.94649850464199</v>
      </c>
      <c r="J236" s="14">
        <f t="shared" si="277"/>
        <v>450.45000000000005</v>
      </c>
      <c r="K236" s="5">
        <f t="shared" si="250"/>
        <v>0</v>
      </c>
      <c r="L236" s="16">
        <f t="shared" ca="1" si="251"/>
        <v>26913.070962690137</v>
      </c>
      <c r="M236" s="16">
        <f t="shared" ca="1" si="252"/>
        <v>542652.35466757836</v>
      </c>
      <c r="N236" s="16">
        <f t="shared" ca="1" si="278"/>
        <v>3.4203655886139606E-2</v>
      </c>
      <c r="O236" s="16">
        <f t="shared" ca="1" si="279"/>
        <v>3.4203655886139606E-2</v>
      </c>
      <c r="P236" s="82"/>
      <c r="Q236" s="77">
        <f ca="1">IFERROR(IF('Simulación Cliente'!$H$21="Simple",G236+H236+I236+J236+K236,AC236+AD236+AE236+AF236+AG236),"")</f>
        <v>26913.070962690137</v>
      </c>
      <c r="R236" s="79">
        <f t="shared" ca="1" si="280"/>
        <v>6544</v>
      </c>
      <c r="S236" s="78">
        <f ca="1">IFERROR((1+'Simulación Cliente'!$E$21)^(R236/360),"")</f>
        <v>31.118875772781227</v>
      </c>
      <c r="T236" s="75">
        <f t="shared" ca="1" si="281"/>
        <v>864.85</v>
      </c>
      <c r="X236" s="5">
        <v>215</v>
      </c>
      <c r="Y236" s="4">
        <f t="shared" ca="1" si="282"/>
        <v>52018</v>
      </c>
      <c r="Z236" s="5">
        <f t="shared" ca="1" si="318"/>
        <v>31</v>
      </c>
      <c r="AA236" s="5">
        <f t="shared" ca="1" si="283"/>
        <v>6544</v>
      </c>
      <c r="AB236" s="2">
        <f t="shared" ca="1" si="284"/>
        <v>575227.69664632564</v>
      </c>
      <c r="AC236" s="2">
        <f t="shared" ca="1" si="319"/>
        <v>13447.942284960613</v>
      </c>
      <c r="AD236" s="16">
        <f t="shared" ca="1" si="313"/>
        <v>9102.2897297965756</v>
      </c>
      <c r="AE236" s="16">
        <f t="shared" ca="1" si="253"/>
        <v>169.40536126009235</v>
      </c>
      <c r="AF236" s="14">
        <f t="shared" si="285"/>
        <v>450.45000000000005</v>
      </c>
      <c r="AG236" s="5">
        <f t="shared" si="254"/>
        <v>0</v>
      </c>
      <c r="AH236" s="16">
        <f t="shared" ca="1" si="255"/>
        <v>23170.08737601728</v>
      </c>
      <c r="AI236" s="16">
        <f t="shared" ca="1" si="256"/>
        <v>561779.75436136499</v>
      </c>
      <c r="AJ236" s="16">
        <f t="shared" ca="1" si="286"/>
        <v>3.4203655886139606E-2</v>
      </c>
      <c r="AK236" s="16">
        <f t="shared" ca="1" si="287"/>
        <v>3.4203655886139606E-2</v>
      </c>
      <c r="AO236" s="5">
        <v>215</v>
      </c>
      <c r="AP236" s="4" t="str">
        <f t="shared" si="288"/>
        <v/>
      </c>
      <c r="AQ236" s="5" t="str">
        <f t="shared" si="320"/>
        <v/>
      </c>
      <c r="AR236" s="5" t="str">
        <f t="shared" ca="1" si="289"/>
        <v/>
      </c>
      <c r="AS236" s="2" t="str">
        <f t="shared" si="290"/>
        <v/>
      </c>
      <c r="AT236" s="2" t="str">
        <f t="shared" si="321"/>
        <v/>
      </c>
      <c r="AU236" s="16" t="str">
        <f t="shared" si="314"/>
        <v/>
      </c>
      <c r="AV236" s="16" t="str">
        <f t="shared" si="257"/>
        <v/>
      </c>
      <c r="AW236" s="14" t="str">
        <f t="shared" si="291"/>
        <v/>
      </c>
      <c r="AX236" s="5" t="str">
        <f t="shared" si="258"/>
        <v/>
      </c>
      <c r="AY236" s="16" t="str">
        <f t="shared" si="259"/>
        <v/>
      </c>
      <c r="AZ236" s="16" t="str">
        <f t="shared" si="260"/>
        <v/>
      </c>
      <c r="BA236" s="16" t="str">
        <f t="shared" si="292"/>
        <v/>
      </c>
      <c r="BB236" s="16" t="str">
        <f t="shared" ca="1" si="293"/>
        <v/>
      </c>
      <c r="BF236" s="5">
        <v>215</v>
      </c>
      <c r="BG236" s="4" t="str">
        <f t="shared" si="294"/>
        <v/>
      </c>
      <c r="BH236" s="5" t="str">
        <f t="shared" si="322"/>
        <v/>
      </c>
      <c r="BI236" s="5" t="str">
        <f t="shared" ca="1" si="295"/>
        <v/>
      </c>
      <c r="BJ236" s="2" t="str">
        <f t="shared" si="296"/>
        <v/>
      </c>
      <c r="BK236" s="2" t="str">
        <f t="shared" si="323"/>
        <v/>
      </c>
      <c r="BL236" s="16" t="str">
        <f t="shared" si="315"/>
        <v/>
      </c>
      <c r="BM236" s="16" t="str">
        <f t="shared" si="261"/>
        <v/>
      </c>
      <c r="BN236" s="14" t="str">
        <f t="shared" si="297"/>
        <v/>
      </c>
      <c r="BO236" s="5" t="str">
        <f t="shared" si="262"/>
        <v/>
      </c>
      <c r="BP236" s="16" t="str">
        <f t="shared" si="263"/>
        <v/>
      </c>
      <c r="BQ236" s="16" t="str">
        <f t="shared" si="264"/>
        <v/>
      </c>
      <c r="BR236" s="16" t="str">
        <f t="shared" si="298"/>
        <v/>
      </c>
      <c r="BS236" s="16" t="str">
        <f t="shared" ca="1" si="299"/>
        <v/>
      </c>
      <c r="BW236" s="5">
        <v>215</v>
      </c>
      <c r="BX236" s="4">
        <f t="shared" ca="1" si="300"/>
        <v>52018</v>
      </c>
      <c r="BY236" s="5">
        <f t="shared" ca="1" si="324"/>
        <v>31</v>
      </c>
      <c r="BZ236" s="5">
        <f t="shared" ca="1" si="301"/>
        <v>6544</v>
      </c>
      <c r="CA236" s="2">
        <f t="shared" ca="1" si="302"/>
        <v>560087.3177740071</v>
      </c>
      <c r="CB236" s="2">
        <f t="shared" ca="1" si="325"/>
        <v>17434.963106428724</v>
      </c>
      <c r="CC236" s="16">
        <f t="shared" ca="1" si="316"/>
        <v>8862.7113577567688</v>
      </c>
      <c r="CD236" s="16">
        <f t="shared" ca="1" si="265"/>
        <v>164.94649850464199</v>
      </c>
      <c r="CE236" s="14">
        <f t="shared" si="303"/>
        <v>450.45000000000005</v>
      </c>
      <c r="CF236" s="5">
        <f t="shared" si="266"/>
        <v>0</v>
      </c>
      <c r="CG236" s="16">
        <f t="shared" ca="1" si="267"/>
        <v>26913.070962690137</v>
      </c>
      <c r="CH236" s="16">
        <f t="shared" ca="1" si="268"/>
        <v>542652.35466757836</v>
      </c>
      <c r="CI236" s="16">
        <f t="shared" ca="1" si="304"/>
        <v>3.4203655886139606E-2</v>
      </c>
      <c r="CJ236" s="16">
        <f t="shared" ca="1" si="305"/>
        <v>3.4203655886139606E-2</v>
      </c>
      <c r="CN236" s="5">
        <v>215</v>
      </c>
      <c r="CO236" s="4">
        <f t="shared" ca="1" si="306"/>
        <v>52018</v>
      </c>
      <c r="CP236" s="5">
        <f t="shared" ca="1" si="326"/>
        <v>31</v>
      </c>
      <c r="CQ236" s="5">
        <f t="shared" ca="1" si="307"/>
        <v>6544</v>
      </c>
      <c r="CR236" s="2">
        <f t="shared" ca="1" si="308"/>
        <v>575227.69664632564</v>
      </c>
      <c r="CS236" s="2">
        <f t="shared" ca="1" si="327"/>
        <v>13447.942284960613</v>
      </c>
      <c r="CT236" s="16">
        <f t="shared" ca="1" si="317"/>
        <v>9102.2897297965756</v>
      </c>
      <c r="CU236" s="16">
        <f t="shared" ca="1" si="269"/>
        <v>169.40536126009235</v>
      </c>
      <c r="CV236" s="14">
        <f t="shared" si="309"/>
        <v>450.45000000000005</v>
      </c>
      <c r="CW236" s="5">
        <f t="shared" si="270"/>
        <v>0</v>
      </c>
      <c r="CX236" s="16">
        <f t="shared" ca="1" si="271"/>
        <v>23170.08737601728</v>
      </c>
      <c r="CY236" s="16">
        <f t="shared" ca="1" si="272"/>
        <v>561779.75436136499</v>
      </c>
      <c r="CZ236" s="16">
        <f t="shared" ca="1" si="310"/>
        <v>3.4203655886139606E-2</v>
      </c>
      <c r="DA236" s="16">
        <f t="shared" ca="1" si="311"/>
        <v>3.4203655886139606E-2</v>
      </c>
    </row>
    <row r="237" spans="2:105">
      <c r="B237" s="5">
        <v>216</v>
      </c>
      <c r="C237" s="4">
        <f t="shared" ca="1" si="273"/>
        <v>52048</v>
      </c>
      <c r="D237" s="5">
        <f t="shared" ca="1" si="274"/>
        <v>30</v>
      </c>
      <c r="E237" s="5">
        <f t="shared" ca="1" si="275"/>
        <v>6574</v>
      </c>
      <c r="F237" s="2">
        <f t="shared" ca="1" si="276"/>
        <v>542652.35466757836</v>
      </c>
      <c r="G237" s="2">
        <f t="shared" ca="1" si="248"/>
        <v>18000.244826216869</v>
      </c>
      <c r="H237" s="16">
        <f t="shared" ca="1" si="312"/>
        <v>8307.7202153929593</v>
      </c>
      <c r="I237" s="16">
        <f t="shared" ca="1" si="249"/>
        <v>154.65592108030907</v>
      </c>
      <c r="J237" s="14">
        <f t="shared" si="277"/>
        <v>450.45000000000005</v>
      </c>
      <c r="K237" s="5">
        <f t="shared" si="250"/>
        <v>0</v>
      </c>
      <c r="L237" s="16">
        <f t="shared" ca="1" si="251"/>
        <v>26913.070962690137</v>
      </c>
      <c r="M237" s="16">
        <f t="shared" ca="1" si="252"/>
        <v>524652.10984136153</v>
      </c>
      <c r="N237" s="16">
        <f t="shared" ca="1" si="278"/>
        <v>3.3678458163827363E-2</v>
      </c>
      <c r="O237" s="16">
        <f t="shared" ca="1" si="279"/>
        <v>3.3678458163827363E-2</v>
      </c>
      <c r="P237" s="82"/>
      <c r="Q237" s="77">
        <f ca="1">IFERROR(IF('Simulación Cliente'!$H$21="Simple",G237+H237+I237+J237+K237,AC237+AD237+AE237+AF237+AG237),"")</f>
        <v>26913.070962690141</v>
      </c>
      <c r="R237" s="79">
        <f t="shared" ca="1" si="280"/>
        <v>6574</v>
      </c>
      <c r="S237" s="78">
        <f ca="1">IFERROR((1+'Simulación Cliente'!$E$21)^(R237/360),"")</f>
        <v>31.613199070466024</v>
      </c>
      <c r="T237" s="75">
        <f t="shared" ca="1" si="281"/>
        <v>851.32</v>
      </c>
      <c r="X237" s="5">
        <v>216</v>
      </c>
      <c r="Y237" s="4">
        <f t="shared" ca="1" si="282"/>
        <v>52048</v>
      </c>
      <c r="Z237" s="5">
        <f t="shared" ca="1" si="318"/>
        <v>30</v>
      </c>
      <c r="AA237" s="5">
        <f t="shared" ca="1" si="283"/>
        <v>6574</v>
      </c>
      <c r="AB237" s="2">
        <f t="shared" ca="1" si="284"/>
        <v>561779.75436136499</v>
      </c>
      <c r="AC237" s="2">
        <f t="shared" ca="1" si="319"/>
        <v>37129.066945299972</v>
      </c>
      <c r="AD237" s="16">
        <f t="shared" ca="1" si="313"/>
        <v>8600.5505767415525</v>
      </c>
      <c r="AE237" s="16">
        <f t="shared" ca="1" si="253"/>
        <v>160.10722999303999</v>
      </c>
      <c r="AF237" s="14">
        <f t="shared" si="285"/>
        <v>450.45000000000005</v>
      </c>
      <c r="AG237" s="5">
        <f t="shared" si="254"/>
        <v>0</v>
      </c>
      <c r="AH237" s="16">
        <f t="shared" ca="1" si="255"/>
        <v>46340.17475203456</v>
      </c>
      <c r="AI237" s="16">
        <f t="shared" ca="1" si="256"/>
        <v>524650.68741606502</v>
      </c>
      <c r="AJ237" s="16">
        <f t="shared" ca="1" si="286"/>
        <v>6.7356916327654726E-2</v>
      </c>
      <c r="AK237" s="16">
        <f t="shared" ca="1" si="287"/>
        <v>3.3678458163827363E-2</v>
      </c>
      <c r="AO237" s="5">
        <v>216</v>
      </c>
      <c r="AP237" s="4" t="str">
        <f t="shared" si="288"/>
        <v/>
      </c>
      <c r="AQ237" s="5" t="str">
        <f t="shared" si="320"/>
        <v/>
      </c>
      <c r="AR237" s="5" t="str">
        <f t="shared" ca="1" si="289"/>
        <v/>
      </c>
      <c r="AS237" s="2" t="str">
        <f t="shared" si="290"/>
        <v/>
      </c>
      <c r="AT237" s="2" t="str">
        <f t="shared" si="321"/>
        <v/>
      </c>
      <c r="AU237" s="16" t="str">
        <f t="shared" si="314"/>
        <v/>
      </c>
      <c r="AV237" s="16" t="str">
        <f t="shared" si="257"/>
        <v/>
      </c>
      <c r="AW237" s="14" t="str">
        <f t="shared" si="291"/>
        <v/>
      </c>
      <c r="AX237" s="5" t="str">
        <f t="shared" si="258"/>
        <v/>
      </c>
      <c r="AY237" s="16" t="str">
        <f t="shared" si="259"/>
        <v/>
      </c>
      <c r="AZ237" s="16" t="str">
        <f t="shared" si="260"/>
        <v/>
      </c>
      <c r="BA237" s="16" t="str">
        <f t="shared" si="292"/>
        <v/>
      </c>
      <c r="BB237" s="16" t="str">
        <f t="shared" ca="1" si="293"/>
        <v/>
      </c>
      <c r="BF237" s="5">
        <v>216</v>
      </c>
      <c r="BG237" s="4" t="str">
        <f t="shared" si="294"/>
        <v/>
      </c>
      <c r="BH237" s="5" t="str">
        <f t="shared" si="322"/>
        <v/>
      </c>
      <c r="BI237" s="5" t="str">
        <f t="shared" ca="1" si="295"/>
        <v/>
      </c>
      <c r="BJ237" s="2" t="str">
        <f t="shared" si="296"/>
        <v/>
      </c>
      <c r="BK237" s="2" t="str">
        <f t="shared" si="323"/>
        <v/>
      </c>
      <c r="BL237" s="16" t="str">
        <f t="shared" si="315"/>
        <v/>
      </c>
      <c r="BM237" s="16" t="str">
        <f t="shared" si="261"/>
        <v/>
      </c>
      <c r="BN237" s="14" t="str">
        <f t="shared" si="297"/>
        <v/>
      </c>
      <c r="BO237" s="5" t="str">
        <f t="shared" si="262"/>
        <v/>
      </c>
      <c r="BP237" s="16" t="str">
        <f t="shared" si="263"/>
        <v/>
      </c>
      <c r="BQ237" s="16" t="str">
        <f t="shared" si="264"/>
        <v/>
      </c>
      <c r="BR237" s="16" t="str">
        <f t="shared" si="298"/>
        <v/>
      </c>
      <c r="BS237" s="16" t="str">
        <f t="shared" ca="1" si="299"/>
        <v/>
      </c>
      <c r="BW237" s="5">
        <v>216</v>
      </c>
      <c r="BX237" s="4">
        <f t="shared" ca="1" si="300"/>
        <v>52048</v>
      </c>
      <c r="BY237" s="5">
        <f t="shared" ca="1" si="324"/>
        <v>30</v>
      </c>
      <c r="BZ237" s="5">
        <f t="shared" ca="1" si="301"/>
        <v>6574</v>
      </c>
      <c r="CA237" s="2">
        <f t="shared" ca="1" si="302"/>
        <v>542652.35466757836</v>
      </c>
      <c r="CB237" s="2">
        <f t="shared" ca="1" si="325"/>
        <v>18000.244826216869</v>
      </c>
      <c r="CC237" s="16">
        <f t="shared" ca="1" si="316"/>
        <v>8307.7202153929593</v>
      </c>
      <c r="CD237" s="16">
        <f t="shared" ca="1" si="265"/>
        <v>154.65592108030907</v>
      </c>
      <c r="CE237" s="14">
        <f t="shared" si="303"/>
        <v>450.45000000000005</v>
      </c>
      <c r="CF237" s="5">
        <f t="shared" si="266"/>
        <v>0</v>
      </c>
      <c r="CG237" s="16">
        <f t="shared" ca="1" si="267"/>
        <v>26913.070962690137</v>
      </c>
      <c r="CH237" s="16">
        <f t="shared" ca="1" si="268"/>
        <v>524652.10984136153</v>
      </c>
      <c r="CI237" s="16">
        <f t="shared" ca="1" si="304"/>
        <v>3.3678458163827363E-2</v>
      </c>
      <c r="CJ237" s="16">
        <f t="shared" ca="1" si="305"/>
        <v>3.3678458163827363E-2</v>
      </c>
      <c r="CN237" s="5">
        <v>216</v>
      </c>
      <c r="CO237" s="4">
        <f t="shared" ca="1" si="306"/>
        <v>52048</v>
      </c>
      <c r="CP237" s="5">
        <f t="shared" ca="1" si="326"/>
        <v>30</v>
      </c>
      <c r="CQ237" s="5">
        <f t="shared" ca="1" si="307"/>
        <v>6574</v>
      </c>
      <c r="CR237" s="2">
        <f t="shared" ca="1" si="308"/>
        <v>561779.75436136499</v>
      </c>
      <c r="CS237" s="2">
        <f t="shared" ca="1" si="327"/>
        <v>37129.066945299972</v>
      </c>
      <c r="CT237" s="16">
        <f t="shared" ca="1" si="317"/>
        <v>8600.5505767415525</v>
      </c>
      <c r="CU237" s="16">
        <f t="shared" ca="1" si="269"/>
        <v>160.10722999303999</v>
      </c>
      <c r="CV237" s="14">
        <f t="shared" si="309"/>
        <v>450.45000000000005</v>
      </c>
      <c r="CW237" s="5">
        <f t="shared" si="270"/>
        <v>0</v>
      </c>
      <c r="CX237" s="16">
        <f t="shared" ca="1" si="271"/>
        <v>46340.17475203456</v>
      </c>
      <c r="CY237" s="16">
        <f t="shared" ca="1" si="272"/>
        <v>524650.68741606502</v>
      </c>
      <c r="CZ237" s="16">
        <f t="shared" ca="1" si="310"/>
        <v>6.7356916327654726E-2</v>
      </c>
      <c r="DA237" s="16">
        <f t="shared" ca="1" si="311"/>
        <v>3.3678458163827363E-2</v>
      </c>
    </row>
    <row r="238" spans="2:105">
      <c r="B238" s="5">
        <v>217</v>
      </c>
      <c r="C238" s="4">
        <f t="shared" ca="1" si="273"/>
        <v>52079</v>
      </c>
      <c r="D238" s="5">
        <f t="shared" ca="1" si="274"/>
        <v>31</v>
      </c>
      <c r="E238" s="5">
        <f t="shared" ca="1" si="275"/>
        <v>6605</v>
      </c>
      <c r="F238" s="2">
        <f t="shared" ca="1" si="276"/>
        <v>524652.10984136153</v>
      </c>
      <c r="G238" s="2">
        <f t="shared" ca="1" si="248"/>
        <v>18006.118572959895</v>
      </c>
      <c r="H238" s="16">
        <f t="shared" ca="1" si="312"/>
        <v>8301.9916095266381</v>
      </c>
      <c r="I238" s="16">
        <f t="shared" ca="1" si="249"/>
        <v>154.51078020360345</v>
      </c>
      <c r="J238" s="14">
        <f t="shared" si="277"/>
        <v>450.45000000000005</v>
      </c>
      <c r="K238" s="5">
        <f t="shared" si="250"/>
        <v>0</v>
      </c>
      <c r="L238" s="16">
        <f t="shared" ca="1" si="251"/>
        <v>26913.070962690137</v>
      </c>
      <c r="M238" s="16">
        <f t="shared" ca="1" si="252"/>
        <v>506645.99126840162</v>
      </c>
      <c r="N238" s="16">
        <f t="shared" ca="1" si="278"/>
        <v>3.3144224521197002E-2</v>
      </c>
      <c r="O238" s="16">
        <f t="shared" ca="1" si="279"/>
        <v>3.3144224521197002E-2</v>
      </c>
      <c r="P238" s="82"/>
      <c r="Q238" s="77">
        <f ca="1">IFERROR(IF('Simulación Cliente'!$H$21="Simple",G238+H238+I238+J238+K238,AC238+AD238+AE238+AF238+AG238),"")</f>
        <v>26913.070962690137</v>
      </c>
      <c r="R238" s="79">
        <f t="shared" ca="1" si="280"/>
        <v>6605</v>
      </c>
      <c r="S238" s="78">
        <f ca="1">IFERROR((1+'Simulación Cliente'!$E$21)^(R238/360),"")</f>
        <v>32.13225056538645</v>
      </c>
      <c r="T238" s="75">
        <f t="shared" ca="1" si="281"/>
        <v>837.57</v>
      </c>
      <c r="X238" s="5">
        <v>217</v>
      </c>
      <c r="Y238" s="4">
        <f t="shared" ca="1" si="282"/>
        <v>52079</v>
      </c>
      <c r="Z238" s="5">
        <f t="shared" ca="1" si="318"/>
        <v>31</v>
      </c>
      <c r="AA238" s="5">
        <f t="shared" ca="1" si="283"/>
        <v>6605</v>
      </c>
      <c r="AB238" s="2">
        <f t="shared" ca="1" si="284"/>
        <v>524650.68741606502</v>
      </c>
      <c r="AC238" s="2">
        <f t="shared" ca="1" si="319"/>
        <v>14263.157913370895</v>
      </c>
      <c r="AD238" s="16">
        <f t="shared" ca="1" si="313"/>
        <v>8301.9691013490192</v>
      </c>
      <c r="AE238" s="16">
        <f t="shared" ca="1" si="253"/>
        <v>154.51036129736403</v>
      </c>
      <c r="AF238" s="14">
        <f t="shared" si="285"/>
        <v>450.45000000000005</v>
      </c>
      <c r="AG238" s="5">
        <f t="shared" si="254"/>
        <v>0</v>
      </c>
      <c r="AH238" s="16">
        <f t="shared" ca="1" si="255"/>
        <v>23170.08737601728</v>
      </c>
      <c r="AI238" s="16">
        <f t="shared" ca="1" si="256"/>
        <v>510387.52950269415</v>
      </c>
      <c r="AJ238" s="16">
        <f t="shared" ca="1" si="286"/>
        <v>3.3144224521197002E-2</v>
      </c>
      <c r="AK238" s="16">
        <f t="shared" ca="1" si="287"/>
        <v>3.3144224521197002E-2</v>
      </c>
      <c r="AO238" s="5">
        <v>217</v>
      </c>
      <c r="AP238" s="4" t="str">
        <f t="shared" si="288"/>
        <v/>
      </c>
      <c r="AQ238" s="5" t="str">
        <f t="shared" si="320"/>
        <v/>
      </c>
      <c r="AR238" s="5" t="str">
        <f t="shared" ca="1" si="289"/>
        <v/>
      </c>
      <c r="AS238" s="2" t="str">
        <f t="shared" si="290"/>
        <v/>
      </c>
      <c r="AT238" s="2" t="str">
        <f t="shared" si="321"/>
        <v/>
      </c>
      <c r="AU238" s="16" t="str">
        <f t="shared" si="314"/>
        <v/>
      </c>
      <c r="AV238" s="16" t="str">
        <f t="shared" si="257"/>
        <v/>
      </c>
      <c r="AW238" s="14" t="str">
        <f t="shared" si="291"/>
        <v/>
      </c>
      <c r="AX238" s="5" t="str">
        <f t="shared" si="258"/>
        <v/>
      </c>
      <c r="AY238" s="16" t="str">
        <f t="shared" si="259"/>
        <v/>
      </c>
      <c r="AZ238" s="16" t="str">
        <f t="shared" si="260"/>
        <v/>
      </c>
      <c r="BA238" s="16" t="str">
        <f t="shared" si="292"/>
        <v/>
      </c>
      <c r="BB238" s="16" t="str">
        <f t="shared" ca="1" si="293"/>
        <v/>
      </c>
      <c r="BF238" s="5">
        <v>217</v>
      </c>
      <c r="BG238" s="4" t="str">
        <f t="shared" si="294"/>
        <v/>
      </c>
      <c r="BH238" s="5" t="str">
        <f t="shared" si="322"/>
        <v/>
      </c>
      <c r="BI238" s="5" t="str">
        <f t="shared" ca="1" si="295"/>
        <v/>
      </c>
      <c r="BJ238" s="2" t="str">
        <f t="shared" si="296"/>
        <v/>
      </c>
      <c r="BK238" s="2" t="str">
        <f t="shared" si="323"/>
        <v/>
      </c>
      <c r="BL238" s="16" t="str">
        <f t="shared" si="315"/>
        <v/>
      </c>
      <c r="BM238" s="16" t="str">
        <f t="shared" si="261"/>
        <v/>
      </c>
      <c r="BN238" s="14" t="str">
        <f t="shared" si="297"/>
        <v/>
      </c>
      <c r="BO238" s="5" t="str">
        <f t="shared" si="262"/>
        <v/>
      </c>
      <c r="BP238" s="16" t="str">
        <f t="shared" si="263"/>
        <v/>
      </c>
      <c r="BQ238" s="16" t="str">
        <f t="shared" si="264"/>
        <v/>
      </c>
      <c r="BR238" s="16" t="str">
        <f t="shared" si="298"/>
        <v/>
      </c>
      <c r="BS238" s="16" t="str">
        <f t="shared" ca="1" si="299"/>
        <v/>
      </c>
      <c r="BW238" s="5">
        <v>217</v>
      </c>
      <c r="BX238" s="4">
        <f t="shared" ca="1" si="300"/>
        <v>52079</v>
      </c>
      <c r="BY238" s="5">
        <f t="shared" ca="1" si="324"/>
        <v>31</v>
      </c>
      <c r="BZ238" s="5">
        <f t="shared" ca="1" si="301"/>
        <v>6605</v>
      </c>
      <c r="CA238" s="2">
        <f t="shared" ca="1" si="302"/>
        <v>524652.10984136153</v>
      </c>
      <c r="CB238" s="2">
        <f t="shared" ca="1" si="325"/>
        <v>18006.118572959895</v>
      </c>
      <c r="CC238" s="16">
        <f t="shared" ca="1" si="316"/>
        <v>8301.9916095266381</v>
      </c>
      <c r="CD238" s="16">
        <f t="shared" ca="1" si="265"/>
        <v>154.51078020360345</v>
      </c>
      <c r="CE238" s="14">
        <f t="shared" si="303"/>
        <v>450.45000000000005</v>
      </c>
      <c r="CF238" s="5">
        <f t="shared" si="266"/>
        <v>0</v>
      </c>
      <c r="CG238" s="16">
        <f t="shared" ca="1" si="267"/>
        <v>26913.070962690137</v>
      </c>
      <c r="CH238" s="16">
        <f t="shared" ca="1" si="268"/>
        <v>506645.99126840162</v>
      </c>
      <c r="CI238" s="16">
        <f t="shared" ca="1" si="304"/>
        <v>3.3144224521197002E-2</v>
      </c>
      <c r="CJ238" s="16">
        <f t="shared" ca="1" si="305"/>
        <v>3.3144224521197002E-2</v>
      </c>
      <c r="CN238" s="5">
        <v>217</v>
      </c>
      <c r="CO238" s="4">
        <f t="shared" ca="1" si="306"/>
        <v>52079</v>
      </c>
      <c r="CP238" s="5">
        <f t="shared" ca="1" si="326"/>
        <v>31</v>
      </c>
      <c r="CQ238" s="5">
        <f t="shared" ca="1" si="307"/>
        <v>6605</v>
      </c>
      <c r="CR238" s="2">
        <f t="shared" ca="1" si="308"/>
        <v>524650.68741606502</v>
      </c>
      <c r="CS238" s="2">
        <f t="shared" ca="1" si="327"/>
        <v>14263.157913370895</v>
      </c>
      <c r="CT238" s="16">
        <f t="shared" ca="1" si="317"/>
        <v>8301.9691013490192</v>
      </c>
      <c r="CU238" s="16">
        <f t="shared" ca="1" si="269"/>
        <v>154.51036129736403</v>
      </c>
      <c r="CV238" s="14">
        <f t="shared" si="309"/>
        <v>450.45000000000005</v>
      </c>
      <c r="CW238" s="5">
        <f t="shared" si="270"/>
        <v>0</v>
      </c>
      <c r="CX238" s="16">
        <f t="shared" ca="1" si="271"/>
        <v>23170.08737601728</v>
      </c>
      <c r="CY238" s="16">
        <f t="shared" ca="1" si="272"/>
        <v>510387.52950269415</v>
      </c>
      <c r="CZ238" s="16">
        <f t="shared" ca="1" si="310"/>
        <v>3.3144224521197002E-2</v>
      </c>
      <c r="DA238" s="16">
        <f t="shared" ca="1" si="311"/>
        <v>3.3144224521197002E-2</v>
      </c>
    </row>
    <row r="239" spans="2:105">
      <c r="B239" s="5">
        <v>218</v>
      </c>
      <c r="C239" s="4">
        <f t="shared" ca="1" si="273"/>
        <v>52110</v>
      </c>
      <c r="D239" s="5">
        <f t="shared" ca="1" si="274"/>
        <v>31</v>
      </c>
      <c r="E239" s="5">
        <f t="shared" ca="1" si="275"/>
        <v>6636</v>
      </c>
      <c r="F239" s="2">
        <f t="shared" ca="1" si="276"/>
        <v>506645.99126840162</v>
      </c>
      <c r="G239" s="2">
        <f t="shared" ca="1" si="248"/>
        <v>18296.346672467669</v>
      </c>
      <c r="H239" s="16">
        <f t="shared" ca="1" si="312"/>
        <v>8017.0663371245982</v>
      </c>
      <c r="I239" s="16">
        <f t="shared" ca="1" si="249"/>
        <v>149.20795309787073</v>
      </c>
      <c r="J239" s="14">
        <f t="shared" si="277"/>
        <v>450.45000000000005</v>
      </c>
      <c r="K239" s="5">
        <f t="shared" si="250"/>
        <v>0</v>
      </c>
      <c r="L239" s="16">
        <f t="shared" ca="1" si="251"/>
        <v>26913.070962690137</v>
      </c>
      <c r="M239" s="16">
        <f t="shared" ca="1" si="252"/>
        <v>488349.64459593396</v>
      </c>
      <c r="N239" s="16">
        <f t="shared" ca="1" si="278"/>
        <v>3.261846530407414E-2</v>
      </c>
      <c r="O239" s="16">
        <f t="shared" ca="1" si="279"/>
        <v>3.261846530407414E-2</v>
      </c>
      <c r="P239" s="82"/>
      <c r="Q239" s="77">
        <f ca="1">IFERROR(IF('Simulación Cliente'!$H$21="Simple",G239+H239+I239+J239+K239,AC239+AD239+AE239+AF239+AG239),"")</f>
        <v>26913.070962690137</v>
      </c>
      <c r="R239" s="79">
        <f t="shared" ca="1" si="280"/>
        <v>6636</v>
      </c>
      <c r="S239" s="78">
        <f ca="1">IFERROR((1+'Simulación Cliente'!$E$21)^(R239/360),"")</f>
        <v>32.659824274518066</v>
      </c>
      <c r="T239" s="75">
        <f t="shared" ca="1" si="281"/>
        <v>824.04</v>
      </c>
      <c r="X239" s="5">
        <v>218</v>
      </c>
      <c r="Y239" s="4">
        <f t="shared" ca="1" si="282"/>
        <v>52110</v>
      </c>
      <c r="Z239" s="5">
        <f t="shared" ca="1" si="318"/>
        <v>31</v>
      </c>
      <c r="AA239" s="5">
        <f t="shared" ca="1" si="283"/>
        <v>6636</v>
      </c>
      <c r="AB239" s="2">
        <f t="shared" ca="1" si="284"/>
        <v>510387.52950269415</v>
      </c>
      <c r="AC239" s="2">
        <f t="shared" ca="1" si="319"/>
        <v>14493.055833758546</v>
      </c>
      <c r="AD239" s="16">
        <f t="shared" ca="1" si="313"/>
        <v>8076.2717009174021</v>
      </c>
      <c r="AE239" s="16">
        <f t="shared" ca="1" si="253"/>
        <v>150.30984134133354</v>
      </c>
      <c r="AF239" s="14">
        <f t="shared" si="285"/>
        <v>450.45000000000005</v>
      </c>
      <c r="AG239" s="5">
        <f t="shared" si="254"/>
        <v>0</v>
      </c>
      <c r="AH239" s="16">
        <f t="shared" ca="1" si="255"/>
        <v>23170.08737601728</v>
      </c>
      <c r="AI239" s="16">
        <f t="shared" ca="1" si="256"/>
        <v>495894.47366893559</v>
      </c>
      <c r="AJ239" s="16">
        <f t="shared" ca="1" si="286"/>
        <v>3.261846530407414E-2</v>
      </c>
      <c r="AK239" s="16">
        <f t="shared" ca="1" si="287"/>
        <v>3.261846530407414E-2</v>
      </c>
      <c r="AO239" s="5">
        <v>218</v>
      </c>
      <c r="AP239" s="4" t="str">
        <f t="shared" si="288"/>
        <v/>
      </c>
      <c r="AQ239" s="5" t="str">
        <f t="shared" si="320"/>
        <v/>
      </c>
      <c r="AR239" s="5" t="str">
        <f t="shared" ca="1" si="289"/>
        <v/>
      </c>
      <c r="AS239" s="2" t="str">
        <f t="shared" si="290"/>
        <v/>
      </c>
      <c r="AT239" s="2" t="str">
        <f t="shared" si="321"/>
        <v/>
      </c>
      <c r="AU239" s="16" t="str">
        <f t="shared" si="314"/>
        <v/>
      </c>
      <c r="AV239" s="16" t="str">
        <f t="shared" si="257"/>
        <v/>
      </c>
      <c r="AW239" s="14" t="str">
        <f t="shared" si="291"/>
        <v/>
      </c>
      <c r="AX239" s="5" t="str">
        <f t="shared" si="258"/>
        <v/>
      </c>
      <c r="AY239" s="16" t="str">
        <f t="shared" si="259"/>
        <v/>
      </c>
      <c r="AZ239" s="16" t="str">
        <f t="shared" si="260"/>
        <v/>
      </c>
      <c r="BA239" s="16" t="str">
        <f t="shared" si="292"/>
        <v/>
      </c>
      <c r="BB239" s="16" t="str">
        <f t="shared" ca="1" si="293"/>
        <v/>
      </c>
      <c r="BF239" s="5">
        <v>218</v>
      </c>
      <c r="BG239" s="4" t="str">
        <f t="shared" si="294"/>
        <v/>
      </c>
      <c r="BH239" s="5" t="str">
        <f t="shared" si="322"/>
        <v/>
      </c>
      <c r="BI239" s="5" t="str">
        <f t="shared" ca="1" si="295"/>
        <v/>
      </c>
      <c r="BJ239" s="2" t="str">
        <f t="shared" si="296"/>
        <v/>
      </c>
      <c r="BK239" s="2" t="str">
        <f t="shared" si="323"/>
        <v/>
      </c>
      <c r="BL239" s="16" t="str">
        <f t="shared" si="315"/>
        <v/>
      </c>
      <c r="BM239" s="16" t="str">
        <f t="shared" si="261"/>
        <v/>
      </c>
      <c r="BN239" s="14" t="str">
        <f t="shared" si="297"/>
        <v/>
      </c>
      <c r="BO239" s="5" t="str">
        <f t="shared" si="262"/>
        <v/>
      </c>
      <c r="BP239" s="16" t="str">
        <f t="shared" si="263"/>
        <v/>
      </c>
      <c r="BQ239" s="16" t="str">
        <f t="shared" si="264"/>
        <v/>
      </c>
      <c r="BR239" s="16" t="str">
        <f t="shared" si="298"/>
        <v/>
      </c>
      <c r="BS239" s="16" t="str">
        <f t="shared" ca="1" si="299"/>
        <v/>
      </c>
      <c r="BW239" s="5">
        <v>218</v>
      </c>
      <c r="BX239" s="4">
        <f t="shared" ca="1" si="300"/>
        <v>52110</v>
      </c>
      <c r="BY239" s="5">
        <f t="shared" ca="1" si="324"/>
        <v>31</v>
      </c>
      <c r="BZ239" s="5">
        <f t="shared" ca="1" si="301"/>
        <v>6636</v>
      </c>
      <c r="CA239" s="2">
        <f t="shared" ca="1" si="302"/>
        <v>506645.99126840162</v>
      </c>
      <c r="CB239" s="2">
        <f t="shared" ca="1" si="325"/>
        <v>18296.346672467669</v>
      </c>
      <c r="CC239" s="16">
        <f t="shared" ca="1" si="316"/>
        <v>8017.0663371245982</v>
      </c>
      <c r="CD239" s="16">
        <f t="shared" ca="1" si="265"/>
        <v>149.20795309787073</v>
      </c>
      <c r="CE239" s="14">
        <f t="shared" si="303"/>
        <v>450.45000000000005</v>
      </c>
      <c r="CF239" s="5">
        <f t="shared" si="266"/>
        <v>0</v>
      </c>
      <c r="CG239" s="16">
        <f t="shared" ca="1" si="267"/>
        <v>26913.070962690137</v>
      </c>
      <c r="CH239" s="16">
        <f t="shared" ca="1" si="268"/>
        <v>488349.64459593396</v>
      </c>
      <c r="CI239" s="16">
        <f t="shared" ca="1" si="304"/>
        <v>3.261846530407414E-2</v>
      </c>
      <c r="CJ239" s="16">
        <f t="shared" ca="1" si="305"/>
        <v>3.261846530407414E-2</v>
      </c>
      <c r="CN239" s="5">
        <v>218</v>
      </c>
      <c r="CO239" s="4">
        <f t="shared" ca="1" si="306"/>
        <v>52110</v>
      </c>
      <c r="CP239" s="5">
        <f t="shared" ca="1" si="326"/>
        <v>31</v>
      </c>
      <c r="CQ239" s="5">
        <f t="shared" ca="1" si="307"/>
        <v>6636</v>
      </c>
      <c r="CR239" s="2">
        <f t="shared" ca="1" si="308"/>
        <v>510387.52950269415</v>
      </c>
      <c r="CS239" s="2">
        <f t="shared" ca="1" si="327"/>
        <v>14493.055833758546</v>
      </c>
      <c r="CT239" s="16">
        <f t="shared" ca="1" si="317"/>
        <v>8076.2717009174021</v>
      </c>
      <c r="CU239" s="16">
        <f t="shared" ca="1" si="269"/>
        <v>150.30984134133354</v>
      </c>
      <c r="CV239" s="14">
        <f t="shared" si="309"/>
        <v>450.45000000000005</v>
      </c>
      <c r="CW239" s="5">
        <f t="shared" si="270"/>
        <v>0</v>
      </c>
      <c r="CX239" s="16">
        <f t="shared" ca="1" si="271"/>
        <v>23170.08737601728</v>
      </c>
      <c r="CY239" s="16">
        <f t="shared" ca="1" si="272"/>
        <v>495894.47366893559</v>
      </c>
      <c r="CZ239" s="16">
        <f t="shared" ca="1" si="310"/>
        <v>3.261846530407414E-2</v>
      </c>
      <c r="DA239" s="16">
        <f t="shared" ca="1" si="311"/>
        <v>3.261846530407414E-2</v>
      </c>
    </row>
    <row r="240" spans="2:105">
      <c r="B240" s="5">
        <v>219</v>
      </c>
      <c r="C240" s="4">
        <f t="shared" ca="1" si="273"/>
        <v>52140</v>
      </c>
      <c r="D240" s="5">
        <f t="shared" ca="1" si="274"/>
        <v>30</v>
      </c>
      <c r="E240" s="5">
        <f t="shared" ca="1" si="275"/>
        <v>6666</v>
      </c>
      <c r="F240" s="2">
        <f t="shared" ca="1" si="276"/>
        <v>488349.64459593396</v>
      </c>
      <c r="G240" s="2">
        <f t="shared" ca="1" si="248"/>
        <v>18847.066836484584</v>
      </c>
      <c r="H240" s="16">
        <f t="shared" ca="1" si="312"/>
        <v>7476.3744774956631</v>
      </c>
      <c r="I240" s="16">
        <f t="shared" ca="1" si="249"/>
        <v>139.1796487098855</v>
      </c>
      <c r="J240" s="14">
        <f t="shared" si="277"/>
        <v>450.45000000000005</v>
      </c>
      <c r="K240" s="5">
        <f t="shared" si="250"/>
        <v>0</v>
      </c>
      <c r="L240" s="16">
        <f t="shared" ca="1" si="251"/>
        <v>26913.070962690137</v>
      </c>
      <c r="M240" s="16">
        <f t="shared" ca="1" si="252"/>
        <v>469502.57775944937</v>
      </c>
      <c r="N240" s="16">
        <f t="shared" ca="1" si="278"/>
        <v>3.2117608210316444E-2</v>
      </c>
      <c r="O240" s="16">
        <f t="shared" ca="1" si="279"/>
        <v>3.2117608210316444E-2</v>
      </c>
      <c r="P240" s="82"/>
      <c r="Q240" s="77">
        <f ca="1">IFERROR(IF('Simulación Cliente'!$H$21="Simple",G240+H240+I240+J240+K240,AC240+AD240+AE240+AF240+AG240),"")</f>
        <v>26913.070962690137</v>
      </c>
      <c r="R240" s="79">
        <f t="shared" ca="1" si="280"/>
        <v>6666</v>
      </c>
      <c r="S240" s="78">
        <f ca="1">IFERROR((1+'Simulación Cliente'!$E$21)^(R240/360),"")</f>
        <v>33.178625536975836</v>
      </c>
      <c r="T240" s="75">
        <f t="shared" ca="1" si="281"/>
        <v>811.16</v>
      </c>
      <c r="X240" s="5">
        <v>219</v>
      </c>
      <c r="Y240" s="4">
        <f t="shared" ca="1" si="282"/>
        <v>52140</v>
      </c>
      <c r="Z240" s="5">
        <f t="shared" ca="1" si="318"/>
        <v>30</v>
      </c>
      <c r="AA240" s="5">
        <f t="shared" ca="1" si="283"/>
        <v>6666</v>
      </c>
      <c r="AB240" s="2">
        <f t="shared" ca="1" si="284"/>
        <v>495894.47366893559</v>
      </c>
      <c r="AC240" s="2">
        <f t="shared" ca="1" si="319"/>
        <v>14986.425635407293</v>
      </c>
      <c r="AD240" s="16">
        <f t="shared" ca="1" si="313"/>
        <v>7591.8818156142961</v>
      </c>
      <c r="AE240" s="16">
        <f t="shared" ca="1" si="253"/>
        <v>141.32992499569164</v>
      </c>
      <c r="AF240" s="14">
        <f t="shared" si="285"/>
        <v>450.45000000000005</v>
      </c>
      <c r="AG240" s="5">
        <f t="shared" si="254"/>
        <v>0</v>
      </c>
      <c r="AH240" s="16">
        <f t="shared" ca="1" si="255"/>
        <v>23170.08737601728</v>
      </c>
      <c r="AI240" s="16">
        <f t="shared" ca="1" si="256"/>
        <v>480908.04803352832</v>
      </c>
      <c r="AJ240" s="16">
        <f t="shared" ca="1" si="286"/>
        <v>3.2117608210316444E-2</v>
      </c>
      <c r="AK240" s="16">
        <f t="shared" ca="1" si="287"/>
        <v>3.2117608210316444E-2</v>
      </c>
      <c r="AO240" s="5">
        <v>219</v>
      </c>
      <c r="AP240" s="4" t="str">
        <f t="shared" si="288"/>
        <v/>
      </c>
      <c r="AQ240" s="5" t="str">
        <f t="shared" si="320"/>
        <v/>
      </c>
      <c r="AR240" s="5" t="str">
        <f t="shared" ca="1" si="289"/>
        <v/>
      </c>
      <c r="AS240" s="2" t="str">
        <f t="shared" si="290"/>
        <v/>
      </c>
      <c r="AT240" s="2" t="str">
        <f t="shared" si="321"/>
        <v/>
      </c>
      <c r="AU240" s="16" t="str">
        <f t="shared" si="314"/>
        <v/>
      </c>
      <c r="AV240" s="16" t="str">
        <f t="shared" si="257"/>
        <v/>
      </c>
      <c r="AW240" s="14" t="str">
        <f t="shared" si="291"/>
        <v/>
      </c>
      <c r="AX240" s="5" t="str">
        <f t="shared" si="258"/>
        <v/>
      </c>
      <c r="AY240" s="16" t="str">
        <f t="shared" si="259"/>
        <v/>
      </c>
      <c r="AZ240" s="16" t="str">
        <f t="shared" si="260"/>
        <v/>
      </c>
      <c r="BA240" s="16" t="str">
        <f t="shared" si="292"/>
        <v/>
      </c>
      <c r="BB240" s="16" t="str">
        <f t="shared" ca="1" si="293"/>
        <v/>
      </c>
      <c r="BF240" s="5">
        <v>219</v>
      </c>
      <c r="BG240" s="4" t="str">
        <f t="shared" si="294"/>
        <v/>
      </c>
      <c r="BH240" s="5" t="str">
        <f t="shared" si="322"/>
        <v/>
      </c>
      <c r="BI240" s="5" t="str">
        <f t="shared" ca="1" si="295"/>
        <v/>
      </c>
      <c r="BJ240" s="2" t="str">
        <f t="shared" si="296"/>
        <v/>
      </c>
      <c r="BK240" s="2" t="str">
        <f t="shared" si="323"/>
        <v/>
      </c>
      <c r="BL240" s="16" t="str">
        <f t="shared" si="315"/>
        <v/>
      </c>
      <c r="BM240" s="16" t="str">
        <f t="shared" si="261"/>
        <v/>
      </c>
      <c r="BN240" s="14" t="str">
        <f t="shared" si="297"/>
        <v/>
      </c>
      <c r="BO240" s="5" t="str">
        <f t="shared" si="262"/>
        <v/>
      </c>
      <c r="BP240" s="16" t="str">
        <f t="shared" si="263"/>
        <v/>
      </c>
      <c r="BQ240" s="16" t="str">
        <f t="shared" si="264"/>
        <v/>
      </c>
      <c r="BR240" s="16" t="str">
        <f t="shared" si="298"/>
        <v/>
      </c>
      <c r="BS240" s="16" t="str">
        <f t="shared" ca="1" si="299"/>
        <v/>
      </c>
      <c r="BW240" s="5">
        <v>219</v>
      </c>
      <c r="BX240" s="4">
        <f t="shared" ca="1" si="300"/>
        <v>52140</v>
      </c>
      <c r="BY240" s="5">
        <f t="shared" ca="1" si="324"/>
        <v>30</v>
      </c>
      <c r="BZ240" s="5">
        <f t="shared" ca="1" si="301"/>
        <v>6666</v>
      </c>
      <c r="CA240" s="2">
        <f t="shared" ca="1" si="302"/>
        <v>488349.64459593396</v>
      </c>
      <c r="CB240" s="2">
        <f t="shared" ca="1" si="325"/>
        <v>18847.066836484584</v>
      </c>
      <c r="CC240" s="16">
        <f t="shared" ca="1" si="316"/>
        <v>7476.3744774956631</v>
      </c>
      <c r="CD240" s="16">
        <f t="shared" ca="1" si="265"/>
        <v>139.1796487098855</v>
      </c>
      <c r="CE240" s="14">
        <f t="shared" si="303"/>
        <v>450.45000000000005</v>
      </c>
      <c r="CF240" s="5">
        <f t="shared" si="266"/>
        <v>0</v>
      </c>
      <c r="CG240" s="16">
        <f t="shared" ca="1" si="267"/>
        <v>26913.070962690137</v>
      </c>
      <c r="CH240" s="16">
        <f t="shared" ca="1" si="268"/>
        <v>469502.57775944937</v>
      </c>
      <c r="CI240" s="16">
        <f t="shared" ca="1" si="304"/>
        <v>3.2117608210316444E-2</v>
      </c>
      <c r="CJ240" s="16">
        <f t="shared" ca="1" si="305"/>
        <v>3.2117608210316444E-2</v>
      </c>
      <c r="CN240" s="5">
        <v>219</v>
      </c>
      <c r="CO240" s="4">
        <f t="shared" ca="1" si="306"/>
        <v>52140</v>
      </c>
      <c r="CP240" s="5">
        <f t="shared" ca="1" si="326"/>
        <v>30</v>
      </c>
      <c r="CQ240" s="5">
        <f t="shared" ca="1" si="307"/>
        <v>6666</v>
      </c>
      <c r="CR240" s="2">
        <f t="shared" ca="1" si="308"/>
        <v>495894.47366893559</v>
      </c>
      <c r="CS240" s="2">
        <f t="shared" ca="1" si="327"/>
        <v>14986.425635407293</v>
      </c>
      <c r="CT240" s="16">
        <f t="shared" ca="1" si="317"/>
        <v>7591.8818156142961</v>
      </c>
      <c r="CU240" s="16">
        <f t="shared" ca="1" si="269"/>
        <v>141.32992499569164</v>
      </c>
      <c r="CV240" s="14">
        <f t="shared" si="309"/>
        <v>450.45000000000005</v>
      </c>
      <c r="CW240" s="5">
        <f t="shared" si="270"/>
        <v>0</v>
      </c>
      <c r="CX240" s="16">
        <f t="shared" ca="1" si="271"/>
        <v>23170.08737601728</v>
      </c>
      <c r="CY240" s="16">
        <f t="shared" ca="1" si="272"/>
        <v>480908.04803352832</v>
      </c>
      <c r="CZ240" s="16">
        <f t="shared" ca="1" si="310"/>
        <v>3.2117608210316444E-2</v>
      </c>
      <c r="DA240" s="16">
        <f t="shared" ca="1" si="311"/>
        <v>3.2117608210316444E-2</v>
      </c>
    </row>
    <row r="241" spans="2:105">
      <c r="B241" s="5">
        <v>220</v>
      </c>
      <c r="C241" s="4">
        <f t="shared" ca="1" si="273"/>
        <v>52171</v>
      </c>
      <c r="D241" s="5">
        <f t="shared" ca="1" si="274"/>
        <v>31</v>
      </c>
      <c r="E241" s="5">
        <f t="shared" ca="1" si="275"/>
        <v>6697</v>
      </c>
      <c r="F241" s="2">
        <f t="shared" ca="1" si="276"/>
        <v>469502.57775944937</v>
      </c>
      <c r="G241" s="2">
        <f t="shared" ca="1" si="248"/>
        <v>18895.035516387819</v>
      </c>
      <c r="H241" s="16">
        <f t="shared" ca="1" si="312"/>
        <v>7429.316280437054</v>
      </c>
      <c r="I241" s="16">
        <f t="shared" ca="1" si="249"/>
        <v>138.26916586526323</v>
      </c>
      <c r="J241" s="14">
        <f t="shared" si="277"/>
        <v>450.45000000000005</v>
      </c>
      <c r="K241" s="5">
        <f t="shared" si="250"/>
        <v>0</v>
      </c>
      <c r="L241" s="16">
        <f t="shared" ca="1" si="251"/>
        <v>26913.070962690137</v>
      </c>
      <c r="M241" s="16">
        <f t="shared" ca="1" si="252"/>
        <v>450607.54224306153</v>
      </c>
      <c r="N241" s="16">
        <f t="shared" ca="1" si="278"/>
        <v>3.160813397181933E-2</v>
      </c>
      <c r="O241" s="16">
        <f t="shared" ca="1" si="279"/>
        <v>3.160813397181933E-2</v>
      </c>
      <c r="P241" s="82"/>
      <c r="Q241" s="77">
        <f ca="1">IFERROR(IF('Simulación Cliente'!$H$21="Simple",G241+H241+I241+J241+K241,AC241+AD241+AE241+AF241+AG241),"")</f>
        <v>26913.070962690137</v>
      </c>
      <c r="R241" s="79">
        <f t="shared" ca="1" si="280"/>
        <v>6697</v>
      </c>
      <c r="S241" s="78">
        <f ca="1">IFERROR((1+'Simulación Cliente'!$E$21)^(R241/360),"")</f>
        <v>33.723379490727439</v>
      </c>
      <c r="T241" s="75">
        <f t="shared" ca="1" si="281"/>
        <v>798.05</v>
      </c>
      <c r="X241" s="5">
        <v>220</v>
      </c>
      <c r="Y241" s="4">
        <f t="shared" ca="1" si="282"/>
        <v>52171</v>
      </c>
      <c r="Z241" s="5">
        <f t="shared" ca="1" si="318"/>
        <v>31</v>
      </c>
      <c r="AA241" s="5">
        <f t="shared" ca="1" si="283"/>
        <v>6697</v>
      </c>
      <c r="AB241" s="2">
        <f t="shared" ca="1" si="284"/>
        <v>480908.04803352832</v>
      </c>
      <c r="AC241" s="2">
        <f t="shared" ca="1" si="319"/>
        <v>14968.215088464271</v>
      </c>
      <c r="AD241" s="16">
        <f t="shared" ca="1" si="313"/>
        <v>7609.7941947386662</v>
      </c>
      <c r="AE241" s="16">
        <f t="shared" ca="1" si="253"/>
        <v>141.62809281434156</v>
      </c>
      <c r="AF241" s="14">
        <f t="shared" si="285"/>
        <v>450.45000000000005</v>
      </c>
      <c r="AG241" s="5">
        <f t="shared" si="254"/>
        <v>0</v>
      </c>
      <c r="AH241" s="16">
        <f t="shared" ca="1" si="255"/>
        <v>23170.08737601728</v>
      </c>
      <c r="AI241" s="16">
        <f t="shared" ca="1" si="256"/>
        <v>465939.83294506406</v>
      </c>
      <c r="AJ241" s="16">
        <f t="shared" ca="1" si="286"/>
        <v>3.160813397181933E-2</v>
      </c>
      <c r="AK241" s="16">
        <f t="shared" ca="1" si="287"/>
        <v>3.160813397181933E-2</v>
      </c>
      <c r="AO241" s="5">
        <v>220</v>
      </c>
      <c r="AP241" s="4" t="str">
        <f t="shared" si="288"/>
        <v/>
      </c>
      <c r="AQ241" s="5" t="str">
        <f t="shared" si="320"/>
        <v/>
      </c>
      <c r="AR241" s="5" t="str">
        <f t="shared" ca="1" si="289"/>
        <v/>
      </c>
      <c r="AS241" s="2" t="str">
        <f t="shared" si="290"/>
        <v/>
      </c>
      <c r="AT241" s="2" t="str">
        <f t="shared" si="321"/>
        <v/>
      </c>
      <c r="AU241" s="16" t="str">
        <f t="shared" si="314"/>
        <v/>
      </c>
      <c r="AV241" s="16" t="str">
        <f t="shared" si="257"/>
        <v/>
      </c>
      <c r="AW241" s="14" t="str">
        <f t="shared" si="291"/>
        <v/>
      </c>
      <c r="AX241" s="5" t="str">
        <f t="shared" si="258"/>
        <v/>
      </c>
      <c r="AY241" s="16" t="str">
        <f t="shared" si="259"/>
        <v/>
      </c>
      <c r="AZ241" s="16" t="str">
        <f t="shared" si="260"/>
        <v/>
      </c>
      <c r="BA241" s="16" t="str">
        <f t="shared" si="292"/>
        <v/>
      </c>
      <c r="BB241" s="16" t="str">
        <f t="shared" ca="1" si="293"/>
        <v/>
      </c>
      <c r="BF241" s="5">
        <v>220</v>
      </c>
      <c r="BG241" s="4" t="str">
        <f t="shared" si="294"/>
        <v/>
      </c>
      <c r="BH241" s="5" t="str">
        <f t="shared" si="322"/>
        <v/>
      </c>
      <c r="BI241" s="5" t="str">
        <f t="shared" ca="1" si="295"/>
        <v/>
      </c>
      <c r="BJ241" s="2" t="str">
        <f t="shared" si="296"/>
        <v/>
      </c>
      <c r="BK241" s="2" t="str">
        <f t="shared" si="323"/>
        <v/>
      </c>
      <c r="BL241" s="16" t="str">
        <f t="shared" si="315"/>
        <v/>
      </c>
      <c r="BM241" s="16" t="str">
        <f t="shared" si="261"/>
        <v/>
      </c>
      <c r="BN241" s="14" t="str">
        <f t="shared" si="297"/>
        <v/>
      </c>
      <c r="BO241" s="5" t="str">
        <f t="shared" si="262"/>
        <v/>
      </c>
      <c r="BP241" s="16" t="str">
        <f t="shared" si="263"/>
        <v/>
      </c>
      <c r="BQ241" s="16" t="str">
        <f t="shared" si="264"/>
        <v/>
      </c>
      <c r="BR241" s="16" t="str">
        <f t="shared" si="298"/>
        <v/>
      </c>
      <c r="BS241" s="16" t="str">
        <f t="shared" ca="1" si="299"/>
        <v/>
      </c>
      <c r="BW241" s="5">
        <v>220</v>
      </c>
      <c r="BX241" s="4">
        <f t="shared" ca="1" si="300"/>
        <v>52171</v>
      </c>
      <c r="BY241" s="5">
        <f t="shared" ca="1" si="324"/>
        <v>31</v>
      </c>
      <c r="BZ241" s="5">
        <f t="shared" ca="1" si="301"/>
        <v>6697</v>
      </c>
      <c r="CA241" s="2">
        <f t="shared" ca="1" si="302"/>
        <v>469502.57775944937</v>
      </c>
      <c r="CB241" s="2">
        <f t="shared" ca="1" si="325"/>
        <v>18895.035516387819</v>
      </c>
      <c r="CC241" s="16">
        <f t="shared" ca="1" si="316"/>
        <v>7429.316280437054</v>
      </c>
      <c r="CD241" s="16">
        <f t="shared" ca="1" si="265"/>
        <v>138.26916586526323</v>
      </c>
      <c r="CE241" s="14">
        <f t="shared" si="303"/>
        <v>450.45000000000005</v>
      </c>
      <c r="CF241" s="5">
        <f t="shared" si="266"/>
        <v>0</v>
      </c>
      <c r="CG241" s="16">
        <f t="shared" ca="1" si="267"/>
        <v>26913.070962690137</v>
      </c>
      <c r="CH241" s="16">
        <f t="shared" ca="1" si="268"/>
        <v>450607.54224306153</v>
      </c>
      <c r="CI241" s="16">
        <f t="shared" ca="1" si="304"/>
        <v>3.160813397181933E-2</v>
      </c>
      <c r="CJ241" s="16">
        <f t="shared" ca="1" si="305"/>
        <v>3.160813397181933E-2</v>
      </c>
      <c r="CN241" s="5">
        <v>220</v>
      </c>
      <c r="CO241" s="4">
        <f t="shared" ca="1" si="306"/>
        <v>52171</v>
      </c>
      <c r="CP241" s="5">
        <f t="shared" ca="1" si="326"/>
        <v>31</v>
      </c>
      <c r="CQ241" s="5">
        <f t="shared" ca="1" si="307"/>
        <v>6697</v>
      </c>
      <c r="CR241" s="2">
        <f t="shared" ca="1" si="308"/>
        <v>480908.04803352832</v>
      </c>
      <c r="CS241" s="2">
        <f t="shared" ca="1" si="327"/>
        <v>14968.215088464271</v>
      </c>
      <c r="CT241" s="16">
        <f t="shared" ca="1" si="317"/>
        <v>7609.7941947386662</v>
      </c>
      <c r="CU241" s="16">
        <f t="shared" ca="1" si="269"/>
        <v>141.62809281434156</v>
      </c>
      <c r="CV241" s="14">
        <f t="shared" si="309"/>
        <v>450.45000000000005</v>
      </c>
      <c r="CW241" s="5">
        <f t="shared" si="270"/>
        <v>0</v>
      </c>
      <c r="CX241" s="16">
        <f t="shared" ca="1" si="271"/>
        <v>23170.08737601728</v>
      </c>
      <c r="CY241" s="16">
        <f t="shared" ca="1" si="272"/>
        <v>465939.83294506406</v>
      </c>
      <c r="CZ241" s="16">
        <f t="shared" ca="1" si="310"/>
        <v>3.160813397181933E-2</v>
      </c>
      <c r="DA241" s="16">
        <f t="shared" ca="1" si="311"/>
        <v>3.160813397181933E-2</v>
      </c>
    </row>
    <row r="242" spans="2:105">
      <c r="B242" s="5">
        <v>221</v>
      </c>
      <c r="C242" s="4">
        <f t="shared" ca="1" si="273"/>
        <v>52201</v>
      </c>
      <c r="D242" s="5">
        <f t="shared" ca="1" si="274"/>
        <v>30</v>
      </c>
      <c r="E242" s="5">
        <f t="shared" ca="1" si="275"/>
        <v>6727</v>
      </c>
      <c r="F242" s="2">
        <f t="shared" ca="1" si="276"/>
        <v>450607.54224306153</v>
      </c>
      <c r="G242" s="2">
        <f t="shared" ca="1" si="248"/>
        <v>19435.634938224295</v>
      </c>
      <c r="H242" s="16">
        <f t="shared" ca="1" si="312"/>
        <v>6898.5628749265279</v>
      </c>
      <c r="I242" s="16">
        <f t="shared" ca="1" si="249"/>
        <v>128.42314953931341</v>
      </c>
      <c r="J242" s="14">
        <f t="shared" si="277"/>
        <v>450.45000000000005</v>
      </c>
      <c r="K242" s="5">
        <f t="shared" si="250"/>
        <v>0</v>
      </c>
      <c r="L242" s="16">
        <f t="shared" ca="1" si="251"/>
        <v>26913.070962690137</v>
      </c>
      <c r="M242" s="16">
        <f t="shared" ca="1" si="252"/>
        <v>431171.90730483725</v>
      </c>
      <c r="N242" s="16">
        <f t="shared" ca="1" si="278"/>
        <v>3.1122790532983408E-2</v>
      </c>
      <c r="O242" s="16">
        <f t="shared" ca="1" si="279"/>
        <v>3.1122790532983408E-2</v>
      </c>
      <c r="P242" s="82"/>
      <c r="Q242" s="77">
        <f ca="1">IFERROR(IF('Simulación Cliente'!$H$21="Simple",G242+H242+I242+J242+K242,AC242+AD242+AE242+AF242+AG242),"")</f>
        <v>26913.070962690137</v>
      </c>
      <c r="R242" s="79">
        <f t="shared" ca="1" si="280"/>
        <v>6727</v>
      </c>
      <c r="S242" s="78">
        <f ca="1">IFERROR((1+'Simulación Cliente'!$E$21)^(R242/360),"")</f>
        <v>34.259075326292063</v>
      </c>
      <c r="T242" s="75">
        <f t="shared" ca="1" si="281"/>
        <v>785.57</v>
      </c>
      <c r="X242" s="5">
        <v>221</v>
      </c>
      <c r="Y242" s="4">
        <f t="shared" ca="1" si="282"/>
        <v>52201</v>
      </c>
      <c r="Z242" s="5">
        <f t="shared" ca="1" si="318"/>
        <v>30</v>
      </c>
      <c r="AA242" s="5">
        <f t="shared" ca="1" si="283"/>
        <v>6727</v>
      </c>
      <c r="AB242" s="2">
        <f t="shared" ca="1" si="284"/>
        <v>465939.83294506406</v>
      </c>
      <c r="AC242" s="2">
        <f t="shared" ca="1" si="319"/>
        <v>38623.639772523034</v>
      </c>
      <c r="AD242" s="16">
        <f t="shared" ca="1" si="313"/>
        <v>7133.2921271221385</v>
      </c>
      <c r="AE242" s="16">
        <f t="shared" ca="1" si="253"/>
        <v>132.79285238938553</v>
      </c>
      <c r="AF242" s="14">
        <f t="shared" si="285"/>
        <v>450.45000000000005</v>
      </c>
      <c r="AG242" s="5">
        <f t="shared" si="254"/>
        <v>0</v>
      </c>
      <c r="AH242" s="16">
        <f t="shared" ca="1" si="255"/>
        <v>46340.17475203456</v>
      </c>
      <c r="AI242" s="16">
        <f t="shared" ca="1" si="256"/>
        <v>427316.19317254104</v>
      </c>
      <c r="AJ242" s="16">
        <f t="shared" ca="1" si="286"/>
        <v>6.2245581065966817E-2</v>
      </c>
      <c r="AK242" s="16">
        <f t="shared" ca="1" si="287"/>
        <v>3.1122790532983408E-2</v>
      </c>
      <c r="AO242" s="5">
        <v>221</v>
      </c>
      <c r="AP242" s="4" t="str">
        <f t="shared" si="288"/>
        <v/>
      </c>
      <c r="AQ242" s="5" t="str">
        <f t="shared" si="320"/>
        <v/>
      </c>
      <c r="AR242" s="5" t="str">
        <f t="shared" ca="1" si="289"/>
        <v/>
      </c>
      <c r="AS242" s="2" t="str">
        <f t="shared" si="290"/>
        <v/>
      </c>
      <c r="AT242" s="2" t="str">
        <f t="shared" si="321"/>
        <v/>
      </c>
      <c r="AU242" s="16" t="str">
        <f t="shared" si="314"/>
        <v/>
      </c>
      <c r="AV242" s="16" t="str">
        <f t="shared" si="257"/>
        <v/>
      </c>
      <c r="AW242" s="14" t="str">
        <f t="shared" si="291"/>
        <v/>
      </c>
      <c r="AX242" s="5" t="str">
        <f t="shared" si="258"/>
        <v/>
      </c>
      <c r="AY242" s="16" t="str">
        <f t="shared" si="259"/>
        <v/>
      </c>
      <c r="AZ242" s="16" t="str">
        <f t="shared" si="260"/>
        <v/>
      </c>
      <c r="BA242" s="16" t="str">
        <f t="shared" si="292"/>
        <v/>
      </c>
      <c r="BB242" s="16" t="str">
        <f t="shared" ca="1" si="293"/>
        <v/>
      </c>
      <c r="BF242" s="5">
        <v>221</v>
      </c>
      <c r="BG242" s="4" t="str">
        <f t="shared" si="294"/>
        <v/>
      </c>
      <c r="BH242" s="5" t="str">
        <f t="shared" si="322"/>
        <v/>
      </c>
      <c r="BI242" s="5" t="str">
        <f t="shared" ca="1" si="295"/>
        <v/>
      </c>
      <c r="BJ242" s="2" t="str">
        <f t="shared" si="296"/>
        <v/>
      </c>
      <c r="BK242" s="2" t="str">
        <f t="shared" si="323"/>
        <v/>
      </c>
      <c r="BL242" s="16" t="str">
        <f t="shared" si="315"/>
        <v/>
      </c>
      <c r="BM242" s="16" t="str">
        <f t="shared" si="261"/>
        <v/>
      </c>
      <c r="BN242" s="14" t="str">
        <f t="shared" si="297"/>
        <v/>
      </c>
      <c r="BO242" s="5" t="str">
        <f t="shared" si="262"/>
        <v/>
      </c>
      <c r="BP242" s="16" t="str">
        <f t="shared" si="263"/>
        <v/>
      </c>
      <c r="BQ242" s="16" t="str">
        <f t="shared" si="264"/>
        <v/>
      </c>
      <c r="BR242" s="16" t="str">
        <f t="shared" si="298"/>
        <v/>
      </c>
      <c r="BS242" s="16" t="str">
        <f t="shared" ca="1" si="299"/>
        <v/>
      </c>
      <c r="BW242" s="5">
        <v>221</v>
      </c>
      <c r="BX242" s="4">
        <f t="shared" ca="1" si="300"/>
        <v>52201</v>
      </c>
      <c r="BY242" s="5">
        <f t="shared" ca="1" si="324"/>
        <v>30</v>
      </c>
      <c r="BZ242" s="5">
        <f t="shared" ca="1" si="301"/>
        <v>6727</v>
      </c>
      <c r="CA242" s="2">
        <f t="shared" ca="1" si="302"/>
        <v>450607.54224306153</v>
      </c>
      <c r="CB242" s="2">
        <f t="shared" ca="1" si="325"/>
        <v>19435.634938224295</v>
      </c>
      <c r="CC242" s="16">
        <f t="shared" ca="1" si="316"/>
        <v>6898.5628749265279</v>
      </c>
      <c r="CD242" s="16">
        <f t="shared" ca="1" si="265"/>
        <v>128.42314953931341</v>
      </c>
      <c r="CE242" s="14">
        <f t="shared" si="303"/>
        <v>450.45000000000005</v>
      </c>
      <c r="CF242" s="5">
        <f t="shared" si="266"/>
        <v>0</v>
      </c>
      <c r="CG242" s="16">
        <f t="shared" ca="1" si="267"/>
        <v>26913.070962690137</v>
      </c>
      <c r="CH242" s="16">
        <f t="shared" ca="1" si="268"/>
        <v>431171.90730483725</v>
      </c>
      <c r="CI242" s="16">
        <f t="shared" ca="1" si="304"/>
        <v>3.1122790532983408E-2</v>
      </c>
      <c r="CJ242" s="16">
        <f t="shared" ca="1" si="305"/>
        <v>3.1122790532983408E-2</v>
      </c>
      <c r="CN242" s="5">
        <v>221</v>
      </c>
      <c r="CO242" s="4">
        <f t="shared" ca="1" si="306"/>
        <v>52201</v>
      </c>
      <c r="CP242" s="5">
        <f t="shared" ca="1" si="326"/>
        <v>30</v>
      </c>
      <c r="CQ242" s="5">
        <f t="shared" ca="1" si="307"/>
        <v>6727</v>
      </c>
      <c r="CR242" s="2">
        <f t="shared" ca="1" si="308"/>
        <v>465939.83294506406</v>
      </c>
      <c r="CS242" s="2">
        <f t="shared" ca="1" si="327"/>
        <v>38623.639772523034</v>
      </c>
      <c r="CT242" s="16">
        <f t="shared" ca="1" si="317"/>
        <v>7133.2921271221385</v>
      </c>
      <c r="CU242" s="16">
        <f t="shared" ca="1" si="269"/>
        <v>132.79285238938553</v>
      </c>
      <c r="CV242" s="14">
        <f t="shared" si="309"/>
        <v>450.45000000000005</v>
      </c>
      <c r="CW242" s="5">
        <f t="shared" si="270"/>
        <v>0</v>
      </c>
      <c r="CX242" s="16">
        <f t="shared" ca="1" si="271"/>
        <v>46340.17475203456</v>
      </c>
      <c r="CY242" s="16">
        <f t="shared" ca="1" si="272"/>
        <v>427316.19317254104</v>
      </c>
      <c r="CZ242" s="16">
        <f t="shared" ca="1" si="310"/>
        <v>6.2245581065966817E-2</v>
      </c>
      <c r="DA242" s="16">
        <f t="shared" ca="1" si="311"/>
        <v>3.1122790532983408E-2</v>
      </c>
    </row>
    <row r="243" spans="2:105">
      <c r="B243" s="5">
        <v>222</v>
      </c>
      <c r="C243" s="4">
        <f t="shared" ca="1" si="273"/>
        <v>52232</v>
      </c>
      <c r="D243" s="5">
        <f t="shared" ca="1" si="274"/>
        <v>31</v>
      </c>
      <c r="E243" s="5">
        <f t="shared" ca="1" si="275"/>
        <v>6758</v>
      </c>
      <c r="F243" s="2">
        <f t="shared" ca="1" si="276"/>
        <v>431171.90730483725</v>
      </c>
      <c r="G243" s="2">
        <f t="shared" ca="1" si="248"/>
        <v>19512.860929112074</v>
      </c>
      <c r="H243" s="16">
        <f t="shared" ca="1" si="312"/>
        <v>6822.7793037765759</v>
      </c>
      <c r="I243" s="16">
        <f t="shared" ca="1" si="249"/>
        <v>126.98072980148736</v>
      </c>
      <c r="J243" s="14">
        <f t="shared" si="277"/>
        <v>450.45000000000005</v>
      </c>
      <c r="K243" s="5">
        <f t="shared" si="250"/>
        <v>0</v>
      </c>
      <c r="L243" s="16">
        <f t="shared" ca="1" si="251"/>
        <v>26913.070962690137</v>
      </c>
      <c r="M243" s="16">
        <f t="shared" ca="1" si="252"/>
        <v>411659.04637572519</v>
      </c>
      <c r="N243" s="16">
        <f t="shared" ca="1" si="278"/>
        <v>3.0629096858695307E-2</v>
      </c>
      <c r="O243" s="16">
        <f t="shared" ca="1" si="279"/>
        <v>3.0629096858695307E-2</v>
      </c>
      <c r="P243" s="82"/>
      <c r="Q243" s="77">
        <f ca="1">IFERROR(IF('Simulación Cliente'!$H$21="Simple",G243+H243+I243+J243+K243,AC243+AD243+AE243+AF243+AG243),"")</f>
        <v>26913.070962690137</v>
      </c>
      <c r="R243" s="79">
        <f t="shared" ca="1" si="280"/>
        <v>6758</v>
      </c>
      <c r="S243" s="78">
        <f ca="1">IFERROR((1+'Simulación Cliente'!$E$21)^(R243/360),"")</f>
        <v>34.821568993037623</v>
      </c>
      <c r="T243" s="75">
        <f t="shared" ca="1" si="281"/>
        <v>772.89</v>
      </c>
      <c r="X243" s="5">
        <v>222</v>
      </c>
      <c r="Y243" s="4">
        <f t="shared" ca="1" si="282"/>
        <v>52232</v>
      </c>
      <c r="Z243" s="5">
        <f t="shared" ca="1" si="318"/>
        <v>31</v>
      </c>
      <c r="AA243" s="5">
        <f t="shared" ca="1" si="283"/>
        <v>6758</v>
      </c>
      <c r="AB243" s="2">
        <f t="shared" ca="1" si="284"/>
        <v>427316.19317254104</v>
      </c>
      <c r="AC243" s="2">
        <f t="shared" ca="1" si="319"/>
        <v>15832.024916350121</v>
      </c>
      <c r="AD243" s="16">
        <f t="shared" ca="1" si="313"/>
        <v>6761.7672430707971</v>
      </c>
      <c r="AE243" s="16">
        <f t="shared" ca="1" si="253"/>
        <v>125.84521659635932</v>
      </c>
      <c r="AF243" s="14">
        <f t="shared" si="285"/>
        <v>450.45000000000005</v>
      </c>
      <c r="AG243" s="5">
        <f t="shared" si="254"/>
        <v>0</v>
      </c>
      <c r="AH243" s="16">
        <f t="shared" ca="1" si="255"/>
        <v>23170.08737601728</v>
      </c>
      <c r="AI243" s="16">
        <f t="shared" ca="1" si="256"/>
        <v>411484.1682561909</v>
      </c>
      <c r="AJ243" s="16">
        <f t="shared" ca="1" si="286"/>
        <v>3.0629096858695307E-2</v>
      </c>
      <c r="AK243" s="16">
        <f t="shared" ca="1" si="287"/>
        <v>3.0629096858695307E-2</v>
      </c>
      <c r="AO243" s="5">
        <v>222</v>
      </c>
      <c r="AP243" s="4" t="str">
        <f t="shared" si="288"/>
        <v/>
      </c>
      <c r="AQ243" s="5" t="str">
        <f t="shared" si="320"/>
        <v/>
      </c>
      <c r="AR243" s="5" t="str">
        <f t="shared" ca="1" si="289"/>
        <v/>
      </c>
      <c r="AS243" s="2" t="str">
        <f t="shared" si="290"/>
        <v/>
      </c>
      <c r="AT243" s="2" t="str">
        <f t="shared" si="321"/>
        <v/>
      </c>
      <c r="AU243" s="16" t="str">
        <f t="shared" si="314"/>
        <v/>
      </c>
      <c r="AV243" s="16" t="str">
        <f t="shared" si="257"/>
        <v/>
      </c>
      <c r="AW243" s="14" t="str">
        <f t="shared" si="291"/>
        <v/>
      </c>
      <c r="AX243" s="5" t="str">
        <f t="shared" si="258"/>
        <v/>
      </c>
      <c r="AY243" s="16" t="str">
        <f t="shared" si="259"/>
        <v/>
      </c>
      <c r="AZ243" s="16" t="str">
        <f t="shared" si="260"/>
        <v/>
      </c>
      <c r="BA243" s="16" t="str">
        <f t="shared" si="292"/>
        <v/>
      </c>
      <c r="BB243" s="16" t="str">
        <f t="shared" ca="1" si="293"/>
        <v/>
      </c>
      <c r="BF243" s="5">
        <v>222</v>
      </c>
      <c r="BG243" s="4" t="str">
        <f t="shared" si="294"/>
        <v/>
      </c>
      <c r="BH243" s="5" t="str">
        <f t="shared" si="322"/>
        <v/>
      </c>
      <c r="BI243" s="5" t="str">
        <f t="shared" ca="1" si="295"/>
        <v/>
      </c>
      <c r="BJ243" s="2" t="str">
        <f t="shared" si="296"/>
        <v/>
      </c>
      <c r="BK243" s="2" t="str">
        <f t="shared" si="323"/>
        <v/>
      </c>
      <c r="BL243" s="16" t="str">
        <f t="shared" si="315"/>
        <v/>
      </c>
      <c r="BM243" s="16" t="str">
        <f t="shared" si="261"/>
        <v/>
      </c>
      <c r="BN243" s="14" t="str">
        <f t="shared" si="297"/>
        <v/>
      </c>
      <c r="BO243" s="5" t="str">
        <f t="shared" si="262"/>
        <v/>
      </c>
      <c r="BP243" s="16" t="str">
        <f t="shared" si="263"/>
        <v/>
      </c>
      <c r="BQ243" s="16" t="str">
        <f t="shared" si="264"/>
        <v/>
      </c>
      <c r="BR243" s="16" t="str">
        <f t="shared" si="298"/>
        <v/>
      </c>
      <c r="BS243" s="16" t="str">
        <f t="shared" ca="1" si="299"/>
        <v/>
      </c>
      <c r="BW243" s="5">
        <v>222</v>
      </c>
      <c r="BX243" s="4">
        <f t="shared" ca="1" si="300"/>
        <v>52232</v>
      </c>
      <c r="BY243" s="5">
        <f t="shared" ca="1" si="324"/>
        <v>31</v>
      </c>
      <c r="BZ243" s="5">
        <f t="shared" ca="1" si="301"/>
        <v>6758</v>
      </c>
      <c r="CA243" s="2">
        <f t="shared" ca="1" si="302"/>
        <v>431171.90730483725</v>
      </c>
      <c r="CB243" s="2">
        <f t="shared" ca="1" si="325"/>
        <v>19512.860929112074</v>
      </c>
      <c r="CC243" s="16">
        <f t="shared" ca="1" si="316"/>
        <v>6822.7793037765759</v>
      </c>
      <c r="CD243" s="16">
        <f t="shared" ca="1" si="265"/>
        <v>126.98072980148736</v>
      </c>
      <c r="CE243" s="14">
        <f t="shared" si="303"/>
        <v>450.45000000000005</v>
      </c>
      <c r="CF243" s="5">
        <f t="shared" si="266"/>
        <v>0</v>
      </c>
      <c r="CG243" s="16">
        <f t="shared" ca="1" si="267"/>
        <v>26913.070962690137</v>
      </c>
      <c r="CH243" s="16">
        <f t="shared" ca="1" si="268"/>
        <v>411659.04637572519</v>
      </c>
      <c r="CI243" s="16">
        <f t="shared" ca="1" si="304"/>
        <v>3.0629096858695307E-2</v>
      </c>
      <c r="CJ243" s="16">
        <f t="shared" ca="1" si="305"/>
        <v>3.0629096858695307E-2</v>
      </c>
      <c r="CN243" s="5">
        <v>222</v>
      </c>
      <c r="CO243" s="4">
        <f t="shared" ca="1" si="306"/>
        <v>52232</v>
      </c>
      <c r="CP243" s="5">
        <f t="shared" ca="1" si="326"/>
        <v>31</v>
      </c>
      <c r="CQ243" s="5">
        <f t="shared" ca="1" si="307"/>
        <v>6758</v>
      </c>
      <c r="CR243" s="2">
        <f t="shared" ca="1" si="308"/>
        <v>427316.19317254104</v>
      </c>
      <c r="CS243" s="2">
        <f t="shared" ca="1" si="327"/>
        <v>15832.024916350121</v>
      </c>
      <c r="CT243" s="16">
        <f t="shared" ca="1" si="317"/>
        <v>6761.7672430707971</v>
      </c>
      <c r="CU243" s="16">
        <f t="shared" ca="1" si="269"/>
        <v>125.84521659635932</v>
      </c>
      <c r="CV243" s="14">
        <f t="shared" si="309"/>
        <v>450.45000000000005</v>
      </c>
      <c r="CW243" s="5">
        <f t="shared" si="270"/>
        <v>0</v>
      </c>
      <c r="CX243" s="16">
        <f t="shared" ca="1" si="271"/>
        <v>23170.08737601728</v>
      </c>
      <c r="CY243" s="16">
        <f t="shared" ca="1" si="272"/>
        <v>411484.1682561909</v>
      </c>
      <c r="CZ243" s="16">
        <f t="shared" ca="1" si="310"/>
        <v>3.0629096858695307E-2</v>
      </c>
      <c r="DA243" s="16">
        <f t="shared" ca="1" si="311"/>
        <v>3.0629096858695307E-2</v>
      </c>
    </row>
    <row r="244" spans="2:105">
      <c r="B244" s="5">
        <v>223</v>
      </c>
      <c r="C244" s="4">
        <f t="shared" ca="1" si="273"/>
        <v>52263</v>
      </c>
      <c r="D244" s="5">
        <f t="shared" ca="1" si="274"/>
        <v>31</v>
      </c>
      <c r="E244" s="5">
        <f t="shared" ca="1" si="275"/>
        <v>6789</v>
      </c>
      <c r="F244" s="2">
        <f t="shared" ca="1" si="276"/>
        <v>411659.04637572519</v>
      </c>
      <c r="G244" s="2">
        <f t="shared" ca="1" si="248"/>
        <v>19827.375160508956</v>
      </c>
      <c r="H244" s="16">
        <f t="shared" ca="1" si="312"/>
        <v>6514.0116372168613</v>
      </c>
      <c r="I244" s="16">
        <f t="shared" ca="1" si="249"/>
        <v>121.23416496431717</v>
      </c>
      <c r="J244" s="14">
        <f t="shared" si="277"/>
        <v>450.45000000000005</v>
      </c>
      <c r="K244" s="5">
        <f t="shared" si="250"/>
        <v>0</v>
      </c>
      <c r="L244" s="16">
        <f t="shared" ca="1" si="251"/>
        <v>26913.070962690137</v>
      </c>
      <c r="M244" s="16">
        <f t="shared" ca="1" si="252"/>
        <v>391831.67121521622</v>
      </c>
      <c r="N244" s="16">
        <f t="shared" ca="1" si="278"/>
        <v>3.0143234533712902E-2</v>
      </c>
      <c r="O244" s="16">
        <f t="shared" ca="1" si="279"/>
        <v>3.0143234533712902E-2</v>
      </c>
      <c r="P244" s="82"/>
      <c r="Q244" s="77">
        <f ca="1">IFERROR(IF('Simulación Cliente'!$H$21="Simple",G244+H244+I244+J244+K244,AC244+AD244+AE244+AF244+AG244),"")</f>
        <v>26913.070962690137</v>
      </c>
      <c r="R244" s="79">
        <f t="shared" ca="1" si="280"/>
        <v>6789</v>
      </c>
      <c r="S244" s="78">
        <f ca="1">IFERROR((1+'Simulación Cliente'!$E$21)^(R244/360),"")</f>
        <v>35.393298143289833</v>
      </c>
      <c r="T244" s="75">
        <f t="shared" ca="1" si="281"/>
        <v>760.4</v>
      </c>
      <c r="X244" s="5">
        <v>223</v>
      </c>
      <c r="Y244" s="4">
        <f t="shared" ca="1" si="282"/>
        <v>52263</v>
      </c>
      <c r="Z244" s="5">
        <f t="shared" ca="1" si="318"/>
        <v>31</v>
      </c>
      <c r="AA244" s="5">
        <f t="shared" ca="1" si="283"/>
        <v>6789</v>
      </c>
      <c r="AB244" s="2">
        <f t="shared" ca="1" si="284"/>
        <v>411484.1682561909</v>
      </c>
      <c r="AC244" s="2">
        <f t="shared" ca="1" si="319"/>
        <v>16087.210312592722</v>
      </c>
      <c r="AD244" s="16">
        <f t="shared" ca="1" si="313"/>
        <v>6511.2444003110522</v>
      </c>
      <c r="AE244" s="16">
        <f t="shared" ca="1" si="253"/>
        <v>121.18266311350416</v>
      </c>
      <c r="AF244" s="14">
        <f t="shared" si="285"/>
        <v>450.45000000000005</v>
      </c>
      <c r="AG244" s="5">
        <f t="shared" si="254"/>
        <v>0</v>
      </c>
      <c r="AH244" s="16">
        <f t="shared" ca="1" si="255"/>
        <v>23170.08737601728</v>
      </c>
      <c r="AI244" s="16">
        <f t="shared" ca="1" si="256"/>
        <v>395396.95794359816</v>
      </c>
      <c r="AJ244" s="16">
        <f t="shared" ca="1" si="286"/>
        <v>3.0143234533712902E-2</v>
      </c>
      <c r="AK244" s="16">
        <f t="shared" ca="1" si="287"/>
        <v>3.0143234533712902E-2</v>
      </c>
      <c r="AO244" s="5">
        <v>223</v>
      </c>
      <c r="AP244" s="4" t="str">
        <f t="shared" si="288"/>
        <v/>
      </c>
      <c r="AQ244" s="5" t="str">
        <f t="shared" si="320"/>
        <v/>
      </c>
      <c r="AR244" s="5" t="str">
        <f t="shared" ca="1" si="289"/>
        <v/>
      </c>
      <c r="AS244" s="2" t="str">
        <f t="shared" si="290"/>
        <v/>
      </c>
      <c r="AT244" s="2" t="str">
        <f t="shared" si="321"/>
        <v/>
      </c>
      <c r="AU244" s="16" t="str">
        <f t="shared" si="314"/>
        <v/>
      </c>
      <c r="AV244" s="16" t="str">
        <f t="shared" si="257"/>
        <v/>
      </c>
      <c r="AW244" s="14" t="str">
        <f t="shared" si="291"/>
        <v/>
      </c>
      <c r="AX244" s="5" t="str">
        <f t="shared" si="258"/>
        <v/>
      </c>
      <c r="AY244" s="16" t="str">
        <f t="shared" si="259"/>
        <v/>
      </c>
      <c r="AZ244" s="16" t="str">
        <f t="shared" si="260"/>
        <v/>
      </c>
      <c r="BA244" s="16" t="str">
        <f t="shared" si="292"/>
        <v/>
      </c>
      <c r="BB244" s="16" t="str">
        <f t="shared" ca="1" si="293"/>
        <v/>
      </c>
      <c r="BF244" s="5">
        <v>223</v>
      </c>
      <c r="BG244" s="4" t="str">
        <f t="shared" si="294"/>
        <v/>
      </c>
      <c r="BH244" s="5" t="str">
        <f t="shared" si="322"/>
        <v/>
      </c>
      <c r="BI244" s="5" t="str">
        <f t="shared" ca="1" si="295"/>
        <v/>
      </c>
      <c r="BJ244" s="2" t="str">
        <f t="shared" si="296"/>
        <v/>
      </c>
      <c r="BK244" s="2" t="str">
        <f t="shared" si="323"/>
        <v/>
      </c>
      <c r="BL244" s="16" t="str">
        <f t="shared" si="315"/>
        <v/>
      </c>
      <c r="BM244" s="16" t="str">
        <f t="shared" si="261"/>
        <v/>
      </c>
      <c r="BN244" s="14" t="str">
        <f t="shared" si="297"/>
        <v/>
      </c>
      <c r="BO244" s="5" t="str">
        <f t="shared" si="262"/>
        <v/>
      </c>
      <c r="BP244" s="16" t="str">
        <f t="shared" si="263"/>
        <v/>
      </c>
      <c r="BQ244" s="16" t="str">
        <f t="shared" si="264"/>
        <v/>
      </c>
      <c r="BR244" s="16" t="str">
        <f t="shared" si="298"/>
        <v/>
      </c>
      <c r="BS244" s="16" t="str">
        <f t="shared" ca="1" si="299"/>
        <v/>
      </c>
      <c r="BW244" s="5">
        <v>223</v>
      </c>
      <c r="BX244" s="4">
        <f t="shared" ca="1" si="300"/>
        <v>52263</v>
      </c>
      <c r="BY244" s="5">
        <f t="shared" ca="1" si="324"/>
        <v>31</v>
      </c>
      <c r="BZ244" s="5">
        <f t="shared" ca="1" si="301"/>
        <v>6789</v>
      </c>
      <c r="CA244" s="2">
        <f t="shared" ca="1" si="302"/>
        <v>411659.04637572519</v>
      </c>
      <c r="CB244" s="2">
        <f t="shared" ca="1" si="325"/>
        <v>19827.375160508956</v>
      </c>
      <c r="CC244" s="16">
        <f t="shared" ca="1" si="316"/>
        <v>6514.0116372168613</v>
      </c>
      <c r="CD244" s="16">
        <f t="shared" ca="1" si="265"/>
        <v>121.23416496431717</v>
      </c>
      <c r="CE244" s="14">
        <f t="shared" si="303"/>
        <v>450.45000000000005</v>
      </c>
      <c r="CF244" s="5">
        <f t="shared" si="266"/>
        <v>0</v>
      </c>
      <c r="CG244" s="16">
        <f t="shared" ca="1" si="267"/>
        <v>26913.070962690137</v>
      </c>
      <c r="CH244" s="16">
        <f t="shared" ca="1" si="268"/>
        <v>391831.67121521622</v>
      </c>
      <c r="CI244" s="16">
        <f t="shared" ca="1" si="304"/>
        <v>3.0143234533712902E-2</v>
      </c>
      <c r="CJ244" s="16">
        <f t="shared" ca="1" si="305"/>
        <v>3.0143234533712902E-2</v>
      </c>
      <c r="CN244" s="5">
        <v>223</v>
      </c>
      <c r="CO244" s="4">
        <f t="shared" ca="1" si="306"/>
        <v>52263</v>
      </c>
      <c r="CP244" s="5">
        <f t="shared" ca="1" si="326"/>
        <v>31</v>
      </c>
      <c r="CQ244" s="5">
        <f t="shared" ca="1" si="307"/>
        <v>6789</v>
      </c>
      <c r="CR244" s="2">
        <f t="shared" ca="1" si="308"/>
        <v>411484.1682561909</v>
      </c>
      <c r="CS244" s="2">
        <f t="shared" ca="1" si="327"/>
        <v>16087.210312592722</v>
      </c>
      <c r="CT244" s="16">
        <f t="shared" ca="1" si="317"/>
        <v>6511.2444003110522</v>
      </c>
      <c r="CU244" s="16">
        <f t="shared" ca="1" si="269"/>
        <v>121.18266311350416</v>
      </c>
      <c r="CV244" s="14">
        <f t="shared" si="309"/>
        <v>450.45000000000005</v>
      </c>
      <c r="CW244" s="5">
        <f t="shared" si="270"/>
        <v>0</v>
      </c>
      <c r="CX244" s="16">
        <f t="shared" ca="1" si="271"/>
        <v>23170.08737601728</v>
      </c>
      <c r="CY244" s="16">
        <f t="shared" ca="1" si="272"/>
        <v>395396.95794359816</v>
      </c>
      <c r="CZ244" s="16">
        <f t="shared" ca="1" si="310"/>
        <v>3.0143234533712902E-2</v>
      </c>
      <c r="DA244" s="16">
        <f t="shared" ca="1" si="311"/>
        <v>3.0143234533712902E-2</v>
      </c>
    </row>
    <row r="245" spans="2:105">
      <c r="B245" s="5">
        <v>224</v>
      </c>
      <c r="C245" s="4">
        <f t="shared" ca="1" si="273"/>
        <v>52291</v>
      </c>
      <c r="D245" s="5">
        <f t="shared" ca="1" si="274"/>
        <v>28</v>
      </c>
      <c r="E245" s="5">
        <f t="shared" ca="1" si="275"/>
        <v>6817</v>
      </c>
      <c r="F245" s="2">
        <f t="shared" ca="1" si="276"/>
        <v>391831.67121521622</v>
      </c>
      <c r="G245" s="2">
        <f t="shared" ca="1" si="248"/>
        <v>20762.416745748778</v>
      </c>
      <c r="H245" s="16">
        <f t="shared" ca="1" si="312"/>
        <v>5595.9779824563684</v>
      </c>
      <c r="I245" s="16">
        <f t="shared" ca="1" si="249"/>
        <v>104.22623448499155</v>
      </c>
      <c r="J245" s="14">
        <f t="shared" si="277"/>
        <v>450.45000000000005</v>
      </c>
      <c r="K245" s="5">
        <f t="shared" si="250"/>
        <v>0</v>
      </c>
      <c r="L245" s="16">
        <f t="shared" ca="1" si="251"/>
        <v>26913.070962690137</v>
      </c>
      <c r="M245" s="16">
        <f t="shared" ca="1" si="252"/>
        <v>371069.25446946744</v>
      </c>
      <c r="N245" s="16">
        <f t="shared" ca="1" si="278"/>
        <v>2.9711018984108082E-2</v>
      </c>
      <c r="O245" s="16">
        <f t="shared" ca="1" si="279"/>
        <v>2.9711018984108082E-2</v>
      </c>
      <c r="P245" s="82"/>
      <c r="Q245" s="77">
        <f ca="1">IFERROR(IF('Simulación Cliente'!$H$21="Simple",G245+H245+I245+J245+K245,AC245+AD245+AE245+AF245+AG245),"")</f>
        <v>26913.070962690137</v>
      </c>
      <c r="R245" s="79">
        <f t="shared" ca="1" si="280"/>
        <v>6817</v>
      </c>
      <c r="S245" s="78">
        <f ca="1">IFERROR((1+'Simulación Cliente'!$E$21)^(R245/360),"")</f>
        <v>35.917762841103702</v>
      </c>
      <c r="T245" s="75">
        <f t="shared" ca="1" si="281"/>
        <v>749.3</v>
      </c>
      <c r="X245" s="5">
        <v>224</v>
      </c>
      <c r="Y245" s="4">
        <f t="shared" ca="1" si="282"/>
        <v>52291</v>
      </c>
      <c r="Z245" s="5">
        <f t="shared" ca="1" si="318"/>
        <v>28</v>
      </c>
      <c r="AA245" s="5">
        <f t="shared" ca="1" si="283"/>
        <v>6817</v>
      </c>
      <c r="AB245" s="2">
        <f t="shared" ca="1" si="284"/>
        <v>395396.95794359816</v>
      </c>
      <c r="AC245" s="2">
        <f t="shared" ca="1" si="319"/>
        <v>16967.566850309457</v>
      </c>
      <c r="AD245" s="16">
        <f t="shared" ca="1" si="313"/>
        <v>5646.8959339616486</v>
      </c>
      <c r="AE245" s="16">
        <f t="shared" ca="1" si="253"/>
        <v>105.17459174617493</v>
      </c>
      <c r="AF245" s="14">
        <f t="shared" si="285"/>
        <v>450.45000000000005</v>
      </c>
      <c r="AG245" s="5">
        <f t="shared" si="254"/>
        <v>0</v>
      </c>
      <c r="AH245" s="16">
        <f t="shared" ca="1" si="255"/>
        <v>23170.08737601728</v>
      </c>
      <c r="AI245" s="16">
        <f t="shared" ca="1" si="256"/>
        <v>378429.39109328872</v>
      </c>
      <c r="AJ245" s="16">
        <f t="shared" ca="1" si="286"/>
        <v>2.9711018984108082E-2</v>
      </c>
      <c r="AK245" s="16">
        <f t="shared" ca="1" si="287"/>
        <v>2.9711018984108082E-2</v>
      </c>
      <c r="AO245" s="5">
        <v>224</v>
      </c>
      <c r="AP245" s="4" t="str">
        <f t="shared" si="288"/>
        <v/>
      </c>
      <c r="AQ245" s="5" t="str">
        <f t="shared" si="320"/>
        <v/>
      </c>
      <c r="AR245" s="5" t="str">
        <f t="shared" ca="1" si="289"/>
        <v/>
      </c>
      <c r="AS245" s="2" t="str">
        <f t="shared" si="290"/>
        <v/>
      </c>
      <c r="AT245" s="2" t="str">
        <f t="shared" si="321"/>
        <v/>
      </c>
      <c r="AU245" s="16" t="str">
        <f t="shared" si="314"/>
        <v/>
      </c>
      <c r="AV245" s="16" t="str">
        <f t="shared" si="257"/>
        <v/>
      </c>
      <c r="AW245" s="14" t="str">
        <f t="shared" si="291"/>
        <v/>
      </c>
      <c r="AX245" s="5" t="str">
        <f t="shared" si="258"/>
        <v/>
      </c>
      <c r="AY245" s="16" t="str">
        <f t="shared" si="259"/>
        <v/>
      </c>
      <c r="AZ245" s="16" t="str">
        <f t="shared" si="260"/>
        <v/>
      </c>
      <c r="BA245" s="16" t="str">
        <f t="shared" si="292"/>
        <v/>
      </c>
      <c r="BB245" s="16" t="str">
        <f t="shared" ca="1" si="293"/>
        <v/>
      </c>
      <c r="BF245" s="5">
        <v>224</v>
      </c>
      <c r="BG245" s="4" t="str">
        <f t="shared" si="294"/>
        <v/>
      </c>
      <c r="BH245" s="5" t="str">
        <f t="shared" si="322"/>
        <v/>
      </c>
      <c r="BI245" s="5" t="str">
        <f t="shared" ca="1" si="295"/>
        <v/>
      </c>
      <c r="BJ245" s="2" t="str">
        <f t="shared" si="296"/>
        <v/>
      </c>
      <c r="BK245" s="2" t="str">
        <f t="shared" si="323"/>
        <v/>
      </c>
      <c r="BL245" s="16" t="str">
        <f t="shared" si="315"/>
        <v/>
      </c>
      <c r="BM245" s="16" t="str">
        <f t="shared" si="261"/>
        <v/>
      </c>
      <c r="BN245" s="14" t="str">
        <f t="shared" si="297"/>
        <v/>
      </c>
      <c r="BO245" s="5" t="str">
        <f t="shared" si="262"/>
        <v/>
      </c>
      <c r="BP245" s="16" t="str">
        <f t="shared" si="263"/>
        <v/>
      </c>
      <c r="BQ245" s="16" t="str">
        <f t="shared" si="264"/>
        <v/>
      </c>
      <c r="BR245" s="16" t="str">
        <f t="shared" si="298"/>
        <v/>
      </c>
      <c r="BS245" s="16" t="str">
        <f t="shared" ca="1" si="299"/>
        <v/>
      </c>
      <c r="BW245" s="5">
        <v>224</v>
      </c>
      <c r="BX245" s="4">
        <f t="shared" ca="1" si="300"/>
        <v>52291</v>
      </c>
      <c r="BY245" s="5">
        <f t="shared" ca="1" si="324"/>
        <v>28</v>
      </c>
      <c r="BZ245" s="5">
        <f t="shared" ca="1" si="301"/>
        <v>6817</v>
      </c>
      <c r="CA245" s="2">
        <f t="shared" ca="1" si="302"/>
        <v>391831.67121521622</v>
      </c>
      <c r="CB245" s="2">
        <f t="shared" ca="1" si="325"/>
        <v>20762.416745748778</v>
      </c>
      <c r="CC245" s="16">
        <f t="shared" ca="1" si="316"/>
        <v>5595.9779824563684</v>
      </c>
      <c r="CD245" s="16">
        <f t="shared" ca="1" si="265"/>
        <v>104.22623448499155</v>
      </c>
      <c r="CE245" s="14">
        <f t="shared" si="303"/>
        <v>450.45000000000005</v>
      </c>
      <c r="CF245" s="5">
        <f t="shared" si="266"/>
        <v>0</v>
      </c>
      <c r="CG245" s="16">
        <f t="shared" ca="1" si="267"/>
        <v>26913.070962690137</v>
      </c>
      <c r="CH245" s="16">
        <f t="shared" ca="1" si="268"/>
        <v>371069.25446946744</v>
      </c>
      <c r="CI245" s="16">
        <f t="shared" ca="1" si="304"/>
        <v>2.9711018984108082E-2</v>
      </c>
      <c r="CJ245" s="16">
        <f t="shared" ca="1" si="305"/>
        <v>2.9711018984108082E-2</v>
      </c>
      <c r="CN245" s="5">
        <v>224</v>
      </c>
      <c r="CO245" s="4">
        <f t="shared" ca="1" si="306"/>
        <v>52291</v>
      </c>
      <c r="CP245" s="5">
        <f t="shared" ca="1" si="326"/>
        <v>28</v>
      </c>
      <c r="CQ245" s="5">
        <f t="shared" ca="1" si="307"/>
        <v>6817</v>
      </c>
      <c r="CR245" s="2">
        <f t="shared" ca="1" si="308"/>
        <v>395396.95794359816</v>
      </c>
      <c r="CS245" s="2">
        <f t="shared" ca="1" si="327"/>
        <v>16967.566850309457</v>
      </c>
      <c r="CT245" s="16">
        <f t="shared" ca="1" si="317"/>
        <v>5646.8959339616486</v>
      </c>
      <c r="CU245" s="16">
        <f t="shared" ca="1" si="269"/>
        <v>105.17459174617493</v>
      </c>
      <c r="CV245" s="14">
        <f t="shared" si="309"/>
        <v>450.45000000000005</v>
      </c>
      <c r="CW245" s="5">
        <f t="shared" si="270"/>
        <v>0</v>
      </c>
      <c r="CX245" s="16">
        <f t="shared" ca="1" si="271"/>
        <v>23170.08737601728</v>
      </c>
      <c r="CY245" s="16">
        <f t="shared" ca="1" si="272"/>
        <v>378429.39109328872</v>
      </c>
      <c r="CZ245" s="16">
        <f t="shared" ca="1" si="310"/>
        <v>2.9711018984108082E-2</v>
      </c>
      <c r="DA245" s="16">
        <f t="shared" ca="1" si="311"/>
        <v>2.9711018984108082E-2</v>
      </c>
    </row>
    <row r="246" spans="2:105">
      <c r="B246" s="5">
        <v>225</v>
      </c>
      <c r="C246" s="4">
        <f t="shared" ca="1" si="273"/>
        <v>52322</v>
      </c>
      <c r="D246" s="5">
        <f t="shared" ca="1" si="274"/>
        <v>31</v>
      </c>
      <c r="E246" s="5">
        <f t="shared" ca="1" si="275"/>
        <v>6848</v>
      </c>
      <c r="F246" s="2">
        <f t="shared" ca="1" si="276"/>
        <v>371069.25446946744</v>
      </c>
      <c r="G246" s="2">
        <f t="shared" ca="1" si="248"/>
        <v>20481.613780377862</v>
      </c>
      <c r="H246" s="16">
        <f t="shared" ca="1" si="312"/>
        <v>5871.726767839179</v>
      </c>
      <c r="I246" s="16">
        <f t="shared" ca="1" si="249"/>
        <v>109.28041447309334</v>
      </c>
      <c r="J246" s="14">
        <f t="shared" si="277"/>
        <v>450.45000000000005</v>
      </c>
      <c r="K246" s="5">
        <f t="shared" si="250"/>
        <v>0</v>
      </c>
      <c r="L246" s="16">
        <f t="shared" ca="1" si="251"/>
        <v>26913.070962690137</v>
      </c>
      <c r="M246" s="16">
        <f t="shared" ca="1" si="252"/>
        <v>350587.6406890896</v>
      </c>
      <c r="N246" s="16">
        <f t="shared" ca="1" si="278"/>
        <v>2.923971991747833E-2</v>
      </c>
      <c r="O246" s="16">
        <f t="shared" ca="1" si="279"/>
        <v>2.923971991747833E-2</v>
      </c>
      <c r="P246" s="82"/>
      <c r="Q246" s="77">
        <f ca="1">IFERROR(IF('Simulación Cliente'!$H$21="Simple",G246+H246+I246+J246+K246,AC246+AD246+AE246+AF246+AG246),"")</f>
        <v>26913.070962690137</v>
      </c>
      <c r="R246" s="79">
        <f t="shared" ca="1" si="280"/>
        <v>6848</v>
      </c>
      <c r="S246" s="78">
        <f ca="1">IFERROR((1+'Simulación Cliente'!$E$21)^(R246/360),"")</f>
        <v>36.507490203251315</v>
      </c>
      <c r="T246" s="75">
        <f t="shared" ca="1" si="281"/>
        <v>737.19</v>
      </c>
      <c r="X246" s="5">
        <v>225</v>
      </c>
      <c r="Y246" s="4">
        <f t="shared" ca="1" si="282"/>
        <v>52322</v>
      </c>
      <c r="Z246" s="5">
        <f t="shared" ca="1" si="318"/>
        <v>31</v>
      </c>
      <c r="AA246" s="5">
        <f t="shared" ca="1" si="283"/>
        <v>6848</v>
      </c>
      <c r="AB246" s="2">
        <f t="shared" ca="1" si="284"/>
        <v>378429.39109328872</v>
      </c>
      <c r="AC246" s="2">
        <f t="shared" ca="1" si="319"/>
        <v>16619.99727146839</v>
      </c>
      <c r="AD246" s="16">
        <f t="shared" ca="1" si="313"/>
        <v>5988.1921195451123</v>
      </c>
      <c r="AE246" s="16">
        <f t="shared" ca="1" si="253"/>
        <v>111.44798500377433</v>
      </c>
      <c r="AF246" s="14">
        <f t="shared" si="285"/>
        <v>450.45000000000005</v>
      </c>
      <c r="AG246" s="5">
        <f t="shared" si="254"/>
        <v>0</v>
      </c>
      <c r="AH246" s="16">
        <f t="shared" ca="1" si="255"/>
        <v>23170.08737601728</v>
      </c>
      <c r="AI246" s="16">
        <f t="shared" ca="1" si="256"/>
        <v>361809.39382182033</v>
      </c>
      <c r="AJ246" s="16">
        <f t="shared" ca="1" si="286"/>
        <v>2.923971991747833E-2</v>
      </c>
      <c r="AK246" s="16">
        <f t="shared" ca="1" si="287"/>
        <v>2.923971991747833E-2</v>
      </c>
      <c r="AO246" s="5">
        <v>225</v>
      </c>
      <c r="AP246" s="4" t="str">
        <f t="shared" si="288"/>
        <v/>
      </c>
      <c r="AQ246" s="5" t="str">
        <f t="shared" si="320"/>
        <v/>
      </c>
      <c r="AR246" s="5" t="str">
        <f t="shared" ca="1" si="289"/>
        <v/>
      </c>
      <c r="AS246" s="2" t="str">
        <f t="shared" si="290"/>
        <v/>
      </c>
      <c r="AT246" s="2" t="str">
        <f t="shared" si="321"/>
        <v/>
      </c>
      <c r="AU246" s="16" t="str">
        <f t="shared" si="314"/>
        <v/>
      </c>
      <c r="AV246" s="16" t="str">
        <f t="shared" si="257"/>
        <v/>
      </c>
      <c r="AW246" s="14" t="str">
        <f t="shared" si="291"/>
        <v/>
      </c>
      <c r="AX246" s="5" t="str">
        <f t="shared" si="258"/>
        <v/>
      </c>
      <c r="AY246" s="16" t="str">
        <f t="shared" si="259"/>
        <v/>
      </c>
      <c r="AZ246" s="16" t="str">
        <f t="shared" si="260"/>
        <v/>
      </c>
      <c r="BA246" s="16" t="str">
        <f t="shared" si="292"/>
        <v/>
      </c>
      <c r="BB246" s="16" t="str">
        <f t="shared" ca="1" si="293"/>
        <v/>
      </c>
      <c r="BF246" s="5">
        <v>225</v>
      </c>
      <c r="BG246" s="4" t="str">
        <f t="shared" si="294"/>
        <v/>
      </c>
      <c r="BH246" s="5" t="str">
        <f t="shared" si="322"/>
        <v/>
      </c>
      <c r="BI246" s="5" t="str">
        <f t="shared" ca="1" si="295"/>
        <v/>
      </c>
      <c r="BJ246" s="2" t="str">
        <f t="shared" si="296"/>
        <v/>
      </c>
      <c r="BK246" s="2" t="str">
        <f t="shared" si="323"/>
        <v/>
      </c>
      <c r="BL246" s="16" t="str">
        <f t="shared" si="315"/>
        <v/>
      </c>
      <c r="BM246" s="16" t="str">
        <f t="shared" si="261"/>
        <v/>
      </c>
      <c r="BN246" s="14" t="str">
        <f t="shared" si="297"/>
        <v/>
      </c>
      <c r="BO246" s="5" t="str">
        <f t="shared" si="262"/>
        <v/>
      </c>
      <c r="BP246" s="16" t="str">
        <f t="shared" si="263"/>
        <v/>
      </c>
      <c r="BQ246" s="16" t="str">
        <f t="shared" si="264"/>
        <v/>
      </c>
      <c r="BR246" s="16" t="str">
        <f t="shared" si="298"/>
        <v/>
      </c>
      <c r="BS246" s="16" t="str">
        <f t="shared" ca="1" si="299"/>
        <v/>
      </c>
      <c r="BW246" s="5">
        <v>225</v>
      </c>
      <c r="BX246" s="4">
        <f t="shared" ca="1" si="300"/>
        <v>52322</v>
      </c>
      <c r="BY246" s="5">
        <f t="shared" ca="1" si="324"/>
        <v>31</v>
      </c>
      <c r="BZ246" s="5">
        <f t="shared" ca="1" si="301"/>
        <v>6848</v>
      </c>
      <c r="CA246" s="2">
        <f t="shared" ca="1" si="302"/>
        <v>371069.25446946744</v>
      </c>
      <c r="CB246" s="2">
        <f t="shared" ca="1" si="325"/>
        <v>20481.613780377862</v>
      </c>
      <c r="CC246" s="16">
        <f t="shared" ca="1" si="316"/>
        <v>5871.726767839179</v>
      </c>
      <c r="CD246" s="16">
        <f t="shared" ca="1" si="265"/>
        <v>109.28041447309334</v>
      </c>
      <c r="CE246" s="14">
        <f t="shared" si="303"/>
        <v>450.45000000000005</v>
      </c>
      <c r="CF246" s="5">
        <f t="shared" si="266"/>
        <v>0</v>
      </c>
      <c r="CG246" s="16">
        <f t="shared" ca="1" si="267"/>
        <v>26913.070962690137</v>
      </c>
      <c r="CH246" s="16">
        <f t="shared" ca="1" si="268"/>
        <v>350587.6406890896</v>
      </c>
      <c r="CI246" s="16">
        <f t="shared" ca="1" si="304"/>
        <v>2.923971991747833E-2</v>
      </c>
      <c r="CJ246" s="16">
        <f t="shared" ca="1" si="305"/>
        <v>2.923971991747833E-2</v>
      </c>
      <c r="CN246" s="5">
        <v>225</v>
      </c>
      <c r="CO246" s="4">
        <f t="shared" ca="1" si="306"/>
        <v>52322</v>
      </c>
      <c r="CP246" s="5">
        <f t="shared" ca="1" si="326"/>
        <v>31</v>
      </c>
      <c r="CQ246" s="5">
        <f t="shared" ca="1" si="307"/>
        <v>6848</v>
      </c>
      <c r="CR246" s="2">
        <f t="shared" ca="1" si="308"/>
        <v>378429.39109328872</v>
      </c>
      <c r="CS246" s="2">
        <f t="shared" ca="1" si="327"/>
        <v>16619.99727146839</v>
      </c>
      <c r="CT246" s="16">
        <f t="shared" ca="1" si="317"/>
        <v>5988.1921195451123</v>
      </c>
      <c r="CU246" s="16">
        <f t="shared" ca="1" si="269"/>
        <v>111.44798500377433</v>
      </c>
      <c r="CV246" s="14">
        <f t="shared" si="309"/>
        <v>450.45000000000005</v>
      </c>
      <c r="CW246" s="5">
        <f t="shared" si="270"/>
        <v>0</v>
      </c>
      <c r="CX246" s="16">
        <f t="shared" ca="1" si="271"/>
        <v>23170.08737601728</v>
      </c>
      <c r="CY246" s="16">
        <f t="shared" ca="1" si="272"/>
        <v>361809.39382182033</v>
      </c>
      <c r="CZ246" s="16">
        <f t="shared" ca="1" si="310"/>
        <v>2.923971991747833E-2</v>
      </c>
      <c r="DA246" s="16">
        <f t="shared" ca="1" si="311"/>
        <v>2.923971991747833E-2</v>
      </c>
    </row>
    <row r="247" spans="2:105">
      <c r="B247" s="5">
        <v>226</v>
      </c>
      <c r="C247" s="4">
        <f t="shared" ca="1" si="273"/>
        <v>52352</v>
      </c>
      <c r="D247" s="5">
        <f t="shared" ca="1" si="274"/>
        <v>30</v>
      </c>
      <c r="E247" s="5">
        <f t="shared" ca="1" si="275"/>
        <v>6878</v>
      </c>
      <c r="F247" s="2">
        <f t="shared" ca="1" si="276"/>
        <v>350587.6406890896</v>
      </c>
      <c r="G247" s="2">
        <f t="shared" ca="1" si="248"/>
        <v>20995.392342393738</v>
      </c>
      <c r="H247" s="16">
        <f t="shared" ca="1" si="312"/>
        <v>5367.3111426999767</v>
      </c>
      <c r="I247" s="16">
        <f t="shared" ca="1" si="249"/>
        <v>99.917477596422344</v>
      </c>
      <c r="J247" s="14">
        <f t="shared" si="277"/>
        <v>450.45000000000005</v>
      </c>
      <c r="K247" s="5">
        <f t="shared" si="250"/>
        <v>0</v>
      </c>
      <c r="L247" s="16">
        <f t="shared" ca="1" si="251"/>
        <v>26913.070962690137</v>
      </c>
      <c r="M247" s="16">
        <f t="shared" ca="1" si="252"/>
        <v>329592.24834669585</v>
      </c>
      <c r="N247" s="16">
        <f t="shared" ca="1" si="278"/>
        <v>2.8790743517036584E-2</v>
      </c>
      <c r="O247" s="16">
        <f t="shared" ca="1" si="279"/>
        <v>2.8790743517036584E-2</v>
      </c>
      <c r="P247" s="82"/>
      <c r="Q247" s="77">
        <f ca="1">IFERROR(IF('Simulación Cliente'!$H$21="Simple",G247+H247+I247+J247+K247,AC247+AD247+AE247+AF247+AG247),"")</f>
        <v>26913.070962690137</v>
      </c>
      <c r="R247" s="79">
        <f t="shared" ca="1" si="280"/>
        <v>6878</v>
      </c>
      <c r="S247" s="78">
        <f ca="1">IFERROR((1+'Simulación Cliente'!$E$21)^(R247/360),"")</f>
        <v>37.087411633550879</v>
      </c>
      <c r="T247" s="75">
        <f t="shared" ca="1" si="281"/>
        <v>725.67</v>
      </c>
      <c r="X247" s="5">
        <v>226</v>
      </c>
      <c r="Y247" s="4">
        <f t="shared" ca="1" si="282"/>
        <v>52352</v>
      </c>
      <c r="Z247" s="5">
        <f t="shared" ca="1" si="318"/>
        <v>30</v>
      </c>
      <c r="AA247" s="5">
        <f t="shared" ca="1" si="283"/>
        <v>6878</v>
      </c>
      <c r="AB247" s="2">
        <f t="shared" ca="1" si="284"/>
        <v>361809.39382182033</v>
      </c>
      <c r="AC247" s="2">
        <f t="shared" ca="1" si="319"/>
        <v>17077.411457537244</v>
      </c>
      <c r="AD247" s="16">
        <f t="shared" ca="1" si="313"/>
        <v>5539.1102412407836</v>
      </c>
      <c r="AE247" s="16">
        <f t="shared" ca="1" si="253"/>
        <v>103.11567723925162</v>
      </c>
      <c r="AF247" s="14">
        <f t="shared" si="285"/>
        <v>450.45000000000005</v>
      </c>
      <c r="AG247" s="5">
        <f t="shared" si="254"/>
        <v>0</v>
      </c>
      <c r="AH247" s="16">
        <f t="shared" ca="1" si="255"/>
        <v>23170.08737601728</v>
      </c>
      <c r="AI247" s="16">
        <f t="shared" ca="1" si="256"/>
        <v>344731.98236428306</v>
      </c>
      <c r="AJ247" s="16">
        <f t="shared" ca="1" si="286"/>
        <v>2.8790743517036584E-2</v>
      </c>
      <c r="AK247" s="16">
        <f t="shared" ca="1" si="287"/>
        <v>2.8790743517036584E-2</v>
      </c>
      <c r="AO247" s="5">
        <v>226</v>
      </c>
      <c r="AP247" s="4" t="str">
        <f t="shared" si="288"/>
        <v/>
      </c>
      <c r="AQ247" s="5" t="str">
        <f t="shared" si="320"/>
        <v/>
      </c>
      <c r="AR247" s="5" t="str">
        <f t="shared" ca="1" si="289"/>
        <v/>
      </c>
      <c r="AS247" s="2" t="str">
        <f t="shared" si="290"/>
        <v/>
      </c>
      <c r="AT247" s="2" t="str">
        <f t="shared" si="321"/>
        <v/>
      </c>
      <c r="AU247" s="16" t="str">
        <f t="shared" si="314"/>
        <v/>
      </c>
      <c r="AV247" s="16" t="str">
        <f t="shared" si="257"/>
        <v/>
      </c>
      <c r="AW247" s="14" t="str">
        <f t="shared" si="291"/>
        <v/>
      </c>
      <c r="AX247" s="5" t="str">
        <f t="shared" si="258"/>
        <v/>
      </c>
      <c r="AY247" s="16" t="str">
        <f t="shared" si="259"/>
        <v/>
      </c>
      <c r="AZ247" s="16" t="str">
        <f t="shared" si="260"/>
        <v/>
      </c>
      <c r="BA247" s="16" t="str">
        <f t="shared" si="292"/>
        <v/>
      </c>
      <c r="BB247" s="16" t="str">
        <f t="shared" ca="1" si="293"/>
        <v/>
      </c>
      <c r="BF247" s="5">
        <v>226</v>
      </c>
      <c r="BG247" s="4" t="str">
        <f t="shared" si="294"/>
        <v/>
      </c>
      <c r="BH247" s="5" t="str">
        <f t="shared" si="322"/>
        <v/>
      </c>
      <c r="BI247" s="5" t="str">
        <f t="shared" ca="1" si="295"/>
        <v/>
      </c>
      <c r="BJ247" s="2" t="str">
        <f t="shared" si="296"/>
        <v/>
      </c>
      <c r="BK247" s="2" t="str">
        <f t="shared" si="323"/>
        <v/>
      </c>
      <c r="BL247" s="16" t="str">
        <f t="shared" si="315"/>
        <v/>
      </c>
      <c r="BM247" s="16" t="str">
        <f t="shared" si="261"/>
        <v/>
      </c>
      <c r="BN247" s="14" t="str">
        <f t="shared" si="297"/>
        <v/>
      </c>
      <c r="BO247" s="5" t="str">
        <f t="shared" si="262"/>
        <v/>
      </c>
      <c r="BP247" s="16" t="str">
        <f t="shared" si="263"/>
        <v/>
      </c>
      <c r="BQ247" s="16" t="str">
        <f t="shared" si="264"/>
        <v/>
      </c>
      <c r="BR247" s="16" t="str">
        <f t="shared" si="298"/>
        <v/>
      </c>
      <c r="BS247" s="16" t="str">
        <f t="shared" ca="1" si="299"/>
        <v/>
      </c>
      <c r="BW247" s="5">
        <v>226</v>
      </c>
      <c r="BX247" s="4">
        <f t="shared" ca="1" si="300"/>
        <v>52352</v>
      </c>
      <c r="BY247" s="5">
        <f t="shared" ca="1" si="324"/>
        <v>30</v>
      </c>
      <c r="BZ247" s="5">
        <f t="shared" ca="1" si="301"/>
        <v>6878</v>
      </c>
      <c r="CA247" s="2">
        <f t="shared" ca="1" si="302"/>
        <v>350587.6406890896</v>
      </c>
      <c r="CB247" s="2">
        <f t="shared" ca="1" si="325"/>
        <v>20995.392342393738</v>
      </c>
      <c r="CC247" s="16">
        <f t="shared" ca="1" si="316"/>
        <v>5367.3111426999767</v>
      </c>
      <c r="CD247" s="16">
        <f t="shared" ca="1" si="265"/>
        <v>99.917477596422344</v>
      </c>
      <c r="CE247" s="14">
        <f t="shared" si="303"/>
        <v>450.45000000000005</v>
      </c>
      <c r="CF247" s="5">
        <f t="shared" si="266"/>
        <v>0</v>
      </c>
      <c r="CG247" s="16">
        <f t="shared" ca="1" si="267"/>
        <v>26913.070962690137</v>
      </c>
      <c r="CH247" s="16">
        <f t="shared" ca="1" si="268"/>
        <v>329592.24834669585</v>
      </c>
      <c r="CI247" s="16">
        <f t="shared" ca="1" si="304"/>
        <v>2.8790743517036584E-2</v>
      </c>
      <c r="CJ247" s="16">
        <f t="shared" ca="1" si="305"/>
        <v>2.8790743517036584E-2</v>
      </c>
      <c r="CN247" s="5">
        <v>226</v>
      </c>
      <c r="CO247" s="4">
        <f t="shared" ca="1" si="306"/>
        <v>52352</v>
      </c>
      <c r="CP247" s="5">
        <f t="shared" ca="1" si="326"/>
        <v>30</v>
      </c>
      <c r="CQ247" s="5">
        <f t="shared" ca="1" si="307"/>
        <v>6878</v>
      </c>
      <c r="CR247" s="2">
        <f t="shared" ca="1" si="308"/>
        <v>361809.39382182033</v>
      </c>
      <c r="CS247" s="2">
        <f t="shared" ca="1" si="327"/>
        <v>17077.411457537244</v>
      </c>
      <c r="CT247" s="16">
        <f t="shared" ca="1" si="317"/>
        <v>5539.1102412407836</v>
      </c>
      <c r="CU247" s="16">
        <f t="shared" ca="1" si="269"/>
        <v>103.11567723925162</v>
      </c>
      <c r="CV247" s="14">
        <f t="shared" si="309"/>
        <v>450.45000000000005</v>
      </c>
      <c r="CW247" s="5">
        <f t="shared" si="270"/>
        <v>0</v>
      </c>
      <c r="CX247" s="16">
        <f t="shared" ca="1" si="271"/>
        <v>23170.08737601728</v>
      </c>
      <c r="CY247" s="16">
        <f t="shared" ca="1" si="272"/>
        <v>344731.98236428306</v>
      </c>
      <c r="CZ247" s="16">
        <f t="shared" ca="1" si="310"/>
        <v>2.8790743517036584E-2</v>
      </c>
      <c r="DA247" s="16">
        <f t="shared" ca="1" si="311"/>
        <v>2.8790743517036584E-2</v>
      </c>
    </row>
    <row r="248" spans="2:105">
      <c r="B248" s="5">
        <v>227</v>
      </c>
      <c r="C248" s="4">
        <f t="shared" ca="1" si="273"/>
        <v>52383</v>
      </c>
      <c r="D248" s="5">
        <f t="shared" ca="1" si="274"/>
        <v>31</v>
      </c>
      <c r="E248" s="5">
        <f t="shared" ca="1" si="275"/>
        <v>6909</v>
      </c>
      <c r="F248" s="2">
        <f t="shared" ca="1" si="276"/>
        <v>329592.24834669585</v>
      </c>
      <c r="G248" s="2">
        <f t="shared" ca="1" si="248"/>
        <v>21150.15278902138</v>
      </c>
      <c r="H248" s="16">
        <f t="shared" ca="1" si="312"/>
        <v>5215.4027955146366</v>
      </c>
      <c r="I248" s="16">
        <f t="shared" ca="1" si="249"/>
        <v>97.065378154118378</v>
      </c>
      <c r="J248" s="14">
        <f t="shared" si="277"/>
        <v>450.45000000000005</v>
      </c>
      <c r="K248" s="5">
        <f t="shared" si="250"/>
        <v>0</v>
      </c>
      <c r="L248" s="16">
        <f t="shared" ca="1" si="251"/>
        <v>26913.070962690137</v>
      </c>
      <c r="M248" s="16">
        <f t="shared" ca="1" si="252"/>
        <v>308442.09555767447</v>
      </c>
      <c r="N248" s="16">
        <f t="shared" ca="1" si="278"/>
        <v>2.8334042568664085E-2</v>
      </c>
      <c r="O248" s="16">
        <f t="shared" ca="1" si="279"/>
        <v>2.8334042568664085E-2</v>
      </c>
      <c r="P248" s="82"/>
      <c r="Q248" s="77">
        <f ca="1">IFERROR(IF('Simulación Cliente'!$H$21="Simple",G248+H248+I248+J248+K248,AC248+AD248+AE248+AF248+AG248),"")</f>
        <v>26913.070962690137</v>
      </c>
      <c r="R248" s="79">
        <f t="shared" ca="1" si="280"/>
        <v>6909</v>
      </c>
      <c r="S248" s="78">
        <f ca="1">IFERROR((1+'Simulación Cliente'!$E$21)^(R248/360),"")</f>
        <v>37.696343251265851</v>
      </c>
      <c r="T248" s="75">
        <f t="shared" ca="1" si="281"/>
        <v>713.94</v>
      </c>
      <c r="X248" s="5">
        <v>227</v>
      </c>
      <c r="Y248" s="4">
        <f t="shared" ca="1" si="282"/>
        <v>52383</v>
      </c>
      <c r="Z248" s="5">
        <f t="shared" ca="1" si="318"/>
        <v>31</v>
      </c>
      <c r="AA248" s="5">
        <f t="shared" ca="1" si="283"/>
        <v>6909</v>
      </c>
      <c r="AB248" s="2">
        <f t="shared" ca="1" si="284"/>
        <v>344731.98236428306</v>
      </c>
      <c r="AC248" s="2">
        <f t="shared" ca="1" si="319"/>
        <v>17163.142361518094</v>
      </c>
      <c r="AD248" s="16">
        <f t="shared" ca="1" si="313"/>
        <v>5454.9709635002355</v>
      </c>
      <c r="AE248" s="16">
        <f t="shared" ca="1" si="253"/>
        <v>101.52405099894835</v>
      </c>
      <c r="AF248" s="14">
        <f t="shared" si="285"/>
        <v>450.45000000000005</v>
      </c>
      <c r="AG248" s="5">
        <f t="shared" si="254"/>
        <v>0</v>
      </c>
      <c r="AH248" s="16">
        <f t="shared" ca="1" si="255"/>
        <v>23170.08737601728</v>
      </c>
      <c r="AI248" s="16">
        <f t="shared" ca="1" si="256"/>
        <v>327568.84000276495</v>
      </c>
      <c r="AJ248" s="16">
        <f t="shared" ca="1" si="286"/>
        <v>2.8334042568664085E-2</v>
      </c>
      <c r="AK248" s="16">
        <f t="shared" ca="1" si="287"/>
        <v>2.8334042568664085E-2</v>
      </c>
      <c r="AO248" s="5">
        <v>227</v>
      </c>
      <c r="AP248" s="4" t="str">
        <f t="shared" si="288"/>
        <v/>
      </c>
      <c r="AQ248" s="5" t="str">
        <f t="shared" si="320"/>
        <v/>
      </c>
      <c r="AR248" s="5" t="str">
        <f t="shared" ca="1" si="289"/>
        <v/>
      </c>
      <c r="AS248" s="2" t="str">
        <f t="shared" si="290"/>
        <v/>
      </c>
      <c r="AT248" s="2" t="str">
        <f t="shared" si="321"/>
        <v/>
      </c>
      <c r="AU248" s="16" t="str">
        <f t="shared" si="314"/>
        <v/>
      </c>
      <c r="AV248" s="16" t="str">
        <f t="shared" si="257"/>
        <v/>
      </c>
      <c r="AW248" s="14" t="str">
        <f t="shared" si="291"/>
        <v/>
      </c>
      <c r="AX248" s="5" t="str">
        <f t="shared" si="258"/>
        <v/>
      </c>
      <c r="AY248" s="16" t="str">
        <f t="shared" si="259"/>
        <v/>
      </c>
      <c r="AZ248" s="16" t="str">
        <f t="shared" si="260"/>
        <v/>
      </c>
      <c r="BA248" s="16" t="str">
        <f t="shared" si="292"/>
        <v/>
      </c>
      <c r="BB248" s="16" t="str">
        <f t="shared" ca="1" si="293"/>
        <v/>
      </c>
      <c r="BF248" s="5">
        <v>227</v>
      </c>
      <c r="BG248" s="4" t="str">
        <f t="shared" si="294"/>
        <v/>
      </c>
      <c r="BH248" s="5" t="str">
        <f t="shared" si="322"/>
        <v/>
      </c>
      <c r="BI248" s="5" t="str">
        <f t="shared" ca="1" si="295"/>
        <v/>
      </c>
      <c r="BJ248" s="2" t="str">
        <f t="shared" si="296"/>
        <v/>
      </c>
      <c r="BK248" s="2" t="str">
        <f t="shared" si="323"/>
        <v/>
      </c>
      <c r="BL248" s="16" t="str">
        <f t="shared" si="315"/>
        <v/>
      </c>
      <c r="BM248" s="16" t="str">
        <f t="shared" si="261"/>
        <v/>
      </c>
      <c r="BN248" s="14" t="str">
        <f t="shared" si="297"/>
        <v/>
      </c>
      <c r="BO248" s="5" t="str">
        <f t="shared" si="262"/>
        <v/>
      </c>
      <c r="BP248" s="16" t="str">
        <f t="shared" si="263"/>
        <v/>
      </c>
      <c r="BQ248" s="16" t="str">
        <f t="shared" si="264"/>
        <v/>
      </c>
      <c r="BR248" s="16" t="str">
        <f t="shared" si="298"/>
        <v/>
      </c>
      <c r="BS248" s="16" t="str">
        <f t="shared" ca="1" si="299"/>
        <v/>
      </c>
      <c r="BW248" s="5">
        <v>227</v>
      </c>
      <c r="BX248" s="4">
        <f t="shared" ca="1" si="300"/>
        <v>52383</v>
      </c>
      <c r="BY248" s="5">
        <f t="shared" ca="1" si="324"/>
        <v>31</v>
      </c>
      <c r="BZ248" s="5">
        <f t="shared" ca="1" si="301"/>
        <v>6909</v>
      </c>
      <c r="CA248" s="2">
        <f t="shared" ca="1" si="302"/>
        <v>329592.24834669585</v>
      </c>
      <c r="CB248" s="2">
        <f t="shared" ca="1" si="325"/>
        <v>21150.15278902138</v>
      </c>
      <c r="CC248" s="16">
        <f t="shared" ca="1" si="316"/>
        <v>5215.4027955146366</v>
      </c>
      <c r="CD248" s="16">
        <f t="shared" ca="1" si="265"/>
        <v>97.065378154118378</v>
      </c>
      <c r="CE248" s="14">
        <f t="shared" si="303"/>
        <v>450.45000000000005</v>
      </c>
      <c r="CF248" s="5">
        <f t="shared" si="266"/>
        <v>0</v>
      </c>
      <c r="CG248" s="16">
        <f t="shared" ca="1" si="267"/>
        <v>26913.070962690137</v>
      </c>
      <c r="CH248" s="16">
        <f t="shared" ca="1" si="268"/>
        <v>308442.09555767447</v>
      </c>
      <c r="CI248" s="16">
        <f t="shared" ca="1" si="304"/>
        <v>2.8334042568664085E-2</v>
      </c>
      <c r="CJ248" s="16">
        <f t="shared" ca="1" si="305"/>
        <v>2.8334042568664085E-2</v>
      </c>
      <c r="CN248" s="5">
        <v>227</v>
      </c>
      <c r="CO248" s="4">
        <f t="shared" ca="1" si="306"/>
        <v>52383</v>
      </c>
      <c r="CP248" s="5">
        <f t="shared" ca="1" si="326"/>
        <v>31</v>
      </c>
      <c r="CQ248" s="5">
        <f t="shared" ca="1" si="307"/>
        <v>6909</v>
      </c>
      <c r="CR248" s="2">
        <f t="shared" ca="1" si="308"/>
        <v>344731.98236428306</v>
      </c>
      <c r="CS248" s="2">
        <f t="shared" ca="1" si="327"/>
        <v>17163.142361518094</v>
      </c>
      <c r="CT248" s="16">
        <f t="shared" ca="1" si="317"/>
        <v>5454.9709635002355</v>
      </c>
      <c r="CU248" s="16">
        <f t="shared" ca="1" si="269"/>
        <v>101.52405099894835</v>
      </c>
      <c r="CV248" s="14">
        <f t="shared" si="309"/>
        <v>450.45000000000005</v>
      </c>
      <c r="CW248" s="5">
        <f t="shared" si="270"/>
        <v>0</v>
      </c>
      <c r="CX248" s="16">
        <f t="shared" ca="1" si="271"/>
        <v>23170.08737601728</v>
      </c>
      <c r="CY248" s="16">
        <f t="shared" ca="1" si="272"/>
        <v>327568.84000276495</v>
      </c>
      <c r="CZ248" s="16">
        <f t="shared" ca="1" si="310"/>
        <v>2.8334042568664085E-2</v>
      </c>
      <c r="DA248" s="16">
        <f t="shared" ca="1" si="311"/>
        <v>2.8334042568664085E-2</v>
      </c>
    </row>
    <row r="249" spans="2:105">
      <c r="B249" s="5">
        <v>228</v>
      </c>
      <c r="C249" s="4">
        <f t="shared" ca="1" si="273"/>
        <v>52413</v>
      </c>
      <c r="D249" s="5">
        <f t="shared" ca="1" si="274"/>
        <v>30</v>
      </c>
      <c r="E249" s="5">
        <f t="shared" ca="1" si="275"/>
        <v>6939</v>
      </c>
      <c r="F249" s="2">
        <f t="shared" ca="1" si="276"/>
        <v>308442.09555767447</v>
      </c>
      <c r="G249" s="2">
        <f t="shared" ca="1" si="248"/>
        <v>21652.629802640688</v>
      </c>
      <c r="H249" s="16">
        <f t="shared" ca="1" si="312"/>
        <v>4722.0851628154869</v>
      </c>
      <c r="I249" s="16">
        <f t="shared" ca="1" si="249"/>
        <v>87.905997233965209</v>
      </c>
      <c r="J249" s="14">
        <f t="shared" si="277"/>
        <v>450.45000000000005</v>
      </c>
      <c r="K249" s="5">
        <f t="shared" si="250"/>
        <v>0</v>
      </c>
      <c r="L249" s="16">
        <f t="shared" ca="1" si="251"/>
        <v>26913.070962690137</v>
      </c>
      <c r="M249" s="16">
        <f t="shared" ca="1" si="252"/>
        <v>286789.46575503377</v>
      </c>
      <c r="N249" s="16">
        <f t="shared" ca="1" si="278"/>
        <v>2.789897285943483E-2</v>
      </c>
      <c r="O249" s="16">
        <f t="shared" ca="1" si="279"/>
        <v>2.789897285943483E-2</v>
      </c>
      <c r="P249" s="82"/>
      <c r="Q249" s="77">
        <f ca="1">IFERROR(IF('Simulación Cliente'!$H$21="Simple",G249+H249+I249+J249+K249,AC249+AD249+AE249+AF249+AG249),"")</f>
        <v>26913.070962690137</v>
      </c>
      <c r="R249" s="79">
        <f t="shared" ca="1" si="280"/>
        <v>6939</v>
      </c>
      <c r="S249" s="78">
        <f ca="1">IFERROR((1+'Simulación Cliente'!$E$21)^(R249/360),"")</f>
        <v>38.29514961055348</v>
      </c>
      <c r="T249" s="75">
        <f t="shared" ca="1" si="281"/>
        <v>702.78</v>
      </c>
      <c r="X249" s="5">
        <v>228</v>
      </c>
      <c r="Y249" s="4">
        <f t="shared" ca="1" si="282"/>
        <v>52413</v>
      </c>
      <c r="Z249" s="5">
        <f t="shared" ca="1" si="318"/>
        <v>30</v>
      </c>
      <c r="AA249" s="5">
        <f t="shared" ca="1" si="283"/>
        <v>6939</v>
      </c>
      <c r="AB249" s="2">
        <f t="shared" ca="1" si="284"/>
        <v>327568.84000276495</v>
      </c>
      <c r="AC249" s="2">
        <f t="shared" ca="1" si="319"/>
        <v>40781.462139980249</v>
      </c>
      <c r="AD249" s="16">
        <f t="shared" ca="1" si="313"/>
        <v>5014.9054926534973</v>
      </c>
      <c r="AE249" s="16">
        <f t="shared" ca="1" si="253"/>
        <v>93.357119400817737</v>
      </c>
      <c r="AF249" s="14">
        <f t="shared" si="285"/>
        <v>450.45000000000005</v>
      </c>
      <c r="AG249" s="5">
        <f t="shared" si="254"/>
        <v>0</v>
      </c>
      <c r="AH249" s="16">
        <f t="shared" ca="1" si="255"/>
        <v>46340.17475203456</v>
      </c>
      <c r="AI249" s="16">
        <f t="shared" ca="1" si="256"/>
        <v>286787.37786278472</v>
      </c>
      <c r="AJ249" s="16">
        <f t="shared" ca="1" si="286"/>
        <v>5.579794571886966E-2</v>
      </c>
      <c r="AK249" s="16">
        <f t="shared" ca="1" si="287"/>
        <v>2.789897285943483E-2</v>
      </c>
      <c r="AO249" s="5">
        <v>228</v>
      </c>
      <c r="AP249" s="4" t="str">
        <f t="shared" si="288"/>
        <v/>
      </c>
      <c r="AQ249" s="5" t="str">
        <f t="shared" si="320"/>
        <v/>
      </c>
      <c r="AR249" s="5" t="str">
        <f t="shared" ca="1" si="289"/>
        <v/>
      </c>
      <c r="AS249" s="2" t="str">
        <f t="shared" si="290"/>
        <v/>
      </c>
      <c r="AT249" s="2" t="str">
        <f t="shared" si="321"/>
        <v/>
      </c>
      <c r="AU249" s="16" t="str">
        <f t="shared" si="314"/>
        <v/>
      </c>
      <c r="AV249" s="16" t="str">
        <f t="shared" si="257"/>
        <v/>
      </c>
      <c r="AW249" s="14" t="str">
        <f t="shared" si="291"/>
        <v/>
      </c>
      <c r="AX249" s="5" t="str">
        <f t="shared" si="258"/>
        <v/>
      </c>
      <c r="AY249" s="16" t="str">
        <f t="shared" si="259"/>
        <v/>
      </c>
      <c r="AZ249" s="16" t="str">
        <f t="shared" si="260"/>
        <v/>
      </c>
      <c r="BA249" s="16" t="str">
        <f t="shared" si="292"/>
        <v/>
      </c>
      <c r="BB249" s="16" t="str">
        <f t="shared" ca="1" si="293"/>
        <v/>
      </c>
      <c r="BF249" s="5">
        <v>228</v>
      </c>
      <c r="BG249" s="4" t="str">
        <f t="shared" si="294"/>
        <v/>
      </c>
      <c r="BH249" s="5" t="str">
        <f t="shared" si="322"/>
        <v/>
      </c>
      <c r="BI249" s="5" t="str">
        <f t="shared" ca="1" si="295"/>
        <v/>
      </c>
      <c r="BJ249" s="2" t="str">
        <f t="shared" si="296"/>
        <v/>
      </c>
      <c r="BK249" s="2" t="str">
        <f t="shared" si="323"/>
        <v/>
      </c>
      <c r="BL249" s="16" t="str">
        <f t="shared" si="315"/>
        <v/>
      </c>
      <c r="BM249" s="16" t="str">
        <f t="shared" si="261"/>
        <v/>
      </c>
      <c r="BN249" s="14" t="str">
        <f t="shared" si="297"/>
        <v/>
      </c>
      <c r="BO249" s="5" t="str">
        <f t="shared" si="262"/>
        <v/>
      </c>
      <c r="BP249" s="16" t="str">
        <f t="shared" si="263"/>
        <v/>
      </c>
      <c r="BQ249" s="16" t="str">
        <f t="shared" si="264"/>
        <v/>
      </c>
      <c r="BR249" s="16" t="str">
        <f t="shared" si="298"/>
        <v/>
      </c>
      <c r="BS249" s="16" t="str">
        <f t="shared" ca="1" si="299"/>
        <v/>
      </c>
      <c r="BW249" s="5">
        <v>228</v>
      </c>
      <c r="BX249" s="4">
        <f t="shared" ca="1" si="300"/>
        <v>52413</v>
      </c>
      <c r="BY249" s="5">
        <f t="shared" ca="1" si="324"/>
        <v>30</v>
      </c>
      <c r="BZ249" s="5">
        <f t="shared" ca="1" si="301"/>
        <v>6939</v>
      </c>
      <c r="CA249" s="2">
        <f t="shared" ca="1" si="302"/>
        <v>308442.09555767447</v>
      </c>
      <c r="CB249" s="2">
        <f t="shared" ca="1" si="325"/>
        <v>21652.629802640688</v>
      </c>
      <c r="CC249" s="16">
        <f t="shared" ca="1" si="316"/>
        <v>4722.0851628154869</v>
      </c>
      <c r="CD249" s="16">
        <f t="shared" ca="1" si="265"/>
        <v>87.905997233965209</v>
      </c>
      <c r="CE249" s="14">
        <f t="shared" si="303"/>
        <v>450.45000000000005</v>
      </c>
      <c r="CF249" s="5">
        <f t="shared" si="266"/>
        <v>0</v>
      </c>
      <c r="CG249" s="16">
        <f t="shared" ca="1" si="267"/>
        <v>26913.070962690137</v>
      </c>
      <c r="CH249" s="16">
        <f t="shared" ca="1" si="268"/>
        <v>286789.46575503377</v>
      </c>
      <c r="CI249" s="16">
        <f t="shared" ca="1" si="304"/>
        <v>2.789897285943483E-2</v>
      </c>
      <c r="CJ249" s="16">
        <f t="shared" ca="1" si="305"/>
        <v>2.789897285943483E-2</v>
      </c>
      <c r="CN249" s="5">
        <v>228</v>
      </c>
      <c r="CO249" s="4">
        <f t="shared" ca="1" si="306"/>
        <v>52413</v>
      </c>
      <c r="CP249" s="5">
        <f t="shared" ca="1" si="326"/>
        <v>30</v>
      </c>
      <c r="CQ249" s="5">
        <f t="shared" ca="1" si="307"/>
        <v>6939</v>
      </c>
      <c r="CR249" s="2">
        <f t="shared" ca="1" si="308"/>
        <v>327568.84000276495</v>
      </c>
      <c r="CS249" s="2">
        <f t="shared" ca="1" si="327"/>
        <v>40781.462139980249</v>
      </c>
      <c r="CT249" s="16">
        <f t="shared" ca="1" si="317"/>
        <v>5014.9054926534973</v>
      </c>
      <c r="CU249" s="16">
        <f t="shared" ca="1" si="269"/>
        <v>93.357119400817737</v>
      </c>
      <c r="CV249" s="14">
        <f t="shared" si="309"/>
        <v>450.45000000000005</v>
      </c>
      <c r="CW249" s="5">
        <f t="shared" si="270"/>
        <v>0</v>
      </c>
      <c r="CX249" s="16">
        <f t="shared" ca="1" si="271"/>
        <v>46340.17475203456</v>
      </c>
      <c r="CY249" s="16">
        <f t="shared" ca="1" si="272"/>
        <v>286787.37786278472</v>
      </c>
      <c r="CZ249" s="16">
        <f t="shared" ca="1" si="310"/>
        <v>5.579794571886966E-2</v>
      </c>
      <c r="DA249" s="16">
        <f t="shared" ca="1" si="311"/>
        <v>2.789897285943483E-2</v>
      </c>
    </row>
    <row r="250" spans="2:105">
      <c r="B250" s="5">
        <v>229</v>
      </c>
      <c r="C250" s="4">
        <f t="shared" ca="1" si="273"/>
        <v>52444</v>
      </c>
      <c r="D250" s="5">
        <f t="shared" ca="1" si="274"/>
        <v>31</v>
      </c>
      <c r="E250" s="5">
        <f t="shared" ca="1" si="275"/>
        <v>6970</v>
      </c>
      <c r="F250" s="2">
        <f t="shared" ca="1" si="276"/>
        <v>286789.46575503377</v>
      </c>
      <c r="G250" s="2">
        <f t="shared" ca="1" si="248"/>
        <v>21840.061066304283</v>
      </c>
      <c r="H250" s="16">
        <f t="shared" ca="1" si="312"/>
        <v>4538.099997575222</v>
      </c>
      <c r="I250" s="16">
        <f t="shared" ca="1" si="249"/>
        <v>84.459898810629909</v>
      </c>
      <c r="J250" s="14">
        <f t="shared" si="277"/>
        <v>450.45000000000005</v>
      </c>
      <c r="K250" s="5">
        <f t="shared" si="250"/>
        <v>0</v>
      </c>
      <c r="L250" s="16">
        <f t="shared" ca="1" si="251"/>
        <v>26913.070962690137</v>
      </c>
      <c r="M250" s="16">
        <f t="shared" ca="1" si="252"/>
        <v>264949.4046887295</v>
      </c>
      <c r="N250" s="16">
        <f t="shared" ca="1" si="278"/>
        <v>2.7456417864077286E-2</v>
      </c>
      <c r="O250" s="16">
        <f t="shared" ca="1" si="279"/>
        <v>2.7456417864077286E-2</v>
      </c>
      <c r="P250" s="82"/>
      <c r="Q250" s="77">
        <f ca="1">IFERROR(IF('Simulación Cliente'!$H$21="Simple",G250+H250+I250+J250+K250,AC250+AD250+AE250+AF250+AG250),"")</f>
        <v>26913.070962690133</v>
      </c>
      <c r="R250" s="79">
        <f t="shared" ca="1" si="280"/>
        <v>6970</v>
      </c>
      <c r="S250" s="78">
        <f ca="1">IFERROR((1+'Simulación Cliente'!$E$21)^(R250/360),"")</f>
        <v>38.923910863385039</v>
      </c>
      <c r="T250" s="75">
        <f t="shared" ca="1" si="281"/>
        <v>691.43</v>
      </c>
      <c r="X250" s="5">
        <v>229</v>
      </c>
      <c r="Y250" s="4">
        <f t="shared" ca="1" si="282"/>
        <v>52444</v>
      </c>
      <c r="Z250" s="5">
        <f t="shared" ca="1" si="318"/>
        <v>31</v>
      </c>
      <c r="AA250" s="5">
        <f t="shared" ca="1" si="283"/>
        <v>6970</v>
      </c>
      <c r="AB250" s="2">
        <f t="shared" ca="1" si="284"/>
        <v>286787.37786278472</v>
      </c>
      <c r="AC250" s="2">
        <f t="shared" ca="1" si="319"/>
        <v>18097.111132914168</v>
      </c>
      <c r="AD250" s="16">
        <f t="shared" ca="1" si="313"/>
        <v>4538.0669591796677</v>
      </c>
      <c r="AE250" s="16">
        <f t="shared" ca="1" si="253"/>
        <v>84.459283923442129</v>
      </c>
      <c r="AF250" s="14">
        <f t="shared" si="285"/>
        <v>450.45000000000005</v>
      </c>
      <c r="AG250" s="5">
        <f t="shared" si="254"/>
        <v>0</v>
      </c>
      <c r="AH250" s="16">
        <f t="shared" ca="1" si="255"/>
        <v>23170.08737601728</v>
      </c>
      <c r="AI250" s="16">
        <f t="shared" ca="1" si="256"/>
        <v>268690.26672987058</v>
      </c>
      <c r="AJ250" s="16">
        <f t="shared" ca="1" si="286"/>
        <v>2.7456417864077286E-2</v>
      </c>
      <c r="AK250" s="16">
        <f t="shared" ca="1" si="287"/>
        <v>2.7456417864077286E-2</v>
      </c>
      <c r="AO250" s="5">
        <v>229</v>
      </c>
      <c r="AP250" s="4" t="str">
        <f t="shared" si="288"/>
        <v/>
      </c>
      <c r="AQ250" s="5" t="str">
        <f t="shared" si="320"/>
        <v/>
      </c>
      <c r="AR250" s="5" t="str">
        <f t="shared" ca="1" si="289"/>
        <v/>
      </c>
      <c r="AS250" s="2" t="str">
        <f t="shared" si="290"/>
        <v/>
      </c>
      <c r="AT250" s="2" t="str">
        <f t="shared" si="321"/>
        <v/>
      </c>
      <c r="AU250" s="16" t="str">
        <f t="shared" si="314"/>
        <v/>
      </c>
      <c r="AV250" s="16" t="str">
        <f t="shared" si="257"/>
        <v/>
      </c>
      <c r="AW250" s="14" t="str">
        <f t="shared" si="291"/>
        <v/>
      </c>
      <c r="AX250" s="5" t="str">
        <f t="shared" si="258"/>
        <v/>
      </c>
      <c r="AY250" s="16" t="str">
        <f t="shared" si="259"/>
        <v/>
      </c>
      <c r="AZ250" s="16" t="str">
        <f t="shared" si="260"/>
        <v/>
      </c>
      <c r="BA250" s="16" t="str">
        <f t="shared" si="292"/>
        <v/>
      </c>
      <c r="BB250" s="16" t="str">
        <f t="shared" ca="1" si="293"/>
        <v/>
      </c>
      <c r="BF250" s="5">
        <v>229</v>
      </c>
      <c r="BG250" s="4" t="str">
        <f t="shared" si="294"/>
        <v/>
      </c>
      <c r="BH250" s="5" t="str">
        <f t="shared" si="322"/>
        <v/>
      </c>
      <c r="BI250" s="5" t="str">
        <f t="shared" ca="1" si="295"/>
        <v/>
      </c>
      <c r="BJ250" s="2" t="str">
        <f t="shared" si="296"/>
        <v/>
      </c>
      <c r="BK250" s="2" t="str">
        <f t="shared" si="323"/>
        <v/>
      </c>
      <c r="BL250" s="16" t="str">
        <f t="shared" si="315"/>
        <v/>
      </c>
      <c r="BM250" s="16" t="str">
        <f t="shared" si="261"/>
        <v/>
      </c>
      <c r="BN250" s="14" t="str">
        <f t="shared" si="297"/>
        <v/>
      </c>
      <c r="BO250" s="5" t="str">
        <f t="shared" si="262"/>
        <v/>
      </c>
      <c r="BP250" s="16" t="str">
        <f t="shared" si="263"/>
        <v/>
      </c>
      <c r="BQ250" s="16" t="str">
        <f t="shared" si="264"/>
        <v/>
      </c>
      <c r="BR250" s="16" t="str">
        <f t="shared" si="298"/>
        <v/>
      </c>
      <c r="BS250" s="16" t="str">
        <f t="shared" ca="1" si="299"/>
        <v/>
      </c>
      <c r="BW250" s="5">
        <v>229</v>
      </c>
      <c r="BX250" s="4">
        <f t="shared" ca="1" si="300"/>
        <v>52444</v>
      </c>
      <c r="BY250" s="5">
        <f t="shared" ca="1" si="324"/>
        <v>31</v>
      </c>
      <c r="BZ250" s="5">
        <f t="shared" ca="1" si="301"/>
        <v>6970</v>
      </c>
      <c r="CA250" s="2">
        <f t="shared" ca="1" si="302"/>
        <v>286789.46575503377</v>
      </c>
      <c r="CB250" s="2">
        <f t="shared" ca="1" si="325"/>
        <v>21840.061066304283</v>
      </c>
      <c r="CC250" s="16">
        <f t="shared" ca="1" si="316"/>
        <v>4538.099997575222</v>
      </c>
      <c r="CD250" s="16">
        <f t="shared" ca="1" si="265"/>
        <v>84.459898810629909</v>
      </c>
      <c r="CE250" s="14">
        <f t="shared" si="303"/>
        <v>450.45000000000005</v>
      </c>
      <c r="CF250" s="5">
        <f t="shared" si="266"/>
        <v>0</v>
      </c>
      <c r="CG250" s="16">
        <f t="shared" ca="1" si="267"/>
        <v>26913.070962690137</v>
      </c>
      <c r="CH250" s="16">
        <f t="shared" ca="1" si="268"/>
        <v>264949.4046887295</v>
      </c>
      <c r="CI250" s="16">
        <f t="shared" ca="1" si="304"/>
        <v>2.7456417864077286E-2</v>
      </c>
      <c r="CJ250" s="16">
        <f t="shared" ca="1" si="305"/>
        <v>2.7456417864077286E-2</v>
      </c>
      <c r="CN250" s="5">
        <v>229</v>
      </c>
      <c r="CO250" s="4">
        <f t="shared" ca="1" si="306"/>
        <v>52444</v>
      </c>
      <c r="CP250" s="5">
        <f t="shared" ca="1" si="326"/>
        <v>31</v>
      </c>
      <c r="CQ250" s="5">
        <f t="shared" ca="1" si="307"/>
        <v>6970</v>
      </c>
      <c r="CR250" s="2">
        <f t="shared" ca="1" si="308"/>
        <v>286787.37786278472</v>
      </c>
      <c r="CS250" s="2">
        <f t="shared" ca="1" si="327"/>
        <v>18097.111132914168</v>
      </c>
      <c r="CT250" s="16">
        <f t="shared" ca="1" si="317"/>
        <v>4538.0669591796677</v>
      </c>
      <c r="CU250" s="16">
        <f t="shared" ca="1" si="269"/>
        <v>84.459283923442129</v>
      </c>
      <c r="CV250" s="14">
        <f t="shared" si="309"/>
        <v>450.45000000000005</v>
      </c>
      <c r="CW250" s="5">
        <f t="shared" si="270"/>
        <v>0</v>
      </c>
      <c r="CX250" s="16">
        <f t="shared" ca="1" si="271"/>
        <v>23170.08737601728</v>
      </c>
      <c r="CY250" s="16">
        <f t="shared" ca="1" si="272"/>
        <v>268690.26672987058</v>
      </c>
      <c r="CZ250" s="16">
        <f t="shared" ca="1" si="310"/>
        <v>2.7456417864077286E-2</v>
      </c>
      <c r="DA250" s="16">
        <f t="shared" ca="1" si="311"/>
        <v>2.7456417864077286E-2</v>
      </c>
    </row>
    <row r="251" spans="2:105">
      <c r="B251" s="5">
        <v>230</v>
      </c>
      <c r="C251" s="4">
        <f t="shared" ca="1" si="273"/>
        <v>52475</v>
      </c>
      <c r="D251" s="5">
        <f t="shared" ca="1" si="274"/>
        <v>31</v>
      </c>
      <c r="E251" s="5">
        <f t="shared" ca="1" si="275"/>
        <v>7001</v>
      </c>
      <c r="F251" s="2">
        <f t="shared" ca="1" si="276"/>
        <v>264949.4046887295</v>
      </c>
      <c r="G251" s="2">
        <f t="shared" ca="1" si="248"/>
        <v>22192.085817819916</v>
      </c>
      <c r="H251" s="16">
        <f t="shared" ca="1" si="312"/>
        <v>4192.5071745923278</v>
      </c>
      <c r="I251" s="16">
        <f t="shared" ca="1" si="249"/>
        <v>78.027970277893488</v>
      </c>
      <c r="J251" s="14">
        <f t="shared" si="277"/>
        <v>450.45000000000005</v>
      </c>
      <c r="K251" s="5">
        <f t="shared" si="250"/>
        <v>0</v>
      </c>
      <c r="L251" s="16">
        <f t="shared" ca="1" si="251"/>
        <v>26913.070962690137</v>
      </c>
      <c r="M251" s="16">
        <f t="shared" ca="1" si="252"/>
        <v>242757.31887090957</v>
      </c>
      <c r="N251" s="16">
        <f t="shared" ca="1" si="278"/>
        <v>2.7020883016913102E-2</v>
      </c>
      <c r="O251" s="16">
        <f t="shared" ca="1" si="279"/>
        <v>2.7020883016913102E-2</v>
      </c>
      <c r="P251" s="82"/>
      <c r="Q251" s="77">
        <f ca="1">IFERROR(IF('Simulación Cliente'!$H$21="Simple",G251+H251+I251+J251+K251,AC251+AD251+AE251+AF251+AG251),"")</f>
        <v>26913.070962690137</v>
      </c>
      <c r="R251" s="79">
        <f t="shared" ca="1" si="280"/>
        <v>7001</v>
      </c>
      <c r="S251" s="78">
        <f ca="1">IFERROR((1+'Simulación Cliente'!$E$21)^(R251/360),"")</f>
        <v>39.562995635437268</v>
      </c>
      <c r="T251" s="75">
        <f t="shared" ca="1" si="281"/>
        <v>680.26</v>
      </c>
      <c r="X251" s="5">
        <v>230</v>
      </c>
      <c r="Y251" s="4">
        <f t="shared" ca="1" si="282"/>
        <v>52475</v>
      </c>
      <c r="Z251" s="5">
        <f t="shared" ca="1" si="318"/>
        <v>31</v>
      </c>
      <c r="AA251" s="5">
        <f t="shared" ca="1" si="283"/>
        <v>7001</v>
      </c>
      <c r="AB251" s="2">
        <f t="shared" ca="1" si="284"/>
        <v>268690.26672987058</v>
      </c>
      <c r="AC251" s="2">
        <f t="shared" ca="1" si="319"/>
        <v>18388.805878197811</v>
      </c>
      <c r="AD251" s="16">
        <f t="shared" ca="1" si="313"/>
        <v>4251.7018384379389</v>
      </c>
      <c r="AE251" s="16">
        <f t="shared" ca="1" si="253"/>
        <v>79.129659381527361</v>
      </c>
      <c r="AF251" s="14">
        <f t="shared" si="285"/>
        <v>450.45000000000005</v>
      </c>
      <c r="AG251" s="5">
        <f t="shared" si="254"/>
        <v>0</v>
      </c>
      <c r="AH251" s="16">
        <f t="shared" ca="1" si="255"/>
        <v>23170.08737601728</v>
      </c>
      <c r="AI251" s="16">
        <f t="shared" ca="1" si="256"/>
        <v>250301.46085167277</v>
      </c>
      <c r="AJ251" s="16">
        <f t="shared" ca="1" si="286"/>
        <v>2.7020883016913102E-2</v>
      </c>
      <c r="AK251" s="16">
        <f t="shared" ca="1" si="287"/>
        <v>2.7020883016913102E-2</v>
      </c>
      <c r="AO251" s="5">
        <v>230</v>
      </c>
      <c r="AP251" s="4" t="str">
        <f t="shared" si="288"/>
        <v/>
      </c>
      <c r="AQ251" s="5" t="str">
        <f t="shared" si="320"/>
        <v/>
      </c>
      <c r="AR251" s="5" t="str">
        <f t="shared" ca="1" si="289"/>
        <v/>
      </c>
      <c r="AS251" s="2" t="str">
        <f t="shared" si="290"/>
        <v/>
      </c>
      <c r="AT251" s="2" t="str">
        <f t="shared" si="321"/>
        <v/>
      </c>
      <c r="AU251" s="16" t="str">
        <f t="shared" si="314"/>
        <v/>
      </c>
      <c r="AV251" s="16" t="str">
        <f t="shared" si="257"/>
        <v/>
      </c>
      <c r="AW251" s="14" t="str">
        <f t="shared" si="291"/>
        <v/>
      </c>
      <c r="AX251" s="5" t="str">
        <f t="shared" si="258"/>
        <v/>
      </c>
      <c r="AY251" s="16" t="str">
        <f t="shared" si="259"/>
        <v/>
      </c>
      <c r="AZ251" s="16" t="str">
        <f t="shared" si="260"/>
        <v/>
      </c>
      <c r="BA251" s="16" t="str">
        <f t="shared" si="292"/>
        <v/>
      </c>
      <c r="BB251" s="16" t="str">
        <f t="shared" ca="1" si="293"/>
        <v/>
      </c>
      <c r="BF251" s="5">
        <v>230</v>
      </c>
      <c r="BG251" s="4" t="str">
        <f t="shared" si="294"/>
        <v/>
      </c>
      <c r="BH251" s="5" t="str">
        <f t="shared" si="322"/>
        <v/>
      </c>
      <c r="BI251" s="5" t="str">
        <f t="shared" ca="1" si="295"/>
        <v/>
      </c>
      <c r="BJ251" s="2" t="str">
        <f t="shared" si="296"/>
        <v/>
      </c>
      <c r="BK251" s="2" t="str">
        <f t="shared" si="323"/>
        <v/>
      </c>
      <c r="BL251" s="16" t="str">
        <f t="shared" si="315"/>
        <v/>
      </c>
      <c r="BM251" s="16" t="str">
        <f t="shared" si="261"/>
        <v/>
      </c>
      <c r="BN251" s="14" t="str">
        <f t="shared" si="297"/>
        <v/>
      </c>
      <c r="BO251" s="5" t="str">
        <f t="shared" si="262"/>
        <v/>
      </c>
      <c r="BP251" s="16" t="str">
        <f t="shared" si="263"/>
        <v/>
      </c>
      <c r="BQ251" s="16" t="str">
        <f t="shared" si="264"/>
        <v/>
      </c>
      <c r="BR251" s="16" t="str">
        <f t="shared" si="298"/>
        <v/>
      </c>
      <c r="BS251" s="16" t="str">
        <f t="shared" ca="1" si="299"/>
        <v/>
      </c>
      <c r="BW251" s="5">
        <v>230</v>
      </c>
      <c r="BX251" s="4">
        <f t="shared" ca="1" si="300"/>
        <v>52475</v>
      </c>
      <c r="BY251" s="5">
        <f t="shared" ca="1" si="324"/>
        <v>31</v>
      </c>
      <c r="BZ251" s="5">
        <f t="shared" ca="1" si="301"/>
        <v>7001</v>
      </c>
      <c r="CA251" s="2">
        <f t="shared" ca="1" si="302"/>
        <v>264949.4046887295</v>
      </c>
      <c r="CB251" s="2">
        <f t="shared" ca="1" si="325"/>
        <v>22192.085817819916</v>
      </c>
      <c r="CC251" s="16">
        <f t="shared" ca="1" si="316"/>
        <v>4192.5071745923278</v>
      </c>
      <c r="CD251" s="16">
        <f t="shared" ca="1" si="265"/>
        <v>78.027970277893488</v>
      </c>
      <c r="CE251" s="14">
        <f t="shared" si="303"/>
        <v>450.45000000000005</v>
      </c>
      <c r="CF251" s="5">
        <f t="shared" si="266"/>
        <v>0</v>
      </c>
      <c r="CG251" s="16">
        <f t="shared" ca="1" si="267"/>
        <v>26913.070962690137</v>
      </c>
      <c r="CH251" s="16">
        <f t="shared" ca="1" si="268"/>
        <v>242757.31887090957</v>
      </c>
      <c r="CI251" s="16">
        <f t="shared" ca="1" si="304"/>
        <v>2.7020883016913102E-2</v>
      </c>
      <c r="CJ251" s="16">
        <f t="shared" ca="1" si="305"/>
        <v>2.7020883016913102E-2</v>
      </c>
      <c r="CN251" s="5">
        <v>230</v>
      </c>
      <c r="CO251" s="4">
        <f t="shared" ca="1" si="306"/>
        <v>52475</v>
      </c>
      <c r="CP251" s="5">
        <f t="shared" ca="1" si="326"/>
        <v>31</v>
      </c>
      <c r="CQ251" s="5">
        <f t="shared" ca="1" si="307"/>
        <v>7001</v>
      </c>
      <c r="CR251" s="2">
        <f t="shared" ca="1" si="308"/>
        <v>268690.26672987058</v>
      </c>
      <c r="CS251" s="2">
        <f t="shared" ca="1" si="327"/>
        <v>18388.805878197811</v>
      </c>
      <c r="CT251" s="16">
        <f t="shared" ca="1" si="317"/>
        <v>4251.7018384379389</v>
      </c>
      <c r="CU251" s="16">
        <f t="shared" ca="1" si="269"/>
        <v>79.129659381527361</v>
      </c>
      <c r="CV251" s="14">
        <f t="shared" si="309"/>
        <v>450.45000000000005</v>
      </c>
      <c r="CW251" s="5">
        <f t="shared" si="270"/>
        <v>0</v>
      </c>
      <c r="CX251" s="16">
        <f t="shared" ca="1" si="271"/>
        <v>23170.08737601728</v>
      </c>
      <c r="CY251" s="16">
        <f t="shared" ca="1" si="272"/>
        <v>250301.46085167277</v>
      </c>
      <c r="CZ251" s="16">
        <f t="shared" ca="1" si="310"/>
        <v>2.7020883016913102E-2</v>
      </c>
      <c r="DA251" s="16">
        <f t="shared" ca="1" si="311"/>
        <v>2.7020883016913102E-2</v>
      </c>
    </row>
    <row r="252" spans="2:105">
      <c r="B252" s="5">
        <v>231</v>
      </c>
      <c r="C252" s="4">
        <f t="shared" ca="1" si="273"/>
        <v>52505</v>
      </c>
      <c r="D252" s="5">
        <f t="shared" ca="1" si="274"/>
        <v>30</v>
      </c>
      <c r="E252" s="5">
        <f t="shared" ca="1" si="275"/>
        <v>7031</v>
      </c>
      <c r="F252" s="2">
        <f t="shared" ca="1" si="276"/>
        <v>242757.31887090957</v>
      </c>
      <c r="G252" s="2">
        <f t="shared" ca="1" si="248"/>
        <v>22676.949114963878</v>
      </c>
      <c r="H252" s="16">
        <f t="shared" ca="1" si="312"/>
        <v>3716.4860118480283</v>
      </c>
      <c r="I252" s="16">
        <f t="shared" ca="1" si="249"/>
        <v>69.185835878231259</v>
      </c>
      <c r="J252" s="14">
        <f t="shared" si="277"/>
        <v>450.45000000000005</v>
      </c>
      <c r="K252" s="5">
        <f t="shared" si="250"/>
        <v>0</v>
      </c>
      <c r="L252" s="16">
        <f t="shared" ca="1" si="251"/>
        <v>26913.070962690137</v>
      </c>
      <c r="M252" s="16">
        <f t="shared" ca="1" si="252"/>
        <v>220080.36975594569</v>
      </c>
      <c r="N252" s="16">
        <f t="shared" ca="1" si="278"/>
        <v>2.6605976895105844E-2</v>
      </c>
      <c r="O252" s="16">
        <f t="shared" ca="1" si="279"/>
        <v>2.6605976895105844E-2</v>
      </c>
      <c r="P252" s="82"/>
      <c r="Q252" s="77">
        <f ca="1">IFERROR(IF('Simulación Cliente'!$H$21="Simple",G252+H252+I252+J252+K252,AC252+AD252+AE252+AF252+AG252),"")</f>
        <v>26913.070962690137</v>
      </c>
      <c r="R252" s="79">
        <f t="shared" ca="1" si="280"/>
        <v>7031</v>
      </c>
      <c r="S252" s="78">
        <f ca="1">IFERROR((1+'Simulación Cliente'!$E$21)^(R252/360),"")</f>
        <v>40.191453765210177</v>
      </c>
      <c r="T252" s="75">
        <f t="shared" ca="1" si="281"/>
        <v>669.62</v>
      </c>
      <c r="X252" s="5">
        <v>231</v>
      </c>
      <c r="Y252" s="4">
        <f t="shared" ca="1" si="282"/>
        <v>52505</v>
      </c>
      <c r="Z252" s="5">
        <f t="shared" ca="1" si="318"/>
        <v>30</v>
      </c>
      <c r="AA252" s="5">
        <f t="shared" ca="1" si="283"/>
        <v>7031</v>
      </c>
      <c r="AB252" s="2">
        <f t="shared" ca="1" si="284"/>
        <v>250301.46085167277</v>
      </c>
      <c r="AC252" s="2">
        <f t="shared" ca="1" si="319"/>
        <v>18816.318628726225</v>
      </c>
      <c r="AD252" s="16">
        <f t="shared" ca="1" si="313"/>
        <v>3831.9828309483064</v>
      </c>
      <c r="AE252" s="16">
        <f t="shared" ca="1" si="253"/>
        <v>71.335916342749456</v>
      </c>
      <c r="AF252" s="14">
        <f t="shared" si="285"/>
        <v>450.45000000000005</v>
      </c>
      <c r="AG252" s="5">
        <f t="shared" si="254"/>
        <v>0</v>
      </c>
      <c r="AH252" s="16">
        <f t="shared" ca="1" si="255"/>
        <v>23170.08737601728</v>
      </c>
      <c r="AI252" s="16">
        <f t="shared" ca="1" si="256"/>
        <v>231485.14222294654</v>
      </c>
      <c r="AJ252" s="16">
        <f t="shared" ca="1" si="286"/>
        <v>2.6605976895105844E-2</v>
      </c>
      <c r="AK252" s="16">
        <f t="shared" ca="1" si="287"/>
        <v>2.6605976895105844E-2</v>
      </c>
      <c r="AO252" s="5">
        <v>231</v>
      </c>
      <c r="AP252" s="4" t="str">
        <f t="shared" si="288"/>
        <v/>
      </c>
      <c r="AQ252" s="5" t="str">
        <f t="shared" si="320"/>
        <v/>
      </c>
      <c r="AR252" s="5" t="str">
        <f t="shared" ca="1" si="289"/>
        <v/>
      </c>
      <c r="AS252" s="2" t="str">
        <f t="shared" si="290"/>
        <v/>
      </c>
      <c r="AT252" s="2" t="str">
        <f t="shared" si="321"/>
        <v/>
      </c>
      <c r="AU252" s="16" t="str">
        <f t="shared" si="314"/>
        <v/>
      </c>
      <c r="AV252" s="16" t="str">
        <f t="shared" si="257"/>
        <v/>
      </c>
      <c r="AW252" s="14" t="str">
        <f t="shared" si="291"/>
        <v/>
      </c>
      <c r="AX252" s="5" t="str">
        <f t="shared" si="258"/>
        <v/>
      </c>
      <c r="AY252" s="16" t="str">
        <f t="shared" si="259"/>
        <v/>
      </c>
      <c r="AZ252" s="16" t="str">
        <f t="shared" si="260"/>
        <v/>
      </c>
      <c r="BA252" s="16" t="str">
        <f t="shared" si="292"/>
        <v/>
      </c>
      <c r="BB252" s="16" t="str">
        <f t="shared" ca="1" si="293"/>
        <v/>
      </c>
      <c r="BF252" s="5">
        <v>231</v>
      </c>
      <c r="BG252" s="4" t="str">
        <f t="shared" si="294"/>
        <v/>
      </c>
      <c r="BH252" s="5" t="str">
        <f t="shared" si="322"/>
        <v/>
      </c>
      <c r="BI252" s="5" t="str">
        <f t="shared" ca="1" si="295"/>
        <v/>
      </c>
      <c r="BJ252" s="2" t="str">
        <f t="shared" si="296"/>
        <v/>
      </c>
      <c r="BK252" s="2" t="str">
        <f t="shared" si="323"/>
        <v/>
      </c>
      <c r="BL252" s="16" t="str">
        <f t="shared" si="315"/>
        <v/>
      </c>
      <c r="BM252" s="16" t="str">
        <f t="shared" si="261"/>
        <v/>
      </c>
      <c r="BN252" s="14" t="str">
        <f t="shared" si="297"/>
        <v/>
      </c>
      <c r="BO252" s="5" t="str">
        <f t="shared" si="262"/>
        <v/>
      </c>
      <c r="BP252" s="16" t="str">
        <f t="shared" si="263"/>
        <v/>
      </c>
      <c r="BQ252" s="16" t="str">
        <f t="shared" si="264"/>
        <v/>
      </c>
      <c r="BR252" s="16" t="str">
        <f t="shared" si="298"/>
        <v/>
      </c>
      <c r="BS252" s="16" t="str">
        <f t="shared" ca="1" si="299"/>
        <v/>
      </c>
      <c r="BW252" s="5">
        <v>231</v>
      </c>
      <c r="BX252" s="4">
        <f t="shared" ca="1" si="300"/>
        <v>52505</v>
      </c>
      <c r="BY252" s="5">
        <f t="shared" ca="1" si="324"/>
        <v>30</v>
      </c>
      <c r="BZ252" s="5">
        <f t="shared" ca="1" si="301"/>
        <v>7031</v>
      </c>
      <c r="CA252" s="2">
        <f t="shared" ca="1" si="302"/>
        <v>242757.31887090957</v>
      </c>
      <c r="CB252" s="2">
        <f t="shared" ca="1" si="325"/>
        <v>22676.949114963878</v>
      </c>
      <c r="CC252" s="16">
        <f t="shared" ca="1" si="316"/>
        <v>3716.4860118480283</v>
      </c>
      <c r="CD252" s="16">
        <f t="shared" ca="1" si="265"/>
        <v>69.185835878231259</v>
      </c>
      <c r="CE252" s="14">
        <f t="shared" si="303"/>
        <v>450.45000000000005</v>
      </c>
      <c r="CF252" s="5">
        <f t="shared" si="266"/>
        <v>0</v>
      </c>
      <c r="CG252" s="16">
        <f t="shared" ca="1" si="267"/>
        <v>26913.070962690137</v>
      </c>
      <c r="CH252" s="16">
        <f t="shared" ca="1" si="268"/>
        <v>220080.36975594569</v>
      </c>
      <c r="CI252" s="16">
        <f t="shared" ca="1" si="304"/>
        <v>2.6605976895105844E-2</v>
      </c>
      <c r="CJ252" s="16">
        <f t="shared" ca="1" si="305"/>
        <v>2.6605976895105844E-2</v>
      </c>
      <c r="CN252" s="5">
        <v>231</v>
      </c>
      <c r="CO252" s="4">
        <f t="shared" ca="1" si="306"/>
        <v>52505</v>
      </c>
      <c r="CP252" s="5">
        <f t="shared" ca="1" si="326"/>
        <v>30</v>
      </c>
      <c r="CQ252" s="5">
        <f t="shared" ca="1" si="307"/>
        <v>7031</v>
      </c>
      <c r="CR252" s="2">
        <f t="shared" ca="1" si="308"/>
        <v>250301.46085167277</v>
      </c>
      <c r="CS252" s="2">
        <f t="shared" ca="1" si="327"/>
        <v>18816.318628726225</v>
      </c>
      <c r="CT252" s="16">
        <f t="shared" ca="1" si="317"/>
        <v>3831.9828309483064</v>
      </c>
      <c r="CU252" s="16">
        <f t="shared" ca="1" si="269"/>
        <v>71.335916342749456</v>
      </c>
      <c r="CV252" s="14">
        <f t="shared" si="309"/>
        <v>450.45000000000005</v>
      </c>
      <c r="CW252" s="5">
        <f t="shared" si="270"/>
        <v>0</v>
      </c>
      <c r="CX252" s="16">
        <f t="shared" ca="1" si="271"/>
        <v>23170.08737601728</v>
      </c>
      <c r="CY252" s="16">
        <f t="shared" ca="1" si="272"/>
        <v>231485.14222294654</v>
      </c>
      <c r="CZ252" s="16">
        <f t="shared" ca="1" si="310"/>
        <v>2.6605976895105844E-2</v>
      </c>
      <c r="DA252" s="16">
        <f t="shared" ca="1" si="311"/>
        <v>2.6605976895105844E-2</v>
      </c>
    </row>
    <row r="253" spans="2:105">
      <c r="B253" s="5">
        <v>232</v>
      </c>
      <c r="C253" s="4">
        <f t="shared" ca="1" si="273"/>
        <v>52536</v>
      </c>
      <c r="D253" s="5">
        <f t="shared" ca="1" si="274"/>
        <v>31</v>
      </c>
      <c r="E253" s="5">
        <f t="shared" ca="1" si="275"/>
        <v>7062</v>
      </c>
      <c r="F253" s="2">
        <f t="shared" ca="1" si="276"/>
        <v>220080.36975594569</v>
      </c>
      <c r="G253" s="2">
        <f t="shared" ca="1" si="248"/>
        <v>22915.298579222334</v>
      </c>
      <c r="H253" s="16">
        <f t="shared" ca="1" si="312"/>
        <v>3482.5084067380212</v>
      </c>
      <c r="I253" s="16">
        <f t="shared" ca="1" si="249"/>
        <v>64.813976729781359</v>
      </c>
      <c r="J253" s="14">
        <f t="shared" si="277"/>
        <v>450.45000000000005</v>
      </c>
      <c r="K253" s="5">
        <f t="shared" si="250"/>
        <v>0</v>
      </c>
      <c r="L253" s="16">
        <f t="shared" ca="1" si="251"/>
        <v>26913.070962690137</v>
      </c>
      <c r="M253" s="16">
        <f t="shared" ca="1" si="252"/>
        <v>197165.07117672334</v>
      </c>
      <c r="N253" s="16">
        <f t="shared" ca="1" si="278"/>
        <v>2.6183932397603318E-2</v>
      </c>
      <c r="O253" s="16">
        <f t="shared" ca="1" si="279"/>
        <v>2.6183932397603318E-2</v>
      </c>
      <c r="P253" s="82"/>
      <c r="Q253" s="77">
        <f ca="1">IFERROR(IF('Simulación Cliente'!$H$21="Simple",G253+H253+I253+J253+K253,AC253+AD253+AE253+AF253+AG253),"")</f>
        <v>26913.070962690137</v>
      </c>
      <c r="R253" s="79">
        <f t="shared" ca="1" si="280"/>
        <v>7062</v>
      </c>
      <c r="S253" s="78">
        <f ca="1">IFERROR((1+'Simulación Cliente'!$E$21)^(R253/360),"")</f>
        <v>40.851350098806734</v>
      </c>
      <c r="T253" s="75">
        <f t="shared" ca="1" si="281"/>
        <v>658.8</v>
      </c>
      <c r="X253" s="5">
        <v>232</v>
      </c>
      <c r="Y253" s="4">
        <f t="shared" ca="1" si="282"/>
        <v>52536</v>
      </c>
      <c r="Z253" s="5">
        <f t="shared" ca="1" si="318"/>
        <v>31</v>
      </c>
      <c r="AA253" s="5">
        <f t="shared" ca="1" si="283"/>
        <v>7062</v>
      </c>
      <c r="AB253" s="2">
        <f t="shared" ca="1" si="284"/>
        <v>231485.14222294654</v>
      </c>
      <c r="AC253" s="2">
        <f t="shared" ca="1" si="319"/>
        <v>18988.489398765658</v>
      </c>
      <c r="AD253" s="16">
        <f t="shared" ca="1" si="313"/>
        <v>3662.9752790779239</v>
      </c>
      <c r="AE253" s="16">
        <f t="shared" ca="1" si="253"/>
        <v>68.172698173699118</v>
      </c>
      <c r="AF253" s="14">
        <f t="shared" si="285"/>
        <v>450.45000000000005</v>
      </c>
      <c r="AG253" s="5">
        <f t="shared" si="254"/>
        <v>0</v>
      </c>
      <c r="AH253" s="16">
        <f t="shared" ca="1" si="255"/>
        <v>23170.08737601728</v>
      </c>
      <c r="AI253" s="16">
        <f t="shared" ca="1" si="256"/>
        <v>212496.65282418087</v>
      </c>
      <c r="AJ253" s="16">
        <f t="shared" ca="1" si="286"/>
        <v>2.6183932397603318E-2</v>
      </c>
      <c r="AK253" s="16">
        <f t="shared" ca="1" si="287"/>
        <v>2.6183932397603318E-2</v>
      </c>
      <c r="AO253" s="5">
        <v>232</v>
      </c>
      <c r="AP253" s="4" t="str">
        <f t="shared" si="288"/>
        <v/>
      </c>
      <c r="AQ253" s="5" t="str">
        <f t="shared" si="320"/>
        <v/>
      </c>
      <c r="AR253" s="5" t="str">
        <f t="shared" ca="1" si="289"/>
        <v/>
      </c>
      <c r="AS253" s="2" t="str">
        <f t="shared" si="290"/>
        <v/>
      </c>
      <c r="AT253" s="2" t="str">
        <f t="shared" si="321"/>
        <v/>
      </c>
      <c r="AU253" s="16" t="str">
        <f t="shared" si="314"/>
        <v/>
      </c>
      <c r="AV253" s="16" t="str">
        <f t="shared" si="257"/>
        <v/>
      </c>
      <c r="AW253" s="14" t="str">
        <f t="shared" si="291"/>
        <v/>
      </c>
      <c r="AX253" s="5" t="str">
        <f t="shared" si="258"/>
        <v/>
      </c>
      <c r="AY253" s="16" t="str">
        <f t="shared" si="259"/>
        <v/>
      </c>
      <c r="AZ253" s="16" t="str">
        <f t="shared" si="260"/>
        <v/>
      </c>
      <c r="BA253" s="16" t="str">
        <f t="shared" si="292"/>
        <v/>
      </c>
      <c r="BB253" s="16" t="str">
        <f t="shared" ca="1" si="293"/>
        <v/>
      </c>
      <c r="BF253" s="5">
        <v>232</v>
      </c>
      <c r="BG253" s="4" t="str">
        <f t="shared" si="294"/>
        <v/>
      </c>
      <c r="BH253" s="5" t="str">
        <f t="shared" si="322"/>
        <v/>
      </c>
      <c r="BI253" s="5" t="str">
        <f t="shared" ca="1" si="295"/>
        <v/>
      </c>
      <c r="BJ253" s="2" t="str">
        <f t="shared" si="296"/>
        <v/>
      </c>
      <c r="BK253" s="2" t="str">
        <f t="shared" si="323"/>
        <v/>
      </c>
      <c r="BL253" s="16" t="str">
        <f t="shared" si="315"/>
        <v/>
      </c>
      <c r="BM253" s="16" t="str">
        <f t="shared" si="261"/>
        <v/>
      </c>
      <c r="BN253" s="14" t="str">
        <f t="shared" si="297"/>
        <v/>
      </c>
      <c r="BO253" s="5" t="str">
        <f t="shared" si="262"/>
        <v/>
      </c>
      <c r="BP253" s="16" t="str">
        <f t="shared" si="263"/>
        <v/>
      </c>
      <c r="BQ253" s="16" t="str">
        <f t="shared" si="264"/>
        <v/>
      </c>
      <c r="BR253" s="16" t="str">
        <f t="shared" si="298"/>
        <v/>
      </c>
      <c r="BS253" s="16" t="str">
        <f t="shared" ca="1" si="299"/>
        <v/>
      </c>
      <c r="BW253" s="5">
        <v>232</v>
      </c>
      <c r="BX253" s="4">
        <f t="shared" ca="1" si="300"/>
        <v>52536</v>
      </c>
      <c r="BY253" s="5">
        <f t="shared" ca="1" si="324"/>
        <v>31</v>
      </c>
      <c r="BZ253" s="5">
        <f t="shared" ca="1" si="301"/>
        <v>7062</v>
      </c>
      <c r="CA253" s="2">
        <f t="shared" ca="1" si="302"/>
        <v>220080.36975594569</v>
      </c>
      <c r="CB253" s="2">
        <f t="shared" ca="1" si="325"/>
        <v>22915.298579222334</v>
      </c>
      <c r="CC253" s="16">
        <f t="shared" ca="1" si="316"/>
        <v>3482.5084067380212</v>
      </c>
      <c r="CD253" s="16">
        <f t="shared" ca="1" si="265"/>
        <v>64.813976729781359</v>
      </c>
      <c r="CE253" s="14">
        <f t="shared" si="303"/>
        <v>450.45000000000005</v>
      </c>
      <c r="CF253" s="5">
        <f t="shared" si="266"/>
        <v>0</v>
      </c>
      <c r="CG253" s="16">
        <f t="shared" ca="1" si="267"/>
        <v>26913.070962690137</v>
      </c>
      <c r="CH253" s="16">
        <f t="shared" ca="1" si="268"/>
        <v>197165.07117672334</v>
      </c>
      <c r="CI253" s="16">
        <f t="shared" ca="1" si="304"/>
        <v>2.6183932397603318E-2</v>
      </c>
      <c r="CJ253" s="16">
        <f t="shared" ca="1" si="305"/>
        <v>2.6183932397603318E-2</v>
      </c>
      <c r="CN253" s="5">
        <v>232</v>
      </c>
      <c r="CO253" s="4">
        <f t="shared" ca="1" si="306"/>
        <v>52536</v>
      </c>
      <c r="CP253" s="5">
        <f t="shared" ca="1" si="326"/>
        <v>31</v>
      </c>
      <c r="CQ253" s="5">
        <f t="shared" ca="1" si="307"/>
        <v>7062</v>
      </c>
      <c r="CR253" s="2">
        <f t="shared" ca="1" si="308"/>
        <v>231485.14222294654</v>
      </c>
      <c r="CS253" s="2">
        <f t="shared" ca="1" si="327"/>
        <v>18988.489398765658</v>
      </c>
      <c r="CT253" s="16">
        <f t="shared" ca="1" si="317"/>
        <v>3662.9752790779239</v>
      </c>
      <c r="CU253" s="16">
        <f t="shared" ca="1" si="269"/>
        <v>68.172698173699118</v>
      </c>
      <c r="CV253" s="14">
        <f t="shared" si="309"/>
        <v>450.45000000000005</v>
      </c>
      <c r="CW253" s="5">
        <f t="shared" si="270"/>
        <v>0</v>
      </c>
      <c r="CX253" s="16">
        <f t="shared" ca="1" si="271"/>
        <v>23170.08737601728</v>
      </c>
      <c r="CY253" s="16">
        <f t="shared" ca="1" si="272"/>
        <v>212496.65282418087</v>
      </c>
      <c r="CZ253" s="16">
        <f t="shared" ca="1" si="310"/>
        <v>2.6183932397603318E-2</v>
      </c>
      <c r="DA253" s="16">
        <f t="shared" ca="1" si="311"/>
        <v>2.6183932397603318E-2</v>
      </c>
    </row>
    <row r="254" spans="2:105">
      <c r="B254" s="5">
        <v>233</v>
      </c>
      <c r="C254" s="4">
        <f t="shared" ca="1" si="273"/>
        <v>52566</v>
      </c>
      <c r="D254" s="5">
        <f t="shared" ca="1" si="274"/>
        <v>30</v>
      </c>
      <c r="E254" s="5">
        <f t="shared" ca="1" si="275"/>
        <v>7092</v>
      </c>
      <c r="F254" s="2">
        <f t="shared" ca="1" si="276"/>
        <v>197165.07117672334</v>
      </c>
      <c r="G254" s="2">
        <f t="shared" ca="1" si="248"/>
        <v>23387.936076647304</v>
      </c>
      <c r="H254" s="16">
        <f t="shared" ca="1" si="312"/>
        <v>3018.4928407574471</v>
      </c>
      <c r="I254" s="16">
        <f t="shared" ca="1" si="249"/>
        <v>56.19204528538404</v>
      </c>
      <c r="J254" s="14">
        <f t="shared" si="277"/>
        <v>450.45000000000005</v>
      </c>
      <c r="K254" s="5">
        <f t="shared" si="250"/>
        <v>0</v>
      </c>
      <c r="L254" s="16">
        <f t="shared" ca="1" si="251"/>
        <v>26913.070962690137</v>
      </c>
      <c r="M254" s="16">
        <f t="shared" ca="1" si="252"/>
        <v>173777.13510007603</v>
      </c>
      <c r="N254" s="16">
        <f t="shared" ca="1" si="278"/>
        <v>2.578187766689918E-2</v>
      </c>
      <c r="O254" s="16">
        <f t="shared" ca="1" si="279"/>
        <v>2.578187766689918E-2</v>
      </c>
      <c r="P254" s="82"/>
      <c r="Q254" s="77">
        <f ca="1">IFERROR(IF('Simulación Cliente'!$H$21="Simple",G254+H254+I254+J254+K254,AC254+AD254+AE254+AF254+AG254),"")</f>
        <v>26913.070962690137</v>
      </c>
      <c r="R254" s="79">
        <f t="shared" ca="1" si="280"/>
        <v>7092</v>
      </c>
      <c r="S254" s="78">
        <f ca="1">IFERROR((1+'Simulación Cliente'!$E$21)^(R254/360),"")</f>
        <v>41.500273737410033</v>
      </c>
      <c r="T254" s="75">
        <f t="shared" ca="1" si="281"/>
        <v>648.5</v>
      </c>
      <c r="X254" s="5">
        <v>233</v>
      </c>
      <c r="Y254" s="4">
        <f t="shared" ca="1" si="282"/>
        <v>52566</v>
      </c>
      <c r="Z254" s="5">
        <f t="shared" ca="1" si="318"/>
        <v>30</v>
      </c>
      <c r="AA254" s="5">
        <f t="shared" ca="1" si="283"/>
        <v>7092</v>
      </c>
      <c r="AB254" s="2">
        <f t="shared" ca="1" si="284"/>
        <v>212496.65282418087</v>
      </c>
      <c r="AC254" s="2">
        <f t="shared" ca="1" si="319"/>
        <v>42575.951968276233</v>
      </c>
      <c r="AD254" s="16">
        <f t="shared" ca="1" si="313"/>
        <v>3253.2112377034182</v>
      </c>
      <c r="AE254" s="16">
        <f t="shared" ca="1" si="253"/>
        <v>60.561546054910828</v>
      </c>
      <c r="AF254" s="14">
        <f t="shared" si="285"/>
        <v>450.45000000000005</v>
      </c>
      <c r="AG254" s="5">
        <f t="shared" si="254"/>
        <v>0</v>
      </c>
      <c r="AH254" s="16">
        <f t="shared" ca="1" si="255"/>
        <v>46340.17475203456</v>
      </c>
      <c r="AI254" s="16">
        <f t="shared" ca="1" si="256"/>
        <v>169920.70085590464</v>
      </c>
      <c r="AJ254" s="16">
        <f t="shared" ca="1" si="286"/>
        <v>5.156375533379836E-2</v>
      </c>
      <c r="AK254" s="16">
        <f t="shared" ca="1" si="287"/>
        <v>2.578187766689918E-2</v>
      </c>
      <c r="AO254" s="5">
        <v>233</v>
      </c>
      <c r="AP254" s="4" t="str">
        <f t="shared" si="288"/>
        <v/>
      </c>
      <c r="AQ254" s="5" t="str">
        <f t="shared" si="320"/>
        <v/>
      </c>
      <c r="AR254" s="5" t="str">
        <f t="shared" ca="1" si="289"/>
        <v/>
      </c>
      <c r="AS254" s="2" t="str">
        <f t="shared" si="290"/>
        <v/>
      </c>
      <c r="AT254" s="2" t="str">
        <f t="shared" si="321"/>
        <v/>
      </c>
      <c r="AU254" s="16" t="str">
        <f t="shared" si="314"/>
        <v/>
      </c>
      <c r="AV254" s="16" t="str">
        <f t="shared" si="257"/>
        <v/>
      </c>
      <c r="AW254" s="14" t="str">
        <f t="shared" si="291"/>
        <v/>
      </c>
      <c r="AX254" s="5" t="str">
        <f t="shared" si="258"/>
        <v/>
      </c>
      <c r="AY254" s="16" t="str">
        <f t="shared" si="259"/>
        <v/>
      </c>
      <c r="AZ254" s="16" t="str">
        <f t="shared" si="260"/>
        <v/>
      </c>
      <c r="BA254" s="16" t="str">
        <f t="shared" si="292"/>
        <v/>
      </c>
      <c r="BB254" s="16" t="str">
        <f t="shared" ca="1" si="293"/>
        <v/>
      </c>
      <c r="BF254" s="5">
        <v>233</v>
      </c>
      <c r="BG254" s="4" t="str">
        <f t="shared" si="294"/>
        <v/>
      </c>
      <c r="BH254" s="5" t="str">
        <f t="shared" si="322"/>
        <v/>
      </c>
      <c r="BI254" s="5" t="str">
        <f t="shared" ca="1" si="295"/>
        <v/>
      </c>
      <c r="BJ254" s="2" t="str">
        <f t="shared" si="296"/>
        <v/>
      </c>
      <c r="BK254" s="2" t="str">
        <f t="shared" si="323"/>
        <v/>
      </c>
      <c r="BL254" s="16" t="str">
        <f t="shared" si="315"/>
        <v/>
      </c>
      <c r="BM254" s="16" t="str">
        <f t="shared" si="261"/>
        <v/>
      </c>
      <c r="BN254" s="14" t="str">
        <f t="shared" si="297"/>
        <v/>
      </c>
      <c r="BO254" s="5" t="str">
        <f t="shared" si="262"/>
        <v/>
      </c>
      <c r="BP254" s="16" t="str">
        <f t="shared" si="263"/>
        <v/>
      </c>
      <c r="BQ254" s="16" t="str">
        <f t="shared" si="264"/>
        <v/>
      </c>
      <c r="BR254" s="16" t="str">
        <f t="shared" si="298"/>
        <v/>
      </c>
      <c r="BS254" s="16" t="str">
        <f t="shared" ca="1" si="299"/>
        <v/>
      </c>
      <c r="BW254" s="5">
        <v>233</v>
      </c>
      <c r="BX254" s="4">
        <f t="shared" ca="1" si="300"/>
        <v>52566</v>
      </c>
      <c r="BY254" s="5">
        <f t="shared" ca="1" si="324"/>
        <v>30</v>
      </c>
      <c r="BZ254" s="5">
        <f t="shared" ca="1" si="301"/>
        <v>7092</v>
      </c>
      <c r="CA254" s="2">
        <f t="shared" ca="1" si="302"/>
        <v>197165.07117672334</v>
      </c>
      <c r="CB254" s="2">
        <f t="shared" ca="1" si="325"/>
        <v>23387.936076647304</v>
      </c>
      <c r="CC254" s="16">
        <f t="shared" ca="1" si="316"/>
        <v>3018.4928407574471</v>
      </c>
      <c r="CD254" s="16">
        <f t="shared" ca="1" si="265"/>
        <v>56.19204528538404</v>
      </c>
      <c r="CE254" s="14">
        <f t="shared" si="303"/>
        <v>450.45000000000005</v>
      </c>
      <c r="CF254" s="5">
        <f t="shared" si="266"/>
        <v>0</v>
      </c>
      <c r="CG254" s="16">
        <f t="shared" ca="1" si="267"/>
        <v>26913.070962690137</v>
      </c>
      <c r="CH254" s="16">
        <f t="shared" ca="1" si="268"/>
        <v>173777.13510007603</v>
      </c>
      <c r="CI254" s="16">
        <f t="shared" ca="1" si="304"/>
        <v>2.578187766689918E-2</v>
      </c>
      <c r="CJ254" s="16">
        <f t="shared" ca="1" si="305"/>
        <v>2.578187766689918E-2</v>
      </c>
      <c r="CN254" s="5">
        <v>233</v>
      </c>
      <c r="CO254" s="4">
        <f t="shared" ca="1" si="306"/>
        <v>52566</v>
      </c>
      <c r="CP254" s="5">
        <f t="shared" ca="1" si="326"/>
        <v>30</v>
      </c>
      <c r="CQ254" s="5">
        <f t="shared" ca="1" si="307"/>
        <v>7092</v>
      </c>
      <c r="CR254" s="2">
        <f t="shared" ca="1" si="308"/>
        <v>212496.65282418087</v>
      </c>
      <c r="CS254" s="2">
        <f t="shared" ca="1" si="327"/>
        <v>42575.951968276233</v>
      </c>
      <c r="CT254" s="16">
        <f t="shared" ca="1" si="317"/>
        <v>3253.2112377034182</v>
      </c>
      <c r="CU254" s="16">
        <f t="shared" ca="1" si="269"/>
        <v>60.561546054910828</v>
      </c>
      <c r="CV254" s="14">
        <f t="shared" si="309"/>
        <v>450.45000000000005</v>
      </c>
      <c r="CW254" s="5">
        <f t="shared" si="270"/>
        <v>0</v>
      </c>
      <c r="CX254" s="16">
        <f t="shared" ca="1" si="271"/>
        <v>46340.17475203456</v>
      </c>
      <c r="CY254" s="16">
        <f t="shared" ca="1" si="272"/>
        <v>169920.70085590464</v>
      </c>
      <c r="CZ254" s="16">
        <f t="shared" ca="1" si="310"/>
        <v>5.156375533379836E-2</v>
      </c>
      <c r="DA254" s="16">
        <f t="shared" ca="1" si="311"/>
        <v>2.578187766689918E-2</v>
      </c>
    </row>
    <row r="255" spans="2:105">
      <c r="B255" s="5">
        <v>234</v>
      </c>
      <c r="C255" s="4">
        <f t="shared" ca="1" si="273"/>
        <v>52597</v>
      </c>
      <c r="D255" s="5">
        <f t="shared" ca="1" si="274"/>
        <v>31</v>
      </c>
      <c r="E255" s="5">
        <f t="shared" ca="1" si="275"/>
        <v>7123</v>
      </c>
      <c r="F255" s="2">
        <f t="shared" ca="1" si="276"/>
        <v>173777.13510007603</v>
      </c>
      <c r="G255" s="2">
        <f t="shared" ca="1" si="248"/>
        <v>23661.628208275</v>
      </c>
      <c r="H255" s="16">
        <f t="shared" ca="1" si="312"/>
        <v>2749.8151450579981</v>
      </c>
      <c r="I255" s="16">
        <f t="shared" ca="1" si="249"/>
        <v>51.177609357138557</v>
      </c>
      <c r="J255" s="14">
        <f t="shared" si="277"/>
        <v>450.45000000000005</v>
      </c>
      <c r="K255" s="5">
        <f t="shared" si="250"/>
        <v>0</v>
      </c>
      <c r="L255" s="16">
        <f t="shared" ca="1" si="251"/>
        <v>26913.070962690137</v>
      </c>
      <c r="M255" s="16">
        <f t="shared" ca="1" si="252"/>
        <v>150115.50689180102</v>
      </c>
      <c r="N255" s="16">
        <f t="shared" ca="1" si="278"/>
        <v>2.537290566607784E-2</v>
      </c>
      <c r="O255" s="16">
        <f t="shared" ca="1" si="279"/>
        <v>2.537290566607784E-2</v>
      </c>
      <c r="P255" s="82"/>
      <c r="Q255" s="77">
        <f ca="1">IFERROR(IF('Simulación Cliente'!$H$21="Simple",G255+H255+I255+J255+K255,AC255+AD255+AE255+AF255+AG255),"")</f>
        <v>26913.070962690137</v>
      </c>
      <c r="R255" s="79">
        <f t="shared" ca="1" si="280"/>
        <v>7123</v>
      </c>
      <c r="S255" s="78">
        <f ca="1">IFERROR((1+'Simulación Cliente'!$E$21)^(R255/360),"")</f>
        <v>42.181659353430597</v>
      </c>
      <c r="T255" s="75">
        <f t="shared" ca="1" si="281"/>
        <v>638.03</v>
      </c>
      <c r="X255" s="5">
        <v>234</v>
      </c>
      <c r="Y255" s="4">
        <f t="shared" ca="1" si="282"/>
        <v>52597</v>
      </c>
      <c r="Z255" s="5">
        <f t="shared" ca="1" si="318"/>
        <v>31</v>
      </c>
      <c r="AA255" s="5">
        <f t="shared" ca="1" si="283"/>
        <v>7123</v>
      </c>
      <c r="AB255" s="2">
        <f t="shared" ca="1" si="284"/>
        <v>169920.70085590464</v>
      </c>
      <c r="AC255" s="2">
        <f t="shared" ca="1" si="319"/>
        <v>19980.803802495429</v>
      </c>
      <c r="AD255" s="16">
        <f t="shared" ca="1" si="313"/>
        <v>2688.7916894437953</v>
      </c>
      <c r="AE255" s="16">
        <f t="shared" ca="1" si="253"/>
        <v>50.041884078056036</v>
      </c>
      <c r="AF255" s="14">
        <f t="shared" si="285"/>
        <v>450.45000000000005</v>
      </c>
      <c r="AG255" s="5">
        <f t="shared" si="254"/>
        <v>0</v>
      </c>
      <c r="AH255" s="16">
        <f t="shared" ca="1" si="255"/>
        <v>23170.08737601728</v>
      </c>
      <c r="AI255" s="16">
        <f t="shared" ca="1" si="256"/>
        <v>149939.89705340919</v>
      </c>
      <c r="AJ255" s="16">
        <f t="shared" ca="1" si="286"/>
        <v>2.537290566607784E-2</v>
      </c>
      <c r="AK255" s="16">
        <f t="shared" ca="1" si="287"/>
        <v>2.537290566607784E-2</v>
      </c>
      <c r="AO255" s="5">
        <v>234</v>
      </c>
      <c r="AP255" s="4" t="str">
        <f t="shared" si="288"/>
        <v/>
      </c>
      <c r="AQ255" s="5" t="str">
        <f t="shared" si="320"/>
        <v/>
      </c>
      <c r="AR255" s="5" t="str">
        <f t="shared" ca="1" si="289"/>
        <v/>
      </c>
      <c r="AS255" s="2" t="str">
        <f t="shared" si="290"/>
        <v/>
      </c>
      <c r="AT255" s="2" t="str">
        <f t="shared" si="321"/>
        <v/>
      </c>
      <c r="AU255" s="16" t="str">
        <f t="shared" si="314"/>
        <v/>
      </c>
      <c r="AV255" s="16" t="str">
        <f t="shared" si="257"/>
        <v/>
      </c>
      <c r="AW255" s="14" t="str">
        <f t="shared" si="291"/>
        <v/>
      </c>
      <c r="AX255" s="5" t="str">
        <f t="shared" si="258"/>
        <v/>
      </c>
      <c r="AY255" s="16" t="str">
        <f t="shared" si="259"/>
        <v/>
      </c>
      <c r="AZ255" s="16" t="str">
        <f t="shared" si="260"/>
        <v/>
      </c>
      <c r="BA255" s="16" t="str">
        <f t="shared" si="292"/>
        <v/>
      </c>
      <c r="BB255" s="16" t="str">
        <f t="shared" ca="1" si="293"/>
        <v/>
      </c>
      <c r="BF255" s="5">
        <v>234</v>
      </c>
      <c r="BG255" s="4" t="str">
        <f t="shared" si="294"/>
        <v/>
      </c>
      <c r="BH255" s="5" t="str">
        <f t="shared" si="322"/>
        <v/>
      </c>
      <c r="BI255" s="5" t="str">
        <f t="shared" ca="1" si="295"/>
        <v/>
      </c>
      <c r="BJ255" s="2" t="str">
        <f t="shared" si="296"/>
        <v/>
      </c>
      <c r="BK255" s="2" t="str">
        <f t="shared" si="323"/>
        <v/>
      </c>
      <c r="BL255" s="16" t="str">
        <f t="shared" si="315"/>
        <v/>
      </c>
      <c r="BM255" s="16" t="str">
        <f t="shared" si="261"/>
        <v/>
      </c>
      <c r="BN255" s="14" t="str">
        <f t="shared" si="297"/>
        <v/>
      </c>
      <c r="BO255" s="5" t="str">
        <f t="shared" si="262"/>
        <v/>
      </c>
      <c r="BP255" s="16" t="str">
        <f t="shared" si="263"/>
        <v/>
      </c>
      <c r="BQ255" s="16" t="str">
        <f t="shared" si="264"/>
        <v/>
      </c>
      <c r="BR255" s="16" t="str">
        <f t="shared" si="298"/>
        <v/>
      </c>
      <c r="BS255" s="16" t="str">
        <f t="shared" ca="1" si="299"/>
        <v/>
      </c>
      <c r="BW255" s="5">
        <v>234</v>
      </c>
      <c r="BX255" s="4">
        <f t="shared" ca="1" si="300"/>
        <v>52597</v>
      </c>
      <c r="BY255" s="5">
        <f t="shared" ca="1" si="324"/>
        <v>31</v>
      </c>
      <c r="BZ255" s="5">
        <f t="shared" ca="1" si="301"/>
        <v>7123</v>
      </c>
      <c r="CA255" s="2">
        <f t="shared" ca="1" si="302"/>
        <v>173777.13510007603</v>
      </c>
      <c r="CB255" s="2">
        <f t="shared" ca="1" si="325"/>
        <v>23661.628208275</v>
      </c>
      <c r="CC255" s="16">
        <f t="shared" ca="1" si="316"/>
        <v>2749.8151450579981</v>
      </c>
      <c r="CD255" s="16">
        <f t="shared" ca="1" si="265"/>
        <v>51.177609357138557</v>
      </c>
      <c r="CE255" s="14">
        <f t="shared" si="303"/>
        <v>450.45000000000005</v>
      </c>
      <c r="CF255" s="5">
        <f t="shared" si="266"/>
        <v>0</v>
      </c>
      <c r="CG255" s="16">
        <f t="shared" ca="1" si="267"/>
        <v>26913.070962690137</v>
      </c>
      <c r="CH255" s="16">
        <f t="shared" ca="1" si="268"/>
        <v>150115.50689180102</v>
      </c>
      <c r="CI255" s="16">
        <f t="shared" ca="1" si="304"/>
        <v>2.537290566607784E-2</v>
      </c>
      <c r="CJ255" s="16">
        <f t="shared" ca="1" si="305"/>
        <v>2.537290566607784E-2</v>
      </c>
      <c r="CN255" s="5">
        <v>234</v>
      </c>
      <c r="CO255" s="4">
        <f t="shared" ca="1" si="306"/>
        <v>52597</v>
      </c>
      <c r="CP255" s="5">
        <f t="shared" ca="1" si="326"/>
        <v>31</v>
      </c>
      <c r="CQ255" s="5">
        <f t="shared" ca="1" si="307"/>
        <v>7123</v>
      </c>
      <c r="CR255" s="2">
        <f t="shared" ca="1" si="308"/>
        <v>169920.70085590464</v>
      </c>
      <c r="CS255" s="2">
        <f t="shared" ca="1" si="327"/>
        <v>19980.803802495429</v>
      </c>
      <c r="CT255" s="16">
        <f t="shared" ca="1" si="317"/>
        <v>2688.7916894437953</v>
      </c>
      <c r="CU255" s="16">
        <f t="shared" ca="1" si="269"/>
        <v>50.041884078056036</v>
      </c>
      <c r="CV255" s="14">
        <f t="shared" si="309"/>
        <v>450.45000000000005</v>
      </c>
      <c r="CW255" s="5">
        <f t="shared" si="270"/>
        <v>0</v>
      </c>
      <c r="CX255" s="16">
        <f t="shared" ca="1" si="271"/>
        <v>23170.08737601728</v>
      </c>
      <c r="CY255" s="16">
        <f t="shared" ca="1" si="272"/>
        <v>149939.89705340919</v>
      </c>
      <c r="CZ255" s="16">
        <f t="shared" ca="1" si="310"/>
        <v>2.537290566607784E-2</v>
      </c>
      <c r="DA255" s="16">
        <f t="shared" ca="1" si="311"/>
        <v>2.537290566607784E-2</v>
      </c>
    </row>
    <row r="256" spans="2:105">
      <c r="B256" s="5">
        <v>235</v>
      </c>
      <c r="C256" s="4">
        <f t="shared" ca="1" si="273"/>
        <v>52628</v>
      </c>
      <c r="D256" s="5">
        <f t="shared" ca="1" si="274"/>
        <v>31</v>
      </c>
      <c r="E256" s="5">
        <f t="shared" ca="1" si="275"/>
        <v>7154</v>
      </c>
      <c r="F256" s="2">
        <f t="shared" ca="1" si="276"/>
        <v>150115.50689180102</v>
      </c>
      <c r="G256" s="2">
        <f t="shared" ca="1" si="248"/>
        <v>24043.013533397752</v>
      </c>
      <c r="H256" s="16">
        <f t="shared" ca="1" si="312"/>
        <v>2375.3982025392024</v>
      </c>
      <c r="I256" s="16">
        <f t="shared" ca="1" si="249"/>
        <v>44.209226753181021</v>
      </c>
      <c r="J256" s="14">
        <f t="shared" si="277"/>
        <v>450.45000000000005</v>
      </c>
      <c r="K256" s="5">
        <f t="shared" si="250"/>
        <v>0</v>
      </c>
      <c r="L256" s="16">
        <f t="shared" ca="1" si="251"/>
        <v>26913.070962690137</v>
      </c>
      <c r="M256" s="16">
        <f t="shared" ca="1" si="252"/>
        <v>126072.49335840327</v>
      </c>
      <c r="N256" s="16">
        <f t="shared" ca="1" si="278"/>
        <v>2.4970421094124815E-2</v>
      </c>
      <c r="O256" s="16">
        <f t="shared" ca="1" si="279"/>
        <v>2.4970421094124815E-2</v>
      </c>
      <c r="P256" s="82"/>
      <c r="Q256" s="77">
        <f ca="1">IFERROR(IF('Simulación Cliente'!$H$21="Simple",G256+H256+I256+J256+K256,AC256+AD256+AE256+AF256+AG256),"")</f>
        <v>26913.070962690137</v>
      </c>
      <c r="R256" s="79">
        <f t="shared" ca="1" si="280"/>
        <v>7154</v>
      </c>
      <c r="S256" s="78">
        <f ca="1">IFERROR((1+'Simulación Cliente'!$E$21)^(R256/360),"")</f>
        <v>42.874232518734765</v>
      </c>
      <c r="T256" s="75">
        <f t="shared" ca="1" si="281"/>
        <v>627.72</v>
      </c>
      <c r="X256" s="5">
        <v>235</v>
      </c>
      <c r="Y256" s="4">
        <f t="shared" ca="1" si="282"/>
        <v>52628</v>
      </c>
      <c r="Z256" s="5">
        <f t="shared" ca="1" si="318"/>
        <v>31</v>
      </c>
      <c r="AA256" s="5">
        <f t="shared" ca="1" si="283"/>
        <v>7154</v>
      </c>
      <c r="AB256" s="2">
        <f t="shared" ca="1" si="284"/>
        <v>149939.89705340919</v>
      </c>
      <c r="AC256" s="2">
        <f t="shared" ca="1" si="319"/>
        <v>20302.860479548766</v>
      </c>
      <c r="AD256" s="16">
        <f t="shared" ca="1" si="313"/>
        <v>2372.6193870583688</v>
      </c>
      <c r="AE256" s="16">
        <f t="shared" ca="1" si="253"/>
        <v>44.157509410140975</v>
      </c>
      <c r="AF256" s="14">
        <f t="shared" si="285"/>
        <v>450.45000000000005</v>
      </c>
      <c r="AG256" s="5">
        <f t="shared" si="254"/>
        <v>0</v>
      </c>
      <c r="AH256" s="16">
        <f t="shared" ca="1" si="255"/>
        <v>23170.08737601728</v>
      </c>
      <c r="AI256" s="16">
        <f t="shared" ca="1" si="256"/>
        <v>129637.03657386043</v>
      </c>
      <c r="AJ256" s="16">
        <f t="shared" ca="1" si="286"/>
        <v>2.4970421094124815E-2</v>
      </c>
      <c r="AK256" s="16">
        <f t="shared" ca="1" si="287"/>
        <v>2.4970421094124815E-2</v>
      </c>
      <c r="AO256" s="5">
        <v>235</v>
      </c>
      <c r="AP256" s="4" t="str">
        <f t="shared" si="288"/>
        <v/>
      </c>
      <c r="AQ256" s="5" t="str">
        <f t="shared" si="320"/>
        <v/>
      </c>
      <c r="AR256" s="5" t="str">
        <f t="shared" ca="1" si="289"/>
        <v/>
      </c>
      <c r="AS256" s="2" t="str">
        <f t="shared" si="290"/>
        <v/>
      </c>
      <c r="AT256" s="2" t="str">
        <f t="shared" si="321"/>
        <v/>
      </c>
      <c r="AU256" s="16" t="str">
        <f t="shared" si="314"/>
        <v/>
      </c>
      <c r="AV256" s="16" t="str">
        <f t="shared" si="257"/>
        <v/>
      </c>
      <c r="AW256" s="14" t="str">
        <f t="shared" si="291"/>
        <v/>
      </c>
      <c r="AX256" s="5" t="str">
        <f t="shared" si="258"/>
        <v/>
      </c>
      <c r="AY256" s="16" t="str">
        <f t="shared" si="259"/>
        <v/>
      </c>
      <c r="AZ256" s="16" t="str">
        <f t="shared" si="260"/>
        <v/>
      </c>
      <c r="BA256" s="16" t="str">
        <f t="shared" si="292"/>
        <v/>
      </c>
      <c r="BB256" s="16" t="str">
        <f t="shared" ca="1" si="293"/>
        <v/>
      </c>
      <c r="BF256" s="5">
        <v>235</v>
      </c>
      <c r="BG256" s="4" t="str">
        <f t="shared" si="294"/>
        <v/>
      </c>
      <c r="BH256" s="5" t="str">
        <f t="shared" si="322"/>
        <v/>
      </c>
      <c r="BI256" s="5" t="str">
        <f t="shared" ca="1" si="295"/>
        <v/>
      </c>
      <c r="BJ256" s="2" t="str">
        <f t="shared" si="296"/>
        <v/>
      </c>
      <c r="BK256" s="2" t="str">
        <f t="shared" si="323"/>
        <v/>
      </c>
      <c r="BL256" s="16" t="str">
        <f t="shared" si="315"/>
        <v/>
      </c>
      <c r="BM256" s="16" t="str">
        <f t="shared" si="261"/>
        <v/>
      </c>
      <c r="BN256" s="14" t="str">
        <f t="shared" si="297"/>
        <v/>
      </c>
      <c r="BO256" s="5" t="str">
        <f t="shared" si="262"/>
        <v/>
      </c>
      <c r="BP256" s="16" t="str">
        <f t="shared" si="263"/>
        <v/>
      </c>
      <c r="BQ256" s="16" t="str">
        <f t="shared" si="264"/>
        <v/>
      </c>
      <c r="BR256" s="16" t="str">
        <f t="shared" si="298"/>
        <v/>
      </c>
      <c r="BS256" s="16" t="str">
        <f t="shared" ca="1" si="299"/>
        <v/>
      </c>
      <c r="BW256" s="5">
        <v>235</v>
      </c>
      <c r="BX256" s="4">
        <f t="shared" ca="1" si="300"/>
        <v>52628</v>
      </c>
      <c r="BY256" s="5">
        <f t="shared" ca="1" si="324"/>
        <v>31</v>
      </c>
      <c r="BZ256" s="5">
        <f t="shared" ca="1" si="301"/>
        <v>7154</v>
      </c>
      <c r="CA256" s="2">
        <f t="shared" ca="1" si="302"/>
        <v>150115.50689180102</v>
      </c>
      <c r="CB256" s="2">
        <f t="shared" ca="1" si="325"/>
        <v>24043.013533397752</v>
      </c>
      <c r="CC256" s="16">
        <f t="shared" ca="1" si="316"/>
        <v>2375.3982025392024</v>
      </c>
      <c r="CD256" s="16">
        <f t="shared" ca="1" si="265"/>
        <v>44.209226753181021</v>
      </c>
      <c r="CE256" s="14">
        <f t="shared" si="303"/>
        <v>450.45000000000005</v>
      </c>
      <c r="CF256" s="5">
        <f t="shared" si="266"/>
        <v>0</v>
      </c>
      <c r="CG256" s="16">
        <f t="shared" ca="1" si="267"/>
        <v>26913.070962690137</v>
      </c>
      <c r="CH256" s="16">
        <f t="shared" ca="1" si="268"/>
        <v>126072.49335840327</v>
      </c>
      <c r="CI256" s="16">
        <f t="shared" ca="1" si="304"/>
        <v>2.4970421094124815E-2</v>
      </c>
      <c r="CJ256" s="16">
        <f t="shared" ca="1" si="305"/>
        <v>2.4970421094124815E-2</v>
      </c>
      <c r="CN256" s="5">
        <v>235</v>
      </c>
      <c r="CO256" s="4">
        <f t="shared" ca="1" si="306"/>
        <v>52628</v>
      </c>
      <c r="CP256" s="5">
        <f t="shared" ca="1" si="326"/>
        <v>31</v>
      </c>
      <c r="CQ256" s="5">
        <f t="shared" ca="1" si="307"/>
        <v>7154</v>
      </c>
      <c r="CR256" s="2">
        <f t="shared" ca="1" si="308"/>
        <v>149939.89705340919</v>
      </c>
      <c r="CS256" s="2">
        <f t="shared" ca="1" si="327"/>
        <v>20302.860479548766</v>
      </c>
      <c r="CT256" s="16">
        <f t="shared" ca="1" si="317"/>
        <v>2372.6193870583688</v>
      </c>
      <c r="CU256" s="16">
        <f t="shared" ca="1" si="269"/>
        <v>44.157509410140975</v>
      </c>
      <c r="CV256" s="14">
        <f t="shared" si="309"/>
        <v>450.45000000000005</v>
      </c>
      <c r="CW256" s="5">
        <f t="shared" si="270"/>
        <v>0</v>
      </c>
      <c r="CX256" s="16">
        <f t="shared" ca="1" si="271"/>
        <v>23170.08737601728</v>
      </c>
      <c r="CY256" s="16">
        <f t="shared" ca="1" si="272"/>
        <v>129637.03657386043</v>
      </c>
      <c r="CZ256" s="16">
        <f t="shared" ca="1" si="310"/>
        <v>2.4970421094124815E-2</v>
      </c>
      <c r="DA256" s="16">
        <f t="shared" ca="1" si="311"/>
        <v>2.4970421094124815E-2</v>
      </c>
    </row>
    <row r="257" spans="2:105">
      <c r="B257" s="5">
        <v>236</v>
      </c>
      <c r="C257" s="4">
        <f t="shared" ca="1" si="273"/>
        <v>52657</v>
      </c>
      <c r="D257" s="5">
        <f t="shared" ca="1" si="274"/>
        <v>29</v>
      </c>
      <c r="E257" s="5">
        <f t="shared" ca="1" si="275"/>
        <v>7183</v>
      </c>
      <c r="F257" s="2">
        <f t="shared" ca="1" si="276"/>
        <v>126072.49335840327</v>
      </c>
      <c r="G257" s="2">
        <f t="shared" ca="1" si="248"/>
        <v>24562.595382290296</v>
      </c>
      <c r="H257" s="16">
        <f t="shared" ca="1" si="312"/>
        <v>1865.2927734450229</v>
      </c>
      <c r="I257" s="16">
        <f t="shared" ca="1" si="249"/>
        <v>34.732806954817583</v>
      </c>
      <c r="J257" s="14">
        <f t="shared" si="277"/>
        <v>450.45000000000005</v>
      </c>
      <c r="K257" s="5">
        <f t="shared" si="250"/>
        <v>0</v>
      </c>
      <c r="L257" s="16">
        <f t="shared" ca="1" si="251"/>
        <v>26913.070962690137</v>
      </c>
      <c r="M257" s="16">
        <f t="shared" ca="1" si="252"/>
        <v>101509.89797611297</v>
      </c>
      <c r="N257" s="16">
        <f t="shared" ca="1" si="278"/>
        <v>2.4599685199587957E-2</v>
      </c>
      <c r="O257" s="16">
        <f t="shared" ca="1" si="279"/>
        <v>2.4599685199587957E-2</v>
      </c>
      <c r="P257" s="82"/>
      <c r="Q257" s="77">
        <f ca="1">IFERROR(IF('Simulación Cliente'!$H$21="Simple",G257+H257+I257+J257+K257,AC257+AD257+AE257+AF257+AG257),"")</f>
        <v>26913.070962690137</v>
      </c>
      <c r="R257" s="79">
        <f t="shared" ca="1" si="280"/>
        <v>7183</v>
      </c>
      <c r="S257" s="78">
        <f ca="1">IFERROR((1+'Simulación Cliente'!$E$21)^(R257/360),"")</f>
        <v>43.532414384144779</v>
      </c>
      <c r="T257" s="75">
        <f t="shared" ca="1" si="281"/>
        <v>618.23</v>
      </c>
      <c r="X257" s="5">
        <v>236</v>
      </c>
      <c r="Y257" s="4">
        <f t="shared" ca="1" si="282"/>
        <v>52657</v>
      </c>
      <c r="Z257" s="5">
        <f t="shared" ca="1" si="318"/>
        <v>29</v>
      </c>
      <c r="AA257" s="5">
        <f t="shared" ca="1" si="283"/>
        <v>7183</v>
      </c>
      <c r="AB257" s="2">
        <f t="shared" ca="1" si="284"/>
        <v>129637.03657386043</v>
      </c>
      <c r="AC257" s="2">
        <f t="shared" ca="1" si="319"/>
        <v>20765.890931443239</v>
      </c>
      <c r="AD257" s="16">
        <f t="shared" ca="1" si="313"/>
        <v>1918.0316106275554</v>
      </c>
      <c r="AE257" s="16">
        <f t="shared" ca="1" si="253"/>
        <v>35.714833946483537</v>
      </c>
      <c r="AF257" s="14">
        <f t="shared" si="285"/>
        <v>450.45000000000005</v>
      </c>
      <c r="AG257" s="5">
        <f t="shared" si="254"/>
        <v>0</v>
      </c>
      <c r="AH257" s="16">
        <f t="shared" ca="1" si="255"/>
        <v>23170.08737601728</v>
      </c>
      <c r="AI257" s="16">
        <f t="shared" ca="1" si="256"/>
        <v>108871.14564241719</v>
      </c>
      <c r="AJ257" s="16">
        <f t="shared" ca="1" si="286"/>
        <v>2.4599685199587957E-2</v>
      </c>
      <c r="AK257" s="16">
        <f t="shared" ca="1" si="287"/>
        <v>2.4599685199587957E-2</v>
      </c>
      <c r="AO257" s="5">
        <v>236</v>
      </c>
      <c r="AP257" s="4" t="str">
        <f t="shared" si="288"/>
        <v/>
      </c>
      <c r="AQ257" s="5" t="str">
        <f t="shared" si="320"/>
        <v/>
      </c>
      <c r="AR257" s="5" t="str">
        <f t="shared" ca="1" si="289"/>
        <v/>
      </c>
      <c r="AS257" s="2" t="str">
        <f t="shared" si="290"/>
        <v/>
      </c>
      <c r="AT257" s="2" t="str">
        <f t="shared" si="321"/>
        <v/>
      </c>
      <c r="AU257" s="16" t="str">
        <f t="shared" si="314"/>
        <v/>
      </c>
      <c r="AV257" s="16" t="str">
        <f t="shared" si="257"/>
        <v/>
      </c>
      <c r="AW257" s="14" t="str">
        <f t="shared" si="291"/>
        <v/>
      </c>
      <c r="AX257" s="5" t="str">
        <f t="shared" si="258"/>
        <v/>
      </c>
      <c r="AY257" s="16" t="str">
        <f t="shared" si="259"/>
        <v/>
      </c>
      <c r="AZ257" s="16" t="str">
        <f t="shared" si="260"/>
        <v/>
      </c>
      <c r="BA257" s="16" t="str">
        <f t="shared" si="292"/>
        <v/>
      </c>
      <c r="BB257" s="16" t="str">
        <f t="shared" ca="1" si="293"/>
        <v/>
      </c>
      <c r="BF257" s="5">
        <v>236</v>
      </c>
      <c r="BG257" s="4" t="str">
        <f t="shared" si="294"/>
        <v/>
      </c>
      <c r="BH257" s="5" t="str">
        <f t="shared" si="322"/>
        <v/>
      </c>
      <c r="BI257" s="5" t="str">
        <f t="shared" ca="1" si="295"/>
        <v/>
      </c>
      <c r="BJ257" s="2" t="str">
        <f t="shared" si="296"/>
        <v/>
      </c>
      <c r="BK257" s="2" t="str">
        <f t="shared" si="323"/>
        <v/>
      </c>
      <c r="BL257" s="16" t="str">
        <f t="shared" si="315"/>
        <v/>
      </c>
      <c r="BM257" s="16" t="str">
        <f t="shared" si="261"/>
        <v/>
      </c>
      <c r="BN257" s="14" t="str">
        <f t="shared" si="297"/>
        <v/>
      </c>
      <c r="BO257" s="5" t="str">
        <f t="shared" si="262"/>
        <v/>
      </c>
      <c r="BP257" s="16" t="str">
        <f t="shared" si="263"/>
        <v/>
      </c>
      <c r="BQ257" s="16" t="str">
        <f t="shared" si="264"/>
        <v/>
      </c>
      <c r="BR257" s="16" t="str">
        <f t="shared" si="298"/>
        <v/>
      </c>
      <c r="BS257" s="16" t="str">
        <f t="shared" ca="1" si="299"/>
        <v/>
      </c>
      <c r="BW257" s="5">
        <v>236</v>
      </c>
      <c r="BX257" s="4">
        <f t="shared" ca="1" si="300"/>
        <v>52657</v>
      </c>
      <c r="BY257" s="5">
        <f t="shared" ca="1" si="324"/>
        <v>29</v>
      </c>
      <c r="BZ257" s="5">
        <f t="shared" ca="1" si="301"/>
        <v>7183</v>
      </c>
      <c r="CA257" s="2">
        <f t="shared" ca="1" si="302"/>
        <v>126072.49335840327</v>
      </c>
      <c r="CB257" s="2">
        <f t="shared" ca="1" si="325"/>
        <v>24562.595382290296</v>
      </c>
      <c r="CC257" s="16">
        <f t="shared" ca="1" si="316"/>
        <v>1865.2927734450229</v>
      </c>
      <c r="CD257" s="16">
        <f t="shared" ca="1" si="265"/>
        <v>34.732806954817583</v>
      </c>
      <c r="CE257" s="14">
        <f t="shared" si="303"/>
        <v>450.45000000000005</v>
      </c>
      <c r="CF257" s="5">
        <f t="shared" si="266"/>
        <v>0</v>
      </c>
      <c r="CG257" s="16">
        <f t="shared" ca="1" si="267"/>
        <v>26913.070962690137</v>
      </c>
      <c r="CH257" s="16">
        <f t="shared" ca="1" si="268"/>
        <v>101509.89797611297</v>
      </c>
      <c r="CI257" s="16">
        <f t="shared" ca="1" si="304"/>
        <v>2.4599685199587957E-2</v>
      </c>
      <c r="CJ257" s="16">
        <f t="shared" ca="1" si="305"/>
        <v>2.4599685199587957E-2</v>
      </c>
      <c r="CN257" s="5">
        <v>236</v>
      </c>
      <c r="CO257" s="4">
        <f t="shared" ca="1" si="306"/>
        <v>52657</v>
      </c>
      <c r="CP257" s="5">
        <f t="shared" ca="1" si="326"/>
        <v>29</v>
      </c>
      <c r="CQ257" s="5">
        <f t="shared" ca="1" si="307"/>
        <v>7183</v>
      </c>
      <c r="CR257" s="2">
        <f t="shared" ca="1" si="308"/>
        <v>129637.03657386043</v>
      </c>
      <c r="CS257" s="2">
        <f t="shared" ca="1" si="327"/>
        <v>20765.890931443239</v>
      </c>
      <c r="CT257" s="16">
        <f t="shared" ca="1" si="317"/>
        <v>1918.0316106275554</v>
      </c>
      <c r="CU257" s="16">
        <f t="shared" ca="1" si="269"/>
        <v>35.714833946483537</v>
      </c>
      <c r="CV257" s="14">
        <f t="shared" si="309"/>
        <v>450.45000000000005</v>
      </c>
      <c r="CW257" s="5">
        <f t="shared" si="270"/>
        <v>0</v>
      </c>
      <c r="CX257" s="16">
        <f t="shared" ca="1" si="271"/>
        <v>23170.08737601728</v>
      </c>
      <c r="CY257" s="16">
        <f t="shared" ca="1" si="272"/>
        <v>108871.14564241719</v>
      </c>
      <c r="CZ257" s="16">
        <f t="shared" ca="1" si="310"/>
        <v>2.4599685199587957E-2</v>
      </c>
      <c r="DA257" s="16">
        <f t="shared" ca="1" si="311"/>
        <v>2.4599685199587957E-2</v>
      </c>
    </row>
    <row r="258" spans="2:105">
      <c r="B258" s="5">
        <v>237</v>
      </c>
      <c r="C258" s="4">
        <f t="shared" ca="1" si="273"/>
        <v>52688</v>
      </c>
      <c r="D258" s="5">
        <f t="shared" ca="1" si="274"/>
        <v>31</v>
      </c>
      <c r="E258" s="5">
        <f t="shared" ca="1" si="275"/>
        <v>7214</v>
      </c>
      <c r="F258" s="2">
        <f t="shared" ca="1" si="276"/>
        <v>101509.89797611297</v>
      </c>
      <c r="G258" s="2">
        <f t="shared" ca="1" si="248"/>
        <v>24826.453531521638</v>
      </c>
      <c r="H258" s="16">
        <f t="shared" ca="1" si="312"/>
        <v>1606.272624227913</v>
      </c>
      <c r="I258" s="16">
        <f t="shared" ca="1" si="249"/>
        <v>29.894806940583674</v>
      </c>
      <c r="J258" s="14">
        <f t="shared" si="277"/>
        <v>450.45000000000005</v>
      </c>
      <c r="K258" s="5">
        <f t="shared" si="250"/>
        <v>0</v>
      </c>
      <c r="L258" s="16">
        <f t="shared" ca="1" si="251"/>
        <v>26913.070962690137</v>
      </c>
      <c r="M258" s="16">
        <f t="shared" ca="1" si="252"/>
        <v>76683.44444459134</v>
      </c>
      <c r="N258" s="16">
        <f t="shared" ca="1" si="278"/>
        <v>2.4209466046210819E-2</v>
      </c>
      <c r="O258" s="16">
        <f t="shared" ca="1" si="279"/>
        <v>2.4209466046210819E-2</v>
      </c>
      <c r="P258" s="82"/>
      <c r="Q258" s="77">
        <f ca="1">IFERROR(IF('Simulación Cliente'!$H$21="Simple",G258+H258+I258+J258+K258,AC258+AD258+AE258+AF258+AG258),"")</f>
        <v>26913.070962690137</v>
      </c>
      <c r="R258" s="79">
        <f t="shared" ca="1" si="280"/>
        <v>7214</v>
      </c>
      <c r="S258" s="78">
        <f ca="1">IFERROR((1+'Simulación Cliente'!$E$21)^(R258/360),"")</f>
        <v>44.247165356142901</v>
      </c>
      <c r="T258" s="75">
        <f t="shared" ca="1" si="281"/>
        <v>608.24</v>
      </c>
      <c r="X258" s="5">
        <v>237</v>
      </c>
      <c r="Y258" s="4">
        <f t="shared" ca="1" si="282"/>
        <v>52688</v>
      </c>
      <c r="Z258" s="5">
        <f t="shared" ca="1" si="318"/>
        <v>31</v>
      </c>
      <c r="AA258" s="5">
        <f t="shared" ca="1" si="283"/>
        <v>7214</v>
      </c>
      <c r="AB258" s="2">
        <f t="shared" ca="1" si="284"/>
        <v>108871.14564241719</v>
      </c>
      <c r="AC258" s="2">
        <f t="shared" ca="1" si="319"/>
        <v>20964.819114491271</v>
      </c>
      <c r="AD258" s="16">
        <f t="shared" ca="1" si="313"/>
        <v>1722.755556851178</v>
      </c>
      <c r="AE258" s="16">
        <f t="shared" ca="1" si="253"/>
        <v>32.062704674829959</v>
      </c>
      <c r="AF258" s="14">
        <f t="shared" si="285"/>
        <v>450.45000000000005</v>
      </c>
      <c r="AG258" s="5">
        <f t="shared" si="254"/>
        <v>0</v>
      </c>
      <c r="AH258" s="16">
        <f t="shared" ca="1" si="255"/>
        <v>23170.08737601728</v>
      </c>
      <c r="AI258" s="16">
        <f t="shared" ca="1" si="256"/>
        <v>87906.326527925921</v>
      </c>
      <c r="AJ258" s="16">
        <f t="shared" ca="1" si="286"/>
        <v>2.4209466046210819E-2</v>
      </c>
      <c r="AK258" s="16">
        <f t="shared" ca="1" si="287"/>
        <v>2.4209466046210819E-2</v>
      </c>
      <c r="AO258" s="5">
        <v>237</v>
      </c>
      <c r="AP258" s="4" t="str">
        <f t="shared" si="288"/>
        <v/>
      </c>
      <c r="AQ258" s="5" t="str">
        <f t="shared" si="320"/>
        <v/>
      </c>
      <c r="AR258" s="5" t="str">
        <f t="shared" ca="1" si="289"/>
        <v/>
      </c>
      <c r="AS258" s="2" t="str">
        <f t="shared" si="290"/>
        <v/>
      </c>
      <c r="AT258" s="2" t="str">
        <f t="shared" si="321"/>
        <v/>
      </c>
      <c r="AU258" s="16" t="str">
        <f t="shared" si="314"/>
        <v/>
      </c>
      <c r="AV258" s="16" t="str">
        <f t="shared" si="257"/>
        <v/>
      </c>
      <c r="AW258" s="14" t="str">
        <f t="shared" si="291"/>
        <v/>
      </c>
      <c r="AX258" s="5" t="str">
        <f t="shared" si="258"/>
        <v/>
      </c>
      <c r="AY258" s="16" t="str">
        <f t="shared" si="259"/>
        <v/>
      </c>
      <c r="AZ258" s="16" t="str">
        <f t="shared" si="260"/>
        <v/>
      </c>
      <c r="BA258" s="16" t="str">
        <f t="shared" si="292"/>
        <v/>
      </c>
      <c r="BB258" s="16" t="str">
        <f t="shared" ca="1" si="293"/>
        <v/>
      </c>
      <c r="BF258" s="5">
        <v>237</v>
      </c>
      <c r="BG258" s="4" t="str">
        <f t="shared" si="294"/>
        <v/>
      </c>
      <c r="BH258" s="5" t="str">
        <f t="shared" si="322"/>
        <v/>
      </c>
      <c r="BI258" s="5" t="str">
        <f t="shared" ca="1" si="295"/>
        <v/>
      </c>
      <c r="BJ258" s="2" t="str">
        <f t="shared" si="296"/>
        <v/>
      </c>
      <c r="BK258" s="2" t="str">
        <f t="shared" si="323"/>
        <v/>
      </c>
      <c r="BL258" s="16" t="str">
        <f t="shared" si="315"/>
        <v/>
      </c>
      <c r="BM258" s="16" t="str">
        <f t="shared" si="261"/>
        <v/>
      </c>
      <c r="BN258" s="14" t="str">
        <f t="shared" si="297"/>
        <v/>
      </c>
      <c r="BO258" s="5" t="str">
        <f t="shared" si="262"/>
        <v/>
      </c>
      <c r="BP258" s="16" t="str">
        <f t="shared" si="263"/>
        <v/>
      </c>
      <c r="BQ258" s="16" t="str">
        <f t="shared" si="264"/>
        <v/>
      </c>
      <c r="BR258" s="16" t="str">
        <f t="shared" si="298"/>
        <v/>
      </c>
      <c r="BS258" s="16" t="str">
        <f t="shared" ca="1" si="299"/>
        <v/>
      </c>
      <c r="BW258" s="5">
        <v>237</v>
      </c>
      <c r="BX258" s="4">
        <f t="shared" ca="1" si="300"/>
        <v>52688</v>
      </c>
      <c r="BY258" s="5">
        <f t="shared" ca="1" si="324"/>
        <v>31</v>
      </c>
      <c r="BZ258" s="5">
        <f t="shared" ca="1" si="301"/>
        <v>7214</v>
      </c>
      <c r="CA258" s="2">
        <f t="shared" ca="1" si="302"/>
        <v>101509.89797611297</v>
      </c>
      <c r="CB258" s="2">
        <f t="shared" ca="1" si="325"/>
        <v>24826.453531521638</v>
      </c>
      <c r="CC258" s="16">
        <f t="shared" ca="1" si="316"/>
        <v>1606.272624227913</v>
      </c>
      <c r="CD258" s="16">
        <f t="shared" ca="1" si="265"/>
        <v>29.894806940583674</v>
      </c>
      <c r="CE258" s="14">
        <f t="shared" si="303"/>
        <v>450.45000000000005</v>
      </c>
      <c r="CF258" s="5">
        <f t="shared" si="266"/>
        <v>0</v>
      </c>
      <c r="CG258" s="16">
        <f t="shared" ca="1" si="267"/>
        <v>26913.070962690137</v>
      </c>
      <c r="CH258" s="16">
        <f t="shared" ca="1" si="268"/>
        <v>76683.44444459134</v>
      </c>
      <c r="CI258" s="16">
        <f t="shared" ca="1" si="304"/>
        <v>2.4209466046210819E-2</v>
      </c>
      <c r="CJ258" s="16">
        <f t="shared" ca="1" si="305"/>
        <v>2.4209466046210819E-2</v>
      </c>
      <c r="CN258" s="5">
        <v>237</v>
      </c>
      <c r="CO258" s="4">
        <f t="shared" ca="1" si="306"/>
        <v>52688</v>
      </c>
      <c r="CP258" s="5">
        <f t="shared" ca="1" si="326"/>
        <v>31</v>
      </c>
      <c r="CQ258" s="5">
        <f t="shared" ca="1" si="307"/>
        <v>7214</v>
      </c>
      <c r="CR258" s="2">
        <f t="shared" ca="1" si="308"/>
        <v>108871.14564241719</v>
      </c>
      <c r="CS258" s="2">
        <f t="shared" ca="1" si="327"/>
        <v>20964.819114491271</v>
      </c>
      <c r="CT258" s="16">
        <f t="shared" ca="1" si="317"/>
        <v>1722.755556851178</v>
      </c>
      <c r="CU258" s="16">
        <f t="shared" ca="1" si="269"/>
        <v>32.062704674829959</v>
      </c>
      <c r="CV258" s="14">
        <f t="shared" si="309"/>
        <v>450.45000000000005</v>
      </c>
      <c r="CW258" s="5">
        <f t="shared" si="270"/>
        <v>0</v>
      </c>
      <c r="CX258" s="16">
        <f t="shared" ca="1" si="271"/>
        <v>23170.08737601728</v>
      </c>
      <c r="CY258" s="16">
        <f t="shared" ca="1" si="272"/>
        <v>87906.326527925921</v>
      </c>
      <c r="CZ258" s="16">
        <f t="shared" ca="1" si="310"/>
        <v>2.4209466046210819E-2</v>
      </c>
      <c r="DA258" s="16">
        <f t="shared" ca="1" si="311"/>
        <v>2.4209466046210819E-2</v>
      </c>
    </row>
    <row r="259" spans="2:105">
      <c r="B259" s="5">
        <v>238</v>
      </c>
      <c r="C259" s="4">
        <f t="shared" ca="1" si="273"/>
        <v>52718</v>
      </c>
      <c r="D259" s="5">
        <f t="shared" ca="1" si="274"/>
        <v>30</v>
      </c>
      <c r="E259" s="5">
        <f t="shared" ca="1" si="275"/>
        <v>7244</v>
      </c>
      <c r="F259" s="2">
        <f t="shared" ca="1" si="276"/>
        <v>76683.44444459134</v>
      </c>
      <c r="G259" s="2">
        <f t="shared" ca="1" si="248"/>
        <v>25266.783250481174</v>
      </c>
      <c r="H259" s="16">
        <f t="shared" ca="1" si="312"/>
        <v>1173.982930542247</v>
      </c>
      <c r="I259" s="16">
        <f t="shared" ca="1" si="249"/>
        <v>21.854781666715489</v>
      </c>
      <c r="J259" s="14">
        <f t="shared" si="277"/>
        <v>450.45000000000005</v>
      </c>
      <c r="K259" s="5">
        <f t="shared" si="250"/>
        <v>0</v>
      </c>
      <c r="L259" s="16">
        <f t="shared" ca="1" si="251"/>
        <v>26913.070962690137</v>
      </c>
      <c r="M259" s="16">
        <f t="shared" ca="1" si="252"/>
        <v>51416.661194110166</v>
      </c>
      <c r="N259" s="16">
        <f t="shared" ca="1" si="278"/>
        <v>2.38377292801706E-2</v>
      </c>
      <c r="O259" s="16">
        <f t="shared" ca="1" si="279"/>
        <v>2.38377292801706E-2</v>
      </c>
      <c r="P259" s="82"/>
      <c r="Q259" s="77">
        <f ca="1">IFERROR(IF('Simulación Cliente'!$H$21="Simple",G259+H259+I259+J259+K259,AC259+AD259+AE259+AF259+AG259),"")</f>
        <v>26913.070962690137</v>
      </c>
      <c r="R259" s="79">
        <f t="shared" ca="1" si="280"/>
        <v>7244</v>
      </c>
      <c r="S259" s="78">
        <f ca="1">IFERROR((1+'Simulación Cliente'!$E$21)^(R259/360),"")</f>
        <v>44.950031515311295</v>
      </c>
      <c r="T259" s="75">
        <f t="shared" ca="1" si="281"/>
        <v>598.73</v>
      </c>
      <c r="X259" s="5">
        <v>238</v>
      </c>
      <c r="Y259" s="4">
        <f t="shared" ca="1" si="282"/>
        <v>52718</v>
      </c>
      <c r="Z259" s="5">
        <f t="shared" ca="1" si="318"/>
        <v>30</v>
      </c>
      <c r="AA259" s="5">
        <f t="shared" ca="1" si="283"/>
        <v>7244</v>
      </c>
      <c r="AB259" s="2">
        <f t="shared" ca="1" si="284"/>
        <v>87906.326527925921</v>
      </c>
      <c r="AC259" s="2">
        <f t="shared" ca="1" si="319"/>
        <v>21348.784760237791</v>
      </c>
      <c r="AD259" s="16">
        <f t="shared" ca="1" si="313"/>
        <v>1345.7993127190196</v>
      </c>
      <c r="AE259" s="16">
        <f t="shared" ca="1" si="253"/>
        <v>25.053303060466863</v>
      </c>
      <c r="AF259" s="14">
        <f t="shared" si="285"/>
        <v>450.45000000000005</v>
      </c>
      <c r="AG259" s="5">
        <f t="shared" si="254"/>
        <v>0</v>
      </c>
      <c r="AH259" s="16">
        <f t="shared" ca="1" si="255"/>
        <v>23170.08737601728</v>
      </c>
      <c r="AI259" s="16">
        <f t="shared" ca="1" si="256"/>
        <v>66557.541767688133</v>
      </c>
      <c r="AJ259" s="16">
        <f t="shared" ca="1" si="286"/>
        <v>2.38377292801706E-2</v>
      </c>
      <c r="AK259" s="16">
        <f t="shared" ca="1" si="287"/>
        <v>2.38377292801706E-2</v>
      </c>
      <c r="AO259" s="5">
        <v>238</v>
      </c>
      <c r="AP259" s="4" t="str">
        <f t="shared" si="288"/>
        <v/>
      </c>
      <c r="AQ259" s="5" t="str">
        <f t="shared" si="320"/>
        <v/>
      </c>
      <c r="AR259" s="5" t="str">
        <f t="shared" ca="1" si="289"/>
        <v/>
      </c>
      <c r="AS259" s="2" t="str">
        <f t="shared" si="290"/>
        <v/>
      </c>
      <c r="AT259" s="2" t="str">
        <f t="shared" si="321"/>
        <v/>
      </c>
      <c r="AU259" s="16" t="str">
        <f t="shared" si="314"/>
        <v/>
      </c>
      <c r="AV259" s="16" t="str">
        <f t="shared" si="257"/>
        <v/>
      </c>
      <c r="AW259" s="14" t="str">
        <f t="shared" si="291"/>
        <v/>
      </c>
      <c r="AX259" s="5" t="str">
        <f t="shared" si="258"/>
        <v/>
      </c>
      <c r="AY259" s="16" t="str">
        <f t="shared" si="259"/>
        <v/>
      </c>
      <c r="AZ259" s="16" t="str">
        <f t="shared" si="260"/>
        <v/>
      </c>
      <c r="BA259" s="16" t="str">
        <f t="shared" si="292"/>
        <v/>
      </c>
      <c r="BB259" s="16" t="str">
        <f t="shared" ca="1" si="293"/>
        <v/>
      </c>
      <c r="BF259" s="5">
        <v>238</v>
      </c>
      <c r="BG259" s="4" t="str">
        <f t="shared" si="294"/>
        <v/>
      </c>
      <c r="BH259" s="5" t="str">
        <f t="shared" si="322"/>
        <v/>
      </c>
      <c r="BI259" s="5" t="str">
        <f t="shared" ca="1" si="295"/>
        <v/>
      </c>
      <c r="BJ259" s="2" t="str">
        <f t="shared" si="296"/>
        <v/>
      </c>
      <c r="BK259" s="2" t="str">
        <f t="shared" si="323"/>
        <v/>
      </c>
      <c r="BL259" s="16" t="str">
        <f t="shared" si="315"/>
        <v/>
      </c>
      <c r="BM259" s="16" t="str">
        <f t="shared" si="261"/>
        <v/>
      </c>
      <c r="BN259" s="14" t="str">
        <f t="shared" si="297"/>
        <v/>
      </c>
      <c r="BO259" s="5" t="str">
        <f t="shared" si="262"/>
        <v/>
      </c>
      <c r="BP259" s="16" t="str">
        <f t="shared" si="263"/>
        <v/>
      </c>
      <c r="BQ259" s="16" t="str">
        <f t="shared" si="264"/>
        <v/>
      </c>
      <c r="BR259" s="16" t="str">
        <f t="shared" si="298"/>
        <v/>
      </c>
      <c r="BS259" s="16" t="str">
        <f t="shared" ca="1" si="299"/>
        <v/>
      </c>
      <c r="BW259" s="5">
        <v>238</v>
      </c>
      <c r="BX259" s="4">
        <f t="shared" ca="1" si="300"/>
        <v>52718</v>
      </c>
      <c r="BY259" s="5">
        <f t="shared" ca="1" si="324"/>
        <v>30</v>
      </c>
      <c r="BZ259" s="5">
        <f t="shared" ca="1" si="301"/>
        <v>7244</v>
      </c>
      <c r="CA259" s="2">
        <f t="shared" ca="1" si="302"/>
        <v>76683.44444459134</v>
      </c>
      <c r="CB259" s="2">
        <f t="shared" ca="1" si="325"/>
        <v>25266.783250481174</v>
      </c>
      <c r="CC259" s="16">
        <f t="shared" ca="1" si="316"/>
        <v>1173.982930542247</v>
      </c>
      <c r="CD259" s="16">
        <f t="shared" ca="1" si="265"/>
        <v>21.854781666715489</v>
      </c>
      <c r="CE259" s="14">
        <f t="shared" si="303"/>
        <v>450.45000000000005</v>
      </c>
      <c r="CF259" s="5">
        <f t="shared" si="266"/>
        <v>0</v>
      </c>
      <c r="CG259" s="16">
        <f t="shared" ca="1" si="267"/>
        <v>26913.070962690137</v>
      </c>
      <c r="CH259" s="16">
        <f t="shared" ca="1" si="268"/>
        <v>51416.661194110166</v>
      </c>
      <c r="CI259" s="16">
        <f t="shared" ca="1" si="304"/>
        <v>2.38377292801706E-2</v>
      </c>
      <c r="CJ259" s="16">
        <f t="shared" ca="1" si="305"/>
        <v>2.38377292801706E-2</v>
      </c>
      <c r="CN259" s="5">
        <v>238</v>
      </c>
      <c r="CO259" s="4">
        <f t="shared" ca="1" si="306"/>
        <v>52718</v>
      </c>
      <c r="CP259" s="5">
        <f t="shared" ca="1" si="326"/>
        <v>30</v>
      </c>
      <c r="CQ259" s="5">
        <f t="shared" ca="1" si="307"/>
        <v>7244</v>
      </c>
      <c r="CR259" s="2">
        <f t="shared" ca="1" si="308"/>
        <v>87906.326527925921</v>
      </c>
      <c r="CS259" s="2">
        <f t="shared" ca="1" si="327"/>
        <v>21348.784760237791</v>
      </c>
      <c r="CT259" s="16">
        <f t="shared" ca="1" si="317"/>
        <v>1345.7993127190196</v>
      </c>
      <c r="CU259" s="16">
        <f t="shared" ca="1" si="269"/>
        <v>25.053303060466863</v>
      </c>
      <c r="CV259" s="14">
        <f t="shared" si="309"/>
        <v>450.45000000000005</v>
      </c>
      <c r="CW259" s="5">
        <f t="shared" si="270"/>
        <v>0</v>
      </c>
      <c r="CX259" s="16">
        <f t="shared" ca="1" si="271"/>
        <v>23170.08737601728</v>
      </c>
      <c r="CY259" s="16">
        <f t="shared" ca="1" si="272"/>
        <v>66557.541767688133</v>
      </c>
      <c r="CZ259" s="16">
        <f t="shared" ca="1" si="310"/>
        <v>2.38377292801706E-2</v>
      </c>
      <c r="DA259" s="16">
        <f t="shared" ca="1" si="311"/>
        <v>2.38377292801706E-2</v>
      </c>
    </row>
    <row r="260" spans="2:105">
      <c r="B260" s="5">
        <v>239</v>
      </c>
      <c r="C260" s="4">
        <f t="shared" ca="1" si="273"/>
        <v>52749</v>
      </c>
      <c r="D260" s="5">
        <f t="shared" ca="1" si="274"/>
        <v>31</v>
      </c>
      <c r="E260" s="5">
        <f t="shared" ca="1" si="275"/>
        <v>7275</v>
      </c>
      <c r="F260" s="2">
        <f t="shared" ca="1" si="276"/>
        <v>51416.661194110166</v>
      </c>
      <c r="G260" s="2">
        <f t="shared" ca="1" si="248"/>
        <v>25633.871568369748</v>
      </c>
      <c r="H260" s="16">
        <f t="shared" ca="1" si="312"/>
        <v>813.6071156798472</v>
      </c>
      <c r="I260" s="16">
        <f t="shared" ca="1" si="249"/>
        <v>15.142278640542303</v>
      </c>
      <c r="J260" s="14">
        <f t="shared" si="277"/>
        <v>450.45000000000005</v>
      </c>
      <c r="K260" s="5">
        <f t="shared" si="250"/>
        <v>0</v>
      </c>
      <c r="L260" s="16">
        <f t="shared" ca="1" si="251"/>
        <v>26913.070962690137</v>
      </c>
      <c r="M260" s="16">
        <f t="shared" ca="1" si="252"/>
        <v>25782.789625740417</v>
      </c>
      <c r="N260" s="16">
        <f t="shared" ca="1" si="278"/>
        <v>2.3459596858447677E-2</v>
      </c>
      <c r="O260" s="16">
        <f t="shared" ca="1" si="279"/>
        <v>2.3459596858447677E-2</v>
      </c>
      <c r="P260" s="82"/>
      <c r="Q260" s="77">
        <f ca="1">IFERROR(IF('Simulación Cliente'!$H$21="Simple",G260+H260+I260+J260+K260,AC260+AD260+AE260+AF260+AG260),"")</f>
        <v>26913.070962690137</v>
      </c>
      <c r="R260" s="79">
        <f t="shared" ca="1" si="280"/>
        <v>7275</v>
      </c>
      <c r="S260" s="78">
        <f ca="1">IFERROR((1+'Simulación Cliente'!$E$21)^(R260/360),"")</f>
        <v>45.688058090943102</v>
      </c>
      <c r="T260" s="75">
        <f t="shared" ca="1" si="281"/>
        <v>589.05999999999995</v>
      </c>
      <c r="X260" s="5">
        <v>239</v>
      </c>
      <c r="Y260" s="4">
        <f t="shared" ca="1" si="282"/>
        <v>52749</v>
      </c>
      <c r="Z260" s="5">
        <f t="shared" ca="1" si="318"/>
        <v>31</v>
      </c>
      <c r="AA260" s="5">
        <f t="shared" ca="1" si="283"/>
        <v>7275</v>
      </c>
      <c r="AB260" s="2">
        <f t="shared" ca="1" si="284"/>
        <v>66557.541767688133</v>
      </c>
      <c r="AC260" s="2">
        <f t="shared" ca="1" si="319"/>
        <v>21646.842660328035</v>
      </c>
      <c r="AD260" s="16">
        <f t="shared" ca="1" si="313"/>
        <v>1053.193426541528</v>
      </c>
      <c r="AE260" s="16">
        <f t="shared" ca="1" si="253"/>
        <v>19.601289147715303</v>
      </c>
      <c r="AF260" s="14">
        <f t="shared" si="285"/>
        <v>450.45000000000005</v>
      </c>
      <c r="AG260" s="5">
        <f t="shared" si="254"/>
        <v>0</v>
      </c>
      <c r="AH260" s="16">
        <f t="shared" ca="1" si="255"/>
        <v>23170.08737601728</v>
      </c>
      <c r="AI260" s="16">
        <f t="shared" ca="1" si="256"/>
        <v>44910.699107360095</v>
      </c>
      <c r="AJ260" s="16">
        <f t="shared" ca="1" si="286"/>
        <v>2.3459596858447677E-2</v>
      </c>
      <c r="AK260" s="16">
        <f t="shared" ca="1" si="287"/>
        <v>2.3459596858447677E-2</v>
      </c>
      <c r="AO260" s="5">
        <v>239</v>
      </c>
      <c r="AP260" s="4" t="str">
        <f t="shared" si="288"/>
        <v/>
      </c>
      <c r="AQ260" s="5" t="str">
        <f t="shared" si="320"/>
        <v/>
      </c>
      <c r="AR260" s="5" t="str">
        <f t="shared" ca="1" si="289"/>
        <v/>
      </c>
      <c r="AS260" s="2" t="str">
        <f t="shared" si="290"/>
        <v/>
      </c>
      <c r="AT260" s="2" t="str">
        <f t="shared" si="321"/>
        <v/>
      </c>
      <c r="AU260" s="16" t="str">
        <f t="shared" si="314"/>
        <v/>
      </c>
      <c r="AV260" s="16" t="str">
        <f t="shared" si="257"/>
        <v/>
      </c>
      <c r="AW260" s="14" t="str">
        <f t="shared" si="291"/>
        <v/>
      </c>
      <c r="AX260" s="5" t="str">
        <f t="shared" si="258"/>
        <v/>
      </c>
      <c r="AY260" s="16" t="str">
        <f t="shared" si="259"/>
        <v/>
      </c>
      <c r="AZ260" s="16" t="str">
        <f t="shared" si="260"/>
        <v/>
      </c>
      <c r="BA260" s="16" t="str">
        <f t="shared" si="292"/>
        <v/>
      </c>
      <c r="BB260" s="16" t="str">
        <f t="shared" ca="1" si="293"/>
        <v/>
      </c>
      <c r="BF260" s="5">
        <v>239</v>
      </c>
      <c r="BG260" s="4" t="str">
        <f t="shared" si="294"/>
        <v/>
      </c>
      <c r="BH260" s="5" t="str">
        <f t="shared" si="322"/>
        <v/>
      </c>
      <c r="BI260" s="5" t="str">
        <f t="shared" ca="1" si="295"/>
        <v/>
      </c>
      <c r="BJ260" s="2" t="str">
        <f t="shared" si="296"/>
        <v/>
      </c>
      <c r="BK260" s="2" t="str">
        <f t="shared" si="323"/>
        <v/>
      </c>
      <c r="BL260" s="16" t="str">
        <f t="shared" si="315"/>
        <v/>
      </c>
      <c r="BM260" s="16" t="str">
        <f t="shared" si="261"/>
        <v/>
      </c>
      <c r="BN260" s="14" t="str">
        <f t="shared" si="297"/>
        <v/>
      </c>
      <c r="BO260" s="5" t="str">
        <f t="shared" si="262"/>
        <v/>
      </c>
      <c r="BP260" s="16" t="str">
        <f t="shared" si="263"/>
        <v/>
      </c>
      <c r="BQ260" s="16" t="str">
        <f t="shared" si="264"/>
        <v/>
      </c>
      <c r="BR260" s="16" t="str">
        <f t="shared" si="298"/>
        <v/>
      </c>
      <c r="BS260" s="16" t="str">
        <f t="shared" ca="1" si="299"/>
        <v/>
      </c>
      <c r="BW260" s="5">
        <v>239</v>
      </c>
      <c r="BX260" s="4">
        <f t="shared" ca="1" si="300"/>
        <v>52749</v>
      </c>
      <c r="BY260" s="5">
        <f t="shared" ca="1" si="324"/>
        <v>31</v>
      </c>
      <c r="BZ260" s="5">
        <f t="shared" ca="1" si="301"/>
        <v>7275</v>
      </c>
      <c r="CA260" s="2">
        <f t="shared" ca="1" si="302"/>
        <v>51416.661194110166</v>
      </c>
      <c r="CB260" s="2">
        <f t="shared" ca="1" si="325"/>
        <v>25633.871568369748</v>
      </c>
      <c r="CC260" s="16">
        <f t="shared" ca="1" si="316"/>
        <v>813.6071156798472</v>
      </c>
      <c r="CD260" s="16">
        <f t="shared" ca="1" si="265"/>
        <v>15.142278640542303</v>
      </c>
      <c r="CE260" s="14">
        <f t="shared" si="303"/>
        <v>450.45000000000005</v>
      </c>
      <c r="CF260" s="5">
        <f t="shared" si="266"/>
        <v>0</v>
      </c>
      <c r="CG260" s="16">
        <f t="shared" ca="1" si="267"/>
        <v>26913.070962690137</v>
      </c>
      <c r="CH260" s="16">
        <f t="shared" ca="1" si="268"/>
        <v>25782.789625740417</v>
      </c>
      <c r="CI260" s="16">
        <f t="shared" ca="1" si="304"/>
        <v>2.3459596858447677E-2</v>
      </c>
      <c r="CJ260" s="16">
        <f t="shared" ca="1" si="305"/>
        <v>2.3459596858447677E-2</v>
      </c>
      <c r="CN260" s="5">
        <v>239</v>
      </c>
      <c r="CO260" s="4">
        <f t="shared" ca="1" si="306"/>
        <v>52749</v>
      </c>
      <c r="CP260" s="5">
        <f t="shared" ca="1" si="326"/>
        <v>31</v>
      </c>
      <c r="CQ260" s="5">
        <f t="shared" ca="1" si="307"/>
        <v>7275</v>
      </c>
      <c r="CR260" s="2">
        <f t="shared" ca="1" si="308"/>
        <v>66557.541767688133</v>
      </c>
      <c r="CS260" s="2">
        <f t="shared" ca="1" si="327"/>
        <v>21646.842660328035</v>
      </c>
      <c r="CT260" s="16">
        <f t="shared" ca="1" si="317"/>
        <v>1053.193426541528</v>
      </c>
      <c r="CU260" s="16">
        <f t="shared" ca="1" si="269"/>
        <v>19.601289147715303</v>
      </c>
      <c r="CV260" s="14">
        <f t="shared" si="309"/>
        <v>450.45000000000005</v>
      </c>
      <c r="CW260" s="5">
        <f t="shared" si="270"/>
        <v>0</v>
      </c>
      <c r="CX260" s="16">
        <f t="shared" ca="1" si="271"/>
        <v>23170.08737601728</v>
      </c>
      <c r="CY260" s="16">
        <f t="shared" ca="1" si="272"/>
        <v>44910.699107360095</v>
      </c>
      <c r="CZ260" s="16">
        <f t="shared" ca="1" si="310"/>
        <v>2.3459596858447677E-2</v>
      </c>
      <c r="DA260" s="16">
        <f t="shared" ca="1" si="311"/>
        <v>2.3459596858447677E-2</v>
      </c>
    </row>
    <row r="261" spans="2:105">
      <c r="B261" s="5">
        <v>240</v>
      </c>
      <c r="C261" s="4">
        <f t="shared" ca="1" si="273"/>
        <v>52779</v>
      </c>
      <c r="D261" s="5">
        <f t="shared" ca="1" si="274"/>
        <v>30</v>
      </c>
      <c r="E261" s="5">
        <f t="shared" ca="1" si="275"/>
        <v>7305</v>
      </c>
      <c r="F261" s="2">
        <f t="shared" ca="1" si="276"/>
        <v>25782.789625740417</v>
      </c>
      <c r="G261" s="2">
        <f t="shared" ca="1" si="248"/>
        <v>25782.789625740417</v>
      </c>
      <c r="H261" s="16">
        <f t="shared" ca="1" si="312"/>
        <v>394.72085717604836</v>
      </c>
      <c r="I261" s="16">
        <f t="shared" ca="1" si="249"/>
        <v>7.3480950433383585</v>
      </c>
      <c r="J261" s="14">
        <f t="shared" si="277"/>
        <v>450.45000000000005</v>
      </c>
      <c r="K261" s="5">
        <f t="shared" si="250"/>
        <v>0</v>
      </c>
      <c r="L261" s="16">
        <f t="shared" ca="1" si="251"/>
        <v>26635.308577959804</v>
      </c>
      <c r="M261" s="16">
        <f t="shared" ca="1" si="252"/>
        <v>0</v>
      </c>
      <c r="N261" s="16">
        <f t="shared" ca="1" si="278"/>
        <v>2.3099374346636798E-2</v>
      </c>
      <c r="O261" s="16">
        <f t="shared" ca="1" si="279"/>
        <v>2.3099374346636798E-2</v>
      </c>
      <c r="P261" s="82"/>
      <c r="Q261" s="77">
        <f ca="1">IFERROR(IF('Simulación Cliente'!$H$21="Simple",G261+H261+I261+J261+K261,AC261+AD261+AE261+AF261+AG261),"")</f>
        <v>26635.308577959804</v>
      </c>
      <c r="R261" s="79">
        <f t="shared" ca="1" si="280"/>
        <v>7305</v>
      </c>
      <c r="S261" s="78">
        <f ca="1">IFERROR((1+'Simulación Cliente'!$E$21)^(R261/360),"")</f>
        <v>46.413812829168052</v>
      </c>
      <c r="T261" s="75">
        <f t="shared" ca="1" si="281"/>
        <v>573.87</v>
      </c>
      <c r="X261" s="5">
        <v>240</v>
      </c>
      <c r="Y261" s="4">
        <f t="shared" ca="1" si="282"/>
        <v>52779</v>
      </c>
      <c r="Z261" s="5">
        <f t="shared" ca="1" si="318"/>
        <v>30</v>
      </c>
      <c r="AA261" s="5">
        <f t="shared" ca="1" si="283"/>
        <v>7305</v>
      </c>
      <c r="AB261" s="2">
        <f t="shared" ca="1" si="284"/>
        <v>44910.699107360095</v>
      </c>
      <c r="AC261" s="2">
        <f t="shared" ca="1" si="319"/>
        <v>44910.699107360095</v>
      </c>
      <c r="AD261" s="16">
        <f t="shared" ca="1" si="313"/>
        <v>687.55902310643341</v>
      </c>
      <c r="AE261" s="16">
        <f t="shared" ca="1" si="253"/>
        <v>12.799549245601701</v>
      </c>
      <c r="AF261" s="14">
        <f t="shared" si="285"/>
        <v>450.45000000000005</v>
      </c>
      <c r="AG261" s="5">
        <f t="shared" si="254"/>
        <v>0</v>
      </c>
      <c r="AH261" s="16">
        <f t="shared" ca="1" si="255"/>
        <v>46061.507679712129</v>
      </c>
      <c r="AI261" s="16">
        <f t="shared" ca="1" si="256"/>
        <v>0</v>
      </c>
      <c r="AJ261" s="16">
        <f t="shared" ca="1" si="286"/>
        <v>4.6198748693273596E-2</v>
      </c>
      <c r="AK261" s="16">
        <f t="shared" ca="1" si="287"/>
        <v>2.3099374346636798E-2</v>
      </c>
      <c r="AO261" s="5">
        <v>240</v>
      </c>
      <c r="AP261" s="4" t="str">
        <f t="shared" si="288"/>
        <v/>
      </c>
      <c r="AQ261" s="5" t="str">
        <f t="shared" si="320"/>
        <v/>
      </c>
      <c r="AR261" s="5" t="str">
        <f t="shared" ca="1" si="289"/>
        <v/>
      </c>
      <c r="AS261" s="2" t="str">
        <f t="shared" si="290"/>
        <v/>
      </c>
      <c r="AT261" s="2" t="str">
        <f t="shared" si="321"/>
        <v/>
      </c>
      <c r="AU261" s="16" t="str">
        <f t="shared" si="314"/>
        <v/>
      </c>
      <c r="AV261" s="16" t="str">
        <f t="shared" si="257"/>
        <v/>
      </c>
      <c r="AW261" s="14" t="str">
        <f t="shared" si="291"/>
        <v/>
      </c>
      <c r="AX261" s="5" t="str">
        <f t="shared" si="258"/>
        <v/>
      </c>
      <c r="AY261" s="16" t="str">
        <f t="shared" si="259"/>
        <v/>
      </c>
      <c r="AZ261" s="16" t="str">
        <f t="shared" si="260"/>
        <v/>
      </c>
      <c r="BA261" s="16" t="str">
        <f t="shared" si="292"/>
        <v/>
      </c>
      <c r="BB261" s="16" t="str">
        <f t="shared" ca="1" si="293"/>
        <v/>
      </c>
      <c r="BF261" s="5">
        <v>240</v>
      </c>
      <c r="BG261" s="4" t="str">
        <f t="shared" si="294"/>
        <v/>
      </c>
      <c r="BH261" s="5" t="str">
        <f t="shared" si="322"/>
        <v/>
      </c>
      <c r="BI261" s="5" t="str">
        <f t="shared" ca="1" si="295"/>
        <v/>
      </c>
      <c r="BJ261" s="2" t="str">
        <f t="shared" si="296"/>
        <v/>
      </c>
      <c r="BK261" s="2" t="str">
        <f t="shared" si="323"/>
        <v/>
      </c>
      <c r="BL261" s="16" t="str">
        <f t="shared" si="315"/>
        <v/>
      </c>
      <c r="BM261" s="16" t="str">
        <f t="shared" si="261"/>
        <v/>
      </c>
      <c r="BN261" s="14" t="str">
        <f t="shared" si="297"/>
        <v/>
      </c>
      <c r="BO261" s="5" t="str">
        <f t="shared" si="262"/>
        <v/>
      </c>
      <c r="BP261" s="16" t="str">
        <f t="shared" si="263"/>
        <v/>
      </c>
      <c r="BQ261" s="16" t="str">
        <f t="shared" si="264"/>
        <v/>
      </c>
      <c r="BR261" s="16" t="str">
        <f t="shared" si="298"/>
        <v/>
      </c>
      <c r="BS261" s="16" t="str">
        <f t="shared" ca="1" si="299"/>
        <v/>
      </c>
      <c r="BW261" s="5">
        <v>240</v>
      </c>
      <c r="BX261" s="4">
        <f t="shared" ca="1" si="300"/>
        <v>52779</v>
      </c>
      <c r="BY261" s="5">
        <f t="shared" ca="1" si="324"/>
        <v>30</v>
      </c>
      <c r="BZ261" s="5">
        <f t="shared" ca="1" si="301"/>
        <v>7305</v>
      </c>
      <c r="CA261" s="2">
        <f t="shared" ca="1" si="302"/>
        <v>25782.789625740417</v>
      </c>
      <c r="CB261" s="2">
        <f t="shared" ca="1" si="325"/>
        <v>25782.789625740417</v>
      </c>
      <c r="CC261" s="16">
        <f t="shared" ca="1" si="316"/>
        <v>394.72085717604836</v>
      </c>
      <c r="CD261" s="16">
        <f t="shared" ca="1" si="265"/>
        <v>7.3480950433383585</v>
      </c>
      <c r="CE261" s="14">
        <f t="shared" si="303"/>
        <v>450.45000000000005</v>
      </c>
      <c r="CF261" s="5">
        <f t="shared" si="266"/>
        <v>0</v>
      </c>
      <c r="CG261" s="16">
        <f t="shared" ca="1" si="267"/>
        <v>26635.308577959804</v>
      </c>
      <c r="CH261" s="16">
        <f t="shared" ca="1" si="268"/>
        <v>0</v>
      </c>
      <c r="CI261" s="16">
        <f t="shared" ca="1" si="304"/>
        <v>2.3099374346636798E-2</v>
      </c>
      <c r="CJ261" s="16">
        <f t="shared" ca="1" si="305"/>
        <v>2.3099374346636798E-2</v>
      </c>
      <c r="CN261" s="5">
        <v>240</v>
      </c>
      <c r="CO261" s="4">
        <f t="shared" ca="1" si="306"/>
        <v>52779</v>
      </c>
      <c r="CP261" s="5">
        <f t="shared" ca="1" si="326"/>
        <v>30</v>
      </c>
      <c r="CQ261" s="5">
        <f t="shared" ca="1" si="307"/>
        <v>7305</v>
      </c>
      <c r="CR261" s="2">
        <f t="shared" ca="1" si="308"/>
        <v>44910.699107360095</v>
      </c>
      <c r="CS261" s="2">
        <f t="shared" ca="1" si="327"/>
        <v>44910.699107360095</v>
      </c>
      <c r="CT261" s="16">
        <f t="shared" ca="1" si="317"/>
        <v>687.55902310643341</v>
      </c>
      <c r="CU261" s="16">
        <f t="shared" ca="1" si="269"/>
        <v>12.799549245601701</v>
      </c>
      <c r="CV261" s="14">
        <f t="shared" si="309"/>
        <v>450.45000000000005</v>
      </c>
      <c r="CW261" s="5">
        <f t="shared" si="270"/>
        <v>0</v>
      </c>
      <c r="CX261" s="16">
        <f t="shared" ca="1" si="271"/>
        <v>46061.507679712129</v>
      </c>
      <c r="CY261" s="16">
        <f t="shared" ca="1" si="272"/>
        <v>0</v>
      </c>
      <c r="CZ261" s="16">
        <f t="shared" ca="1" si="310"/>
        <v>4.6198748693273596E-2</v>
      </c>
      <c r="DA261" s="16">
        <f t="shared" ca="1" si="311"/>
        <v>2.3099374346636798E-2</v>
      </c>
    </row>
    <row r="262" spans="2:105">
      <c r="B262" s="5">
        <v>241</v>
      </c>
      <c r="C262" s="4" t="str">
        <f t="shared" si="273"/>
        <v/>
      </c>
      <c r="D262" s="5" t="str">
        <f t="shared" si="274"/>
        <v/>
      </c>
      <c r="E262" s="5" t="str">
        <f t="shared" ca="1" si="275"/>
        <v/>
      </c>
      <c r="F262" s="2" t="str">
        <f t="shared" si="276"/>
        <v/>
      </c>
      <c r="G262" s="2" t="str">
        <f t="shared" si="248"/>
        <v/>
      </c>
      <c r="H262" s="16" t="str">
        <f t="shared" si="312"/>
        <v/>
      </c>
      <c r="I262" s="16" t="str">
        <f t="shared" si="249"/>
        <v/>
      </c>
      <c r="J262" s="14" t="str">
        <f t="shared" si="277"/>
        <v/>
      </c>
      <c r="K262" s="5" t="str">
        <f t="shared" si="250"/>
        <v/>
      </c>
      <c r="L262" s="16" t="str">
        <f t="shared" si="251"/>
        <v/>
      </c>
      <c r="M262" s="16" t="str">
        <f t="shared" si="252"/>
        <v/>
      </c>
      <c r="N262" s="16" t="str">
        <f t="shared" si="278"/>
        <v/>
      </c>
      <c r="O262" s="16" t="str">
        <f t="shared" ca="1" si="279"/>
        <v/>
      </c>
      <c r="P262" s="82"/>
      <c r="Q262" s="77" t="str">
        <f>IFERROR(IF('Simulación Cliente'!$H$21="Simple",G262+H262+I262+J262+K262,AC262+AD262+AE262+AF262+AG262),"")</f>
        <v/>
      </c>
      <c r="R262" s="79" t="str">
        <f t="shared" ca="1" si="280"/>
        <v/>
      </c>
      <c r="S262" s="78" t="str">
        <f ca="1">IFERROR((1+'Simulación Cliente'!$E$21)^(R262/360),"")</f>
        <v/>
      </c>
      <c r="T262" s="75" t="str">
        <f t="shared" ca="1" si="281"/>
        <v/>
      </c>
      <c r="X262" s="5">
        <v>241</v>
      </c>
      <c r="Y262" s="4" t="str">
        <f t="shared" si="282"/>
        <v/>
      </c>
      <c r="Z262" s="5" t="str">
        <f t="shared" si="318"/>
        <v/>
      </c>
      <c r="AA262" s="5" t="str">
        <f t="shared" ca="1" si="283"/>
        <v/>
      </c>
      <c r="AB262" s="2" t="str">
        <f t="shared" si="284"/>
        <v/>
      </c>
      <c r="AC262" s="2" t="str">
        <f t="shared" si="319"/>
        <v/>
      </c>
      <c r="AD262" s="16" t="str">
        <f t="shared" si="313"/>
        <v/>
      </c>
      <c r="AE262" s="16" t="str">
        <f t="shared" si="253"/>
        <v/>
      </c>
      <c r="AF262" s="14" t="str">
        <f t="shared" si="285"/>
        <v/>
      </c>
      <c r="AG262" s="5" t="str">
        <f t="shared" si="254"/>
        <v/>
      </c>
      <c r="AH262" s="16" t="str">
        <f t="shared" si="255"/>
        <v/>
      </c>
      <c r="AI262" s="16" t="str">
        <f t="shared" si="256"/>
        <v/>
      </c>
      <c r="AJ262" s="16" t="str">
        <f t="shared" si="286"/>
        <v/>
      </c>
      <c r="AK262" s="16" t="str">
        <f t="shared" ca="1" si="287"/>
        <v/>
      </c>
      <c r="AO262" s="5">
        <v>241</v>
      </c>
      <c r="AP262" s="4" t="str">
        <f t="shared" si="288"/>
        <v/>
      </c>
      <c r="AQ262" s="5" t="str">
        <f t="shared" si="320"/>
        <v/>
      </c>
      <c r="AR262" s="5" t="str">
        <f t="shared" ca="1" si="289"/>
        <v/>
      </c>
      <c r="AS262" s="2" t="str">
        <f t="shared" si="290"/>
        <v/>
      </c>
      <c r="AT262" s="2" t="str">
        <f t="shared" si="321"/>
        <v/>
      </c>
      <c r="AU262" s="16" t="str">
        <f t="shared" si="314"/>
        <v/>
      </c>
      <c r="AV262" s="16" t="str">
        <f t="shared" si="257"/>
        <v/>
      </c>
      <c r="AW262" s="14" t="str">
        <f t="shared" si="291"/>
        <v/>
      </c>
      <c r="AX262" s="5" t="str">
        <f t="shared" si="258"/>
        <v/>
      </c>
      <c r="AY262" s="16" t="str">
        <f t="shared" si="259"/>
        <v/>
      </c>
      <c r="AZ262" s="16" t="str">
        <f t="shared" si="260"/>
        <v/>
      </c>
      <c r="BA262" s="16" t="str">
        <f t="shared" si="292"/>
        <v/>
      </c>
      <c r="BB262" s="16" t="str">
        <f t="shared" ca="1" si="293"/>
        <v/>
      </c>
      <c r="BF262" s="5">
        <v>241</v>
      </c>
      <c r="BG262" s="4" t="str">
        <f t="shared" si="294"/>
        <v/>
      </c>
      <c r="BH262" s="5" t="str">
        <f t="shared" si="322"/>
        <v/>
      </c>
      <c r="BI262" s="5" t="str">
        <f t="shared" ca="1" si="295"/>
        <v/>
      </c>
      <c r="BJ262" s="2" t="str">
        <f t="shared" si="296"/>
        <v/>
      </c>
      <c r="BK262" s="2" t="str">
        <f t="shared" si="323"/>
        <v/>
      </c>
      <c r="BL262" s="16" t="str">
        <f t="shared" si="315"/>
        <v/>
      </c>
      <c r="BM262" s="16" t="str">
        <f t="shared" si="261"/>
        <v/>
      </c>
      <c r="BN262" s="14" t="str">
        <f t="shared" si="297"/>
        <v/>
      </c>
      <c r="BO262" s="5" t="str">
        <f t="shared" si="262"/>
        <v/>
      </c>
      <c r="BP262" s="16" t="str">
        <f t="shared" si="263"/>
        <v/>
      </c>
      <c r="BQ262" s="16" t="str">
        <f t="shared" si="264"/>
        <v/>
      </c>
      <c r="BR262" s="16" t="str">
        <f t="shared" si="298"/>
        <v/>
      </c>
      <c r="BS262" s="16" t="str">
        <f t="shared" ca="1" si="299"/>
        <v/>
      </c>
      <c r="BW262" s="5">
        <v>241</v>
      </c>
      <c r="BX262" s="4" t="str">
        <f t="shared" si="300"/>
        <v/>
      </c>
      <c r="BY262" s="5" t="str">
        <f t="shared" si="324"/>
        <v/>
      </c>
      <c r="BZ262" s="5" t="str">
        <f t="shared" ca="1" si="301"/>
        <v/>
      </c>
      <c r="CA262" s="2" t="str">
        <f t="shared" si="302"/>
        <v/>
      </c>
      <c r="CB262" s="2" t="str">
        <f t="shared" si="325"/>
        <v/>
      </c>
      <c r="CC262" s="16" t="str">
        <f t="shared" si="316"/>
        <v/>
      </c>
      <c r="CD262" s="16" t="str">
        <f t="shared" si="265"/>
        <v/>
      </c>
      <c r="CE262" s="14" t="str">
        <f t="shared" si="303"/>
        <v/>
      </c>
      <c r="CF262" s="5" t="str">
        <f t="shared" si="266"/>
        <v/>
      </c>
      <c r="CG262" s="16" t="str">
        <f t="shared" si="267"/>
        <v/>
      </c>
      <c r="CH262" s="16" t="str">
        <f t="shared" si="268"/>
        <v/>
      </c>
      <c r="CI262" s="16" t="str">
        <f t="shared" si="304"/>
        <v/>
      </c>
      <c r="CJ262" s="16" t="str">
        <f t="shared" ca="1" si="305"/>
        <v/>
      </c>
      <c r="CN262" s="5">
        <v>241</v>
      </c>
      <c r="CO262" s="4" t="str">
        <f t="shared" si="306"/>
        <v/>
      </c>
      <c r="CP262" s="5" t="str">
        <f t="shared" si="326"/>
        <v/>
      </c>
      <c r="CQ262" s="5" t="str">
        <f t="shared" ca="1" si="307"/>
        <v/>
      </c>
      <c r="CR262" s="2" t="str">
        <f t="shared" si="308"/>
        <v/>
      </c>
      <c r="CS262" s="2" t="str">
        <f t="shared" si="327"/>
        <v/>
      </c>
      <c r="CT262" s="16" t="str">
        <f t="shared" si="317"/>
        <v/>
      </c>
      <c r="CU262" s="16" t="str">
        <f t="shared" si="269"/>
        <v/>
      </c>
      <c r="CV262" s="14" t="str">
        <f t="shared" si="309"/>
        <v/>
      </c>
      <c r="CW262" s="5" t="str">
        <f t="shared" si="270"/>
        <v/>
      </c>
      <c r="CX262" s="16" t="str">
        <f t="shared" si="271"/>
        <v/>
      </c>
      <c r="CY262" s="16" t="str">
        <f t="shared" si="272"/>
        <v/>
      </c>
      <c r="CZ262" s="16" t="str">
        <f t="shared" si="310"/>
        <v/>
      </c>
      <c r="DA262" s="16" t="str">
        <f t="shared" ca="1" si="311"/>
        <v/>
      </c>
    </row>
    <row r="263" spans="2:105">
      <c r="B263" s="5">
        <v>242</v>
      </c>
      <c r="C263" s="4" t="str">
        <f t="shared" si="273"/>
        <v/>
      </c>
      <c r="D263" s="5" t="str">
        <f t="shared" si="274"/>
        <v/>
      </c>
      <c r="E263" s="5" t="str">
        <f t="shared" ca="1" si="275"/>
        <v/>
      </c>
      <c r="F263" s="2" t="str">
        <f t="shared" si="276"/>
        <v/>
      </c>
      <c r="G263" s="2" t="str">
        <f t="shared" si="248"/>
        <v/>
      </c>
      <c r="H263" s="16" t="str">
        <f t="shared" si="312"/>
        <v/>
      </c>
      <c r="I263" s="16" t="str">
        <f t="shared" si="249"/>
        <v/>
      </c>
      <c r="J263" s="14" t="str">
        <f t="shared" si="277"/>
        <v/>
      </c>
      <c r="K263" s="5" t="str">
        <f t="shared" si="250"/>
        <v/>
      </c>
      <c r="L263" s="16" t="str">
        <f t="shared" si="251"/>
        <v/>
      </c>
      <c r="M263" s="16" t="str">
        <f t="shared" si="252"/>
        <v/>
      </c>
      <c r="N263" s="16" t="str">
        <f t="shared" si="278"/>
        <v/>
      </c>
      <c r="O263" s="16" t="str">
        <f t="shared" ca="1" si="279"/>
        <v/>
      </c>
      <c r="P263" s="82"/>
      <c r="Q263" s="77" t="str">
        <f>IFERROR(IF('Simulación Cliente'!$H$21="Simple",G263+H263+I263+J263+K263,AC263+AD263+AE263+AF263+AG263),"")</f>
        <v/>
      </c>
      <c r="R263" s="79" t="str">
        <f t="shared" ca="1" si="280"/>
        <v/>
      </c>
      <c r="S263" s="78" t="str">
        <f ca="1">IFERROR((1+'Simulación Cliente'!$E$21)^(R263/360),"")</f>
        <v/>
      </c>
      <c r="T263" s="75" t="str">
        <f t="shared" ca="1" si="281"/>
        <v/>
      </c>
      <c r="X263" s="5">
        <v>242</v>
      </c>
      <c r="Y263" s="4" t="str">
        <f t="shared" si="282"/>
        <v/>
      </c>
      <c r="Z263" s="5" t="str">
        <f t="shared" si="318"/>
        <v/>
      </c>
      <c r="AA263" s="5" t="str">
        <f t="shared" ca="1" si="283"/>
        <v/>
      </c>
      <c r="AB263" s="2" t="str">
        <f t="shared" si="284"/>
        <v/>
      </c>
      <c r="AC263" s="2" t="str">
        <f t="shared" si="319"/>
        <v/>
      </c>
      <c r="AD263" s="16" t="str">
        <f t="shared" si="313"/>
        <v/>
      </c>
      <c r="AE263" s="16" t="str">
        <f t="shared" si="253"/>
        <v/>
      </c>
      <c r="AF263" s="14" t="str">
        <f t="shared" si="285"/>
        <v/>
      </c>
      <c r="AG263" s="5" t="str">
        <f t="shared" si="254"/>
        <v/>
      </c>
      <c r="AH263" s="16" t="str">
        <f t="shared" si="255"/>
        <v/>
      </c>
      <c r="AI263" s="16" t="str">
        <f t="shared" si="256"/>
        <v/>
      </c>
      <c r="AJ263" s="16" t="str">
        <f t="shared" si="286"/>
        <v/>
      </c>
      <c r="AK263" s="16" t="str">
        <f t="shared" ca="1" si="287"/>
        <v/>
      </c>
      <c r="AO263" s="5">
        <v>242</v>
      </c>
      <c r="AP263" s="4" t="str">
        <f t="shared" si="288"/>
        <v/>
      </c>
      <c r="AQ263" s="5" t="str">
        <f t="shared" si="320"/>
        <v/>
      </c>
      <c r="AR263" s="5" t="str">
        <f t="shared" ca="1" si="289"/>
        <v/>
      </c>
      <c r="AS263" s="2" t="str">
        <f t="shared" si="290"/>
        <v/>
      </c>
      <c r="AT263" s="2" t="str">
        <f t="shared" si="321"/>
        <v/>
      </c>
      <c r="AU263" s="16" t="str">
        <f t="shared" si="314"/>
        <v/>
      </c>
      <c r="AV263" s="16" t="str">
        <f t="shared" si="257"/>
        <v/>
      </c>
      <c r="AW263" s="14" t="str">
        <f t="shared" si="291"/>
        <v/>
      </c>
      <c r="AX263" s="5" t="str">
        <f t="shared" si="258"/>
        <v/>
      </c>
      <c r="AY263" s="16" t="str">
        <f t="shared" si="259"/>
        <v/>
      </c>
      <c r="AZ263" s="16" t="str">
        <f t="shared" si="260"/>
        <v/>
      </c>
      <c r="BA263" s="16" t="str">
        <f t="shared" si="292"/>
        <v/>
      </c>
      <c r="BB263" s="16" t="str">
        <f t="shared" ca="1" si="293"/>
        <v/>
      </c>
      <c r="BF263" s="5">
        <v>242</v>
      </c>
      <c r="BG263" s="4" t="str">
        <f t="shared" si="294"/>
        <v/>
      </c>
      <c r="BH263" s="5" t="str">
        <f t="shared" si="322"/>
        <v/>
      </c>
      <c r="BI263" s="5" t="str">
        <f t="shared" ca="1" si="295"/>
        <v/>
      </c>
      <c r="BJ263" s="2" t="str">
        <f t="shared" si="296"/>
        <v/>
      </c>
      <c r="BK263" s="2" t="str">
        <f t="shared" si="323"/>
        <v/>
      </c>
      <c r="BL263" s="16" t="str">
        <f t="shared" si="315"/>
        <v/>
      </c>
      <c r="BM263" s="16" t="str">
        <f t="shared" si="261"/>
        <v/>
      </c>
      <c r="BN263" s="14" t="str">
        <f t="shared" si="297"/>
        <v/>
      </c>
      <c r="BO263" s="5" t="str">
        <f t="shared" si="262"/>
        <v/>
      </c>
      <c r="BP263" s="16" t="str">
        <f t="shared" si="263"/>
        <v/>
      </c>
      <c r="BQ263" s="16" t="str">
        <f t="shared" si="264"/>
        <v/>
      </c>
      <c r="BR263" s="16" t="str">
        <f t="shared" si="298"/>
        <v/>
      </c>
      <c r="BS263" s="16" t="str">
        <f t="shared" ca="1" si="299"/>
        <v/>
      </c>
      <c r="BW263" s="5">
        <v>242</v>
      </c>
      <c r="BX263" s="4" t="str">
        <f t="shared" si="300"/>
        <v/>
      </c>
      <c r="BY263" s="5" t="str">
        <f t="shared" si="324"/>
        <v/>
      </c>
      <c r="BZ263" s="5" t="str">
        <f t="shared" ca="1" si="301"/>
        <v/>
      </c>
      <c r="CA263" s="2" t="str">
        <f t="shared" si="302"/>
        <v/>
      </c>
      <c r="CB263" s="2" t="str">
        <f t="shared" si="325"/>
        <v/>
      </c>
      <c r="CC263" s="16" t="str">
        <f t="shared" si="316"/>
        <v/>
      </c>
      <c r="CD263" s="16" t="str">
        <f t="shared" si="265"/>
        <v/>
      </c>
      <c r="CE263" s="14" t="str">
        <f t="shared" si="303"/>
        <v/>
      </c>
      <c r="CF263" s="5" t="str">
        <f t="shared" si="266"/>
        <v/>
      </c>
      <c r="CG263" s="16" t="str">
        <f t="shared" si="267"/>
        <v/>
      </c>
      <c r="CH263" s="16" t="str">
        <f t="shared" si="268"/>
        <v/>
      </c>
      <c r="CI263" s="16" t="str">
        <f t="shared" si="304"/>
        <v/>
      </c>
      <c r="CJ263" s="16" t="str">
        <f t="shared" ca="1" si="305"/>
        <v/>
      </c>
      <c r="CN263" s="5">
        <v>242</v>
      </c>
      <c r="CO263" s="4" t="str">
        <f t="shared" si="306"/>
        <v/>
      </c>
      <c r="CP263" s="5" t="str">
        <f t="shared" si="326"/>
        <v/>
      </c>
      <c r="CQ263" s="5" t="str">
        <f t="shared" ca="1" si="307"/>
        <v/>
      </c>
      <c r="CR263" s="2" t="str">
        <f t="shared" si="308"/>
        <v/>
      </c>
      <c r="CS263" s="2" t="str">
        <f t="shared" si="327"/>
        <v/>
      </c>
      <c r="CT263" s="16" t="str">
        <f t="shared" si="317"/>
        <v/>
      </c>
      <c r="CU263" s="16" t="str">
        <f t="shared" si="269"/>
        <v/>
      </c>
      <c r="CV263" s="14" t="str">
        <f t="shared" si="309"/>
        <v/>
      </c>
      <c r="CW263" s="5" t="str">
        <f t="shared" si="270"/>
        <v/>
      </c>
      <c r="CX263" s="16" t="str">
        <f t="shared" si="271"/>
        <v/>
      </c>
      <c r="CY263" s="16" t="str">
        <f t="shared" si="272"/>
        <v/>
      </c>
      <c r="CZ263" s="16" t="str">
        <f t="shared" si="310"/>
        <v/>
      </c>
      <c r="DA263" s="16" t="str">
        <f t="shared" ca="1" si="311"/>
        <v/>
      </c>
    </row>
    <row r="264" spans="2:105">
      <c r="B264" s="5">
        <v>243</v>
      </c>
      <c r="C264" s="4" t="str">
        <f t="shared" si="273"/>
        <v/>
      </c>
      <c r="D264" s="5" t="str">
        <f t="shared" si="274"/>
        <v/>
      </c>
      <c r="E264" s="5" t="str">
        <f t="shared" ca="1" si="275"/>
        <v/>
      </c>
      <c r="F264" s="2" t="str">
        <f t="shared" si="276"/>
        <v/>
      </c>
      <c r="G264" s="2" t="str">
        <f t="shared" si="248"/>
        <v/>
      </c>
      <c r="H264" s="16" t="str">
        <f t="shared" si="312"/>
        <v/>
      </c>
      <c r="I264" s="16" t="str">
        <f t="shared" si="249"/>
        <v/>
      </c>
      <c r="J264" s="14" t="str">
        <f t="shared" si="277"/>
        <v/>
      </c>
      <c r="K264" s="5" t="str">
        <f t="shared" si="250"/>
        <v/>
      </c>
      <c r="L264" s="16" t="str">
        <f t="shared" si="251"/>
        <v/>
      </c>
      <c r="M264" s="16" t="str">
        <f t="shared" si="252"/>
        <v/>
      </c>
      <c r="N264" s="16" t="str">
        <f t="shared" si="278"/>
        <v/>
      </c>
      <c r="O264" s="16" t="str">
        <f t="shared" ca="1" si="279"/>
        <v/>
      </c>
      <c r="P264" s="82"/>
      <c r="Q264" s="77" t="str">
        <f>IFERROR(IF('Simulación Cliente'!$H$21="Simple",G264+H264+I264+J264+K264,AC264+AD264+AE264+AF264+AG264),"")</f>
        <v/>
      </c>
      <c r="R264" s="79" t="str">
        <f t="shared" ca="1" si="280"/>
        <v/>
      </c>
      <c r="S264" s="78" t="str">
        <f ca="1">IFERROR((1+'Simulación Cliente'!$E$21)^(R264/360),"")</f>
        <v/>
      </c>
      <c r="T264" s="75" t="str">
        <f t="shared" ca="1" si="281"/>
        <v/>
      </c>
      <c r="X264" s="5">
        <v>243</v>
      </c>
      <c r="Y264" s="4" t="str">
        <f t="shared" si="282"/>
        <v/>
      </c>
      <c r="Z264" s="5" t="str">
        <f t="shared" si="318"/>
        <v/>
      </c>
      <c r="AA264" s="5" t="str">
        <f t="shared" ca="1" si="283"/>
        <v/>
      </c>
      <c r="AB264" s="2" t="str">
        <f t="shared" si="284"/>
        <v/>
      </c>
      <c r="AC264" s="2" t="str">
        <f t="shared" si="319"/>
        <v/>
      </c>
      <c r="AD264" s="16" t="str">
        <f t="shared" si="313"/>
        <v/>
      </c>
      <c r="AE264" s="16" t="str">
        <f t="shared" si="253"/>
        <v/>
      </c>
      <c r="AF264" s="14" t="str">
        <f t="shared" si="285"/>
        <v/>
      </c>
      <c r="AG264" s="5" t="str">
        <f t="shared" si="254"/>
        <v/>
      </c>
      <c r="AH264" s="16" t="str">
        <f t="shared" si="255"/>
        <v/>
      </c>
      <c r="AI264" s="16" t="str">
        <f t="shared" si="256"/>
        <v/>
      </c>
      <c r="AJ264" s="16" t="str">
        <f t="shared" si="286"/>
        <v/>
      </c>
      <c r="AK264" s="16" t="str">
        <f t="shared" ca="1" si="287"/>
        <v/>
      </c>
      <c r="AO264" s="5">
        <v>243</v>
      </c>
      <c r="AP264" s="4" t="str">
        <f t="shared" si="288"/>
        <v/>
      </c>
      <c r="AQ264" s="5" t="str">
        <f t="shared" si="320"/>
        <v/>
      </c>
      <c r="AR264" s="5" t="str">
        <f t="shared" ca="1" si="289"/>
        <v/>
      </c>
      <c r="AS264" s="2" t="str">
        <f t="shared" si="290"/>
        <v/>
      </c>
      <c r="AT264" s="2" t="str">
        <f t="shared" si="321"/>
        <v/>
      </c>
      <c r="AU264" s="16" t="str">
        <f t="shared" si="314"/>
        <v/>
      </c>
      <c r="AV264" s="16" t="str">
        <f t="shared" si="257"/>
        <v/>
      </c>
      <c r="AW264" s="14" t="str">
        <f t="shared" si="291"/>
        <v/>
      </c>
      <c r="AX264" s="5" t="str">
        <f t="shared" si="258"/>
        <v/>
      </c>
      <c r="AY264" s="16" t="str">
        <f t="shared" si="259"/>
        <v/>
      </c>
      <c r="AZ264" s="16" t="str">
        <f t="shared" si="260"/>
        <v/>
      </c>
      <c r="BA264" s="16" t="str">
        <f t="shared" si="292"/>
        <v/>
      </c>
      <c r="BB264" s="16" t="str">
        <f t="shared" ca="1" si="293"/>
        <v/>
      </c>
      <c r="BF264" s="5">
        <v>243</v>
      </c>
      <c r="BG264" s="4" t="str">
        <f t="shared" si="294"/>
        <v/>
      </c>
      <c r="BH264" s="5" t="str">
        <f t="shared" si="322"/>
        <v/>
      </c>
      <c r="BI264" s="5" t="str">
        <f t="shared" ca="1" si="295"/>
        <v/>
      </c>
      <c r="BJ264" s="2" t="str">
        <f t="shared" si="296"/>
        <v/>
      </c>
      <c r="BK264" s="2" t="str">
        <f t="shared" si="323"/>
        <v/>
      </c>
      <c r="BL264" s="16" t="str">
        <f t="shared" si="315"/>
        <v/>
      </c>
      <c r="BM264" s="16" t="str">
        <f t="shared" si="261"/>
        <v/>
      </c>
      <c r="BN264" s="14" t="str">
        <f t="shared" si="297"/>
        <v/>
      </c>
      <c r="BO264" s="5" t="str">
        <f t="shared" si="262"/>
        <v/>
      </c>
      <c r="BP264" s="16" t="str">
        <f t="shared" si="263"/>
        <v/>
      </c>
      <c r="BQ264" s="16" t="str">
        <f t="shared" si="264"/>
        <v/>
      </c>
      <c r="BR264" s="16" t="str">
        <f t="shared" si="298"/>
        <v/>
      </c>
      <c r="BS264" s="16" t="str">
        <f t="shared" ca="1" si="299"/>
        <v/>
      </c>
      <c r="BW264" s="5">
        <v>243</v>
      </c>
      <c r="BX264" s="4" t="str">
        <f t="shared" si="300"/>
        <v/>
      </c>
      <c r="BY264" s="5" t="str">
        <f t="shared" si="324"/>
        <v/>
      </c>
      <c r="BZ264" s="5" t="str">
        <f t="shared" ca="1" si="301"/>
        <v/>
      </c>
      <c r="CA264" s="2" t="str">
        <f t="shared" si="302"/>
        <v/>
      </c>
      <c r="CB264" s="2" t="str">
        <f t="shared" si="325"/>
        <v/>
      </c>
      <c r="CC264" s="16" t="str">
        <f t="shared" si="316"/>
        <v/>
      </c>
      <c r="CD264" s="16" t="str">
        <f t="shared" si="265"/>
        <v/>
      </c>
      <c r="CE264" s="14" t="str">
        <f t="shared" si="303"/>
        <v/>
      </c>
      <c r="CF264" s="5" t="str">
        <f t="shared" si="266"/>
        <v/>
      </c>
      <c r="CG264" s="16" t="str">
        <f t="shared" si="267"/>
        <v/>
      </c>
      <c r="CH264" s="16" t="str">
        <f t="shared" si="268"/>
        <v/>
      </c>
      <c r="CI264" s="16" t="str">
        <f t="shared" si="304"/>
        <v/>
      </c>
      <c r="CJ264" s="16" t="str">
        <f t="shared" ca="1" si="305"/>
        <v/>
      </c>
      <c r="CN264" s="5">
        <v>243</v>
      </c>
      <c r="CO264" s="4" t="str">
        <f t="shared" si="306"/>
        <v/>
      </c>
      <c r="CP264" s="5" t="str">
        <f t="shared" si="326"/>
        <v/>
      </c>
      <c r="CQ264" s="5" t="str">
        <f t="shared" ca="1" si="307"/>
        <v/>
      </c>
      <c r="CR264" s="2" t="str">
        <f t="shared" si="308"/>
        <v/>
      </c>
      <c r="CS264" s="2" t="str">
        <f t="shared" si="327"/>
        <v/>
      </c>
      <c r="CT264" s="16" t="str">
        <f t="shared" si="317"/>
        <v/>
      </c>
      <c r="CU264" s="16" t="str">
        <f t="shared" si="269"/>
        <v/>
      </c>
      <c r="CV264" s="14" t="str">
        <f t="shared" si="309"/>
        <v/>
      </c>
      <c r="CW264" s="5" t="str">
        <f t="shared" si="270"/>
        <v/>
      </c>
      <c r="CX264" s="16" t="str">
        <f t="shared" si="271"/>
        <v/>
      </c>
      <c r="CY264" s="16" t="str">
        <f t="shared" si="272"/>
        <v/>
      </c>
      <c r="CZ264" s="16" t="str">
        <f t="shared" si="310"/>
        <v/>
      </c>
      <c r="DA264" s="16" t="str">
        <f t="shared" ca="1" si="311"/>
        <v/>
      </c>
    </row>
    <row r="265" spans="2:105">
      <c r="B265" s="5">
        <v>244</v>
      </c>
      <c r="C265" s="4" t="str">
        <f t="shared" si="273"/>
        <v/>
      </c>
      <c r="D265" s="5" t="str">
        <f t="shared" si="274"/>
        <v/>
      </c>
      <c r="E265" s="5" t="str">
        <f t="shared" ca="1" si="275"/>
        <v/>
      </c>
      <c r="F265" s="2" t="str">
        <f t="shared" si="276"/>
        <v/>
      </c>
      <c r="G265" s="2" t="str">
        <f t="shared" si="248"/>
        <v/>
      </c>
      <c r="H265" s="16" t="str">
        <f t="shared" si="312"/>
        <v/>
      </c>
      <c r="I265" s="16" t="str">
        <f t="shared" si="249"/>
        <v/>
      </c>
      <c r="J265" s="14" t="str">
        <f t="shared" si="277"/>
        <v/>
      </c>
      <c r="K265" s="5" t="str">
        <f t="shared" si="250"/>
        <v/>
      </c>
      <c r="L265" s="16" t="str">
        <f t="shared" si="251"/>
        <v/>
      </c>
      <c r="M265" s="16" t="str">
        <f t="shared" si="252"/>
        <v/>
      </c>
      <c r="N265" s="16" t="str">
        <f t="shared" si="278"/>
        <v/>
      </c>
      <c r="O265" s="16" t="str">
        <f t="shared" ca="1" si="279"/>
        <v/>
      </c>
      <c r="P265" s="82"/>
      <c r="Q265" s="77" t="str">
        <f>IFERROR(IF('Simulación Cliente'!$H$21="Simple",G265+H265+I265+J265+K265,AC265+AD265+AE265+AF265+AG265),"")</f>
        <v/>
      </c>
      <c r="R265" s="79" t="str">
        <f t="shared" ca="1" si="280"/>
        <v/>
      </c>
      <c r="S265" s="78" t="str">
        <f ca="1">IFERROR((1+'Simulación Cliente'!$E$21)^(R265/360),"")</f>
        <v/>
      </c>
      <c r="T265" s="75" t="str">
        <f t="shared" ca="1" si="281"/>
        <v/>
      </c>
      <c r="X265" s="5">
        <v>244</v>
      </c>
      <c r="Y265" s="4" t="str">
        <f t="shared" si="282"/>
        <v/>
      </c>
      <c r="Z265" s="5" t="str">
        <f t="shared" si="318"/>
        <v/>
      </c>
      <c r="AA265" s="5" t="str">
        <f t="shared" ca="1" si="283"/>
        <v/>
      </c>
      <c r="AB265" s="2" t="str">
        <f t="shared" si="284"/>
        <v/>
      </c>
      <c r="AC265" s="2" t="str">
        <f t="shared" si="319"/>
        <v/>
      </c>
      <c r="AD265" s="16" t="str">
        <f t="shared" si="313"/>
        <v/>
      </c>
      <c r="AE265" s="16" t="str">
        <f t="shared" si="253"/>
        <v/>
      </c>
      <c r="AF265" s="14" t="str">
        <f t="shared" si="285"/>
        <v/>
      </c>
      <c r="AG265" s="5" t="str">
        <f t="shared" si="254"/>
        <v/>
      </c>
      <c r="AH265" s="16" t="str">
        <f t="shared" si="255"/>
        <v/>
      </c>
      <c r="AI265" s="16" t="str">
        <f t="shared" si="256"/>
        <v/>
      </c>
      <c r="AJ265" s="16" t="str">
        <f t="shared" si="286"/>
        <v/>
      </c>
      <c r="AK265" s="16" t="str">
        <f t="shared" ca="1" si="287"/>
        <v/>
      </c>
      <c r="AO265" s="5">
        <v>244</v>
      </c>
      <c r="AP265" s="4" t="str">
        <f t="shared" si="288"/>
        <v/>
      </c>
      <c r="AQ265" s="5" t="str">
        <f t="shared" si="320"/>
        <v/>
      </c>
      <c r="AR265" s="5" t="str">
        <f t="shared" ca="1" si="289"/>
        <v/>
      </c>
      <c r="AS265" s="2" t="str">
        <f t="shared" si="290"/>
        <v/>
      </c>
      <c r="AT265" s="2" t="str">
        <f t="shared" si="321"/>
        <v/>
      </c>
      <c r="AU265" s="16" t="str">
        <f t="shared" si="314"/>
        <v/>
      </c>
      <c r="AV265" s="16" t="str">
        <f t="shared" si="257"/>
        <v/>
      </c>
      <c r="AW265" s="14" t="str">
        <f t="shared" si="291"/>
        <v/>
      </c>
      <c r="AX265" s="5" t="str">
        <f t="shared" si="258"/>
        <v/>
      </c>
      <c r="AY265" s="16" t="str">
        <f t="shared" si="259"/>
        <v/>
      </c>
      <c r="AZ265" s="16" t="str">
        <f t="shared" si="260"/>
        <v/>
      </c>
      <c r="BA265" s="16" t="str">
        <f t="shared" si="292"/>
        <v/>
      </c>
      <c r="BB265" s="16" t="str">
        <f t="shared" ca="1" si="293"/>
        <v/>
      </c>
      <c r="BF265" s="5">
        <v>244</v>
      </c>
      <c r="BG265" s="4" t="str">
        <f t="shared" si="294"/>
        <v/>
      </c>
      <c r="BH265" s="5" t="str">
        <f t="shared" si="322"/>
        <v/>
      </c>
      <c r="BI265" s="5" t="str">
        <f t="shared" ca="1" si="295"/>
        <v/>
      </c>
      <c r="BJ265" s="2" t="str">
        <f t="shared" si="296"/>
        <v/>
      </c>
      <c r="BK265" s="2" t="str">
        <f t="shared" si="323"/>
        <v/>
      </c>
      <c r="BL265" s="16" t="str">
        <f t="shared" si="315"/>
        <v/>
      </c>
      <c r="BM265" s="16" t="str">
        <f t="shared" si="261"/>
        <v/>
      </c>
      <c r="BN265" s="14" t="str">
        <f t="shared" si="297"/>
        <v/>
      </c>
      <c r="BO265" s="5" t="str">
        <f t="shared" si="262"/>
        <v/>
      </c>
      <c r="BP265" s="16" t="str">
        <f t="shared" si="263"/>
        <v/>
      </c>
      <c r="BQ265" s="16" t="str">
        <f t="shared" si="264"/>
        <v/>
      </c>
      <c r="BR265" s="16" t="str">
        <f t="shared" si="298"/>
        <v/>
      </c>
      <c r="BS265" s="16" t="str">
        <f t="shared" ca="1" si="299"/>
        <v/>
      </c>
      <c r="BW265" s="5">
        <v>244</v>
      </c>
      <c r="BX265" s="4" t="str">
        <f t="shared" si="300"/>
        <v/>
      </c>
      <c r="BY265" s="5" t="str">
        <f t="shared" si="324"/>
        <v/>
      </c>
      <c r="BZ265" s="5" t="str">
        <f t="shared" ca="1" si="301"/>
        <v/>
      </c>
      <c r="CA265" s="2" t="str">
        <f t="shared" si="302"/>
        <v/>
      </c>
      <c r="CB265" s="2" t="str">
        <f t="shared" si="325"/>
        <v/>
      </c>
      <c r="CC265" s="16" t="str">
        <f t="shared" si="316"/>
        <v/>
      </c>
      <c r="CD265" s="16" t="str">
        <f t="shared" si="265"/>
        <v/>
      </c>
      <c r="CE265" s="14" t="str">
        <f t="shared" si="303"/>
        <v/>
      </c>
      <c r="CF265" s="5" t="str">
        <f t="shared" si="266"/>
        <v/>
      </c>
      <c r="CG265" s="16" t="str">
        <f t="shared" si="267"/>
        <v/>
      </c>
      <c r="CH265" s="16" t="str">
        <f t="shared" si="268"/>
        <v/>
      </c>
      <c r="CI265" s="16" t="str">
        <f t="shared" si="304"/>
        <v/>
      </c>
      <c r="CJ265" s="16" t="str">
        <f t="shared" ca="1" si="305"/>
        <v/>
      </c>
      <c r="CN265" s="5">
        <v>244</v>
      </c>
      <c r="CO265" s="4" t="str">
        <f t="shared" si="306"/>
        <v/>
      </c>
      <c r="CP265" s="5" t="str">
        <f t="shared" si="326"/>
        <v/>
      </c>
      <c r="CQ265" s="5" t="str">
        <f t="shared" ca="1" si="307"/>
        <v/>
      </c>
      <c r="CR265" s="2" t="str">
        <f t="shared" si="308"/>
        <v/>
      </c>
      <c r="CS265" s="2" t="str">
        <f t="shared" si="327"/>
        <v/>
      </c>
      <c r="CT265" s="16" t="str">
        <f t="shared" si="317"/>
        <v/>
      </c>
      <c r="CU265" s="16" t="str">
        <f t="shared" si="269"/>
        <v/>
      </c>
      <c r="CV265" s="14" t="str">
        <f t="shared" si="309"/>
        <v/>
      </c>
      <c r="CW265" s="5" t="str">
        <f t="shared" si="270"/>
        <v/>
      </c>
      <c r="CX265" s="16" t="str">
        <f t="shared" si="271"/>
        <v/>
      </c>
      <c r="CY265" s="16" t="str">
        <f t="shared" si="272"/>
        <v/>
      </c>
      <c r="CZ265" s="16" t="str">
        <f t="shared" si="310"/>
        <v/>
      </c>
      <c r="DA265" s="16" t="str">
        <f t="shared" ca="1" si="311"/>
        <v/>
      </c>
    </row>
    <row r="266" spans="2:105">
      <c r="B266" s="5">
        <v>245</v>
      </c>
      <c r="C266" s="4" t="str">
        <f t="shared" si="273"/>
        <v/>
      </c>
      <c r="D266" s="5" t="str">
        <f t="shared" si="274"/>
        <v/>
      </c>
      <c r="E266" s="5" t="str">
        <f t="shared" ca="1" si="275"/>
        <v/>
      </c>
      <c r="F266" s="2" t="str">
        <f t="shared" si="276"/>
        <v/>
      </c>
      <c r="G266" s="2" t="str">
        <f t="shared" si="248"/>
        <v/>
      </c>
      <c r="H266" s="16" t="str">
        <f t="shared" si="312"/>
        <v/>
      </c>
      <c r="I266" s="16" t="str">
        <f t="shared" si="249"/>
        <v/>
      </c>
      <c r="J266" s="14" t="str">
        <f t="shared" si="277"/>
        <v/>
      </c>
      <c r="K266" s="5" t="str">
        <f t="shared" si="250"/>
        <v/>
      </c>
      <c r="L266" s="16" t="str">
        <f t="shared" si="251"/>
        <v/>
      </c>
      <c r="M266" s="16" t="str">
        <f t="shared" si="252"/>
        <v/>
      </c>
      <c r="N266" s="16" t="str">
        <f t="shared" si="278"/>
        <v/>
      </c>
      <c r="O266" s="16" t="str">
        <f t="shared" ca="1" si="279"/>
        <v/>
      </c>
      <c r="P266" s="82"/>
      <c r="Q266" s="77" t="str">
        <f>IFERROR(IF('Simulación Cliente'!$H$21="Simple",G266+H266+I266+J266+K266,AC266+AD266+AE266+AF266+AG266),"")</f>
        <v/>
      </c>
      <c r="R266" s="79" t="str">
        <f t="shared" ca="1" si="280"/>
        <v/>
      </c>
      <c r="S266" s="78" t="str">
        <f ca="1">IFERROR((1+'Simulación Cliente'!$E$21)^(R266/360),"")</f>
        <v/>
      </c>
      <c r="T266" s="75" t="str">
        <f t="shared" ca="1" si="281"/>
        <v/>
      </c>
      <c r="X266" s="5">
        <v>245</v>
      </c>
      <c r="Y266" s="4" t="str">
        <f t="shared" si="282"/>
        <v/>
      </c>
      <c r="Z266" s="5" t="str">
        <f t="shared" si="318"/>
        <v/>
      </c>
      <c r="AA266" s="5" t="str">
        <f t="shared" ca="1" si="283"/>
        <v/>
      </c>
      <c r="AB266" s="2" t="str">
        <f t="shared" si="284"/>
        <v/>
      </c>
      <c r="AC266" s="2" t="str">
        <f t="shared" si="319"/>
        <v/>
      </c>
      <c r="AD266" s="16" t="str">
        <f t="shared" si="313"/>
        <v/>
      </c>
      <c r="AE266" s="16" t="str">
        <f t="shared" si="253"/>
        <v/>
      </c>
      <c r="AF266" s="14" t="str">
        <f t="shared" si="285"/>
        <v/>
      </c>
      <c r="AG266" s="5" t="str">
        <f t="shared" si="254"/>
        <v/>
      </c>
      <c r="AH266" s="16" t="str">
        <f t="shared" si="255"/>
        <v/>
      </c>
      <c r="AI266" s="16" t="str">
        <f t="shared" si="256"/>
        <v/>
      </c>
      <c r="AJ266" s="16" t="str">
        <f t="shared" si="286"/>
        <v/>
      </c>
      <c r="AK266" s="16" t="str">
        <f t="shared" ca="1" si="287"/>
        <v/>
      </c>
      <c r="AO266" s="5">
        <v>245</v>
      </c>
      <c r="AP266" s="4" t="str">
        <f t="shared" si="288"/>
        <v/>
      </c>
      <c r="AQ266" s="5" t="str">
        <f t="shared" si="320"/>
        <v/>
      </c>
      <c r="AR266" s="5" t="str">
        <f t="shared" ca="1" si="289"/>
        <v/>
      </c>
      <c r="AS266" s="2" t="str">
        <f t="shared" si="290"/>
        <v/>
      </c>
      <c r="AT266" s="2" t="str">
        <f t="shared" si="321"/>
        <v/>
      </c>
      <c r="AU266" s="16" t="str">
        <f t="shared" si="314"/>
        <v/>
      </c>
      <c r="AV266" s="16" t="str">
        <f t="shared" si="257"/>
        <v/>
      </c>
      <c r="AW266" s="14" t="str">
        <f t="shared" si="291"/>
        <v/>
      </c>
      <c r="AX266" s="5" t="str">
        <f t="shared" si="258"/>
        <v/>
      </c>
      <c r="AY266" s="16" t="str">
        <f t="shared" si="259"/>
        <v/>
      </c>
      <c r="AZ266" s="16" t="str">
        <f t="shared" si="260"/>
        <v/>
      </c>
      <c r="BA266" s="16" t="str">
        <f t="shared" si="292"/>
        <v/>
      </c>
      <c r="BB266" s="16" t="str">
        <f t="shared" ca="1" si="293"/>
        <v/>
      </c>
      <c r="BF266" s="5">
        <v>245</v>
      </c>
      <c r="BG266" s="4" t="str">
        <f t="shared" si="294"/>
        <v/>
      </c>
      <c r="BH266" s="5" t="str">
        <f t="shared" si="322"/>
        <v/>
      </c>
      <c r="BI266" s="5" t="str">
        <f t="shared" ca="1" si="295"/>
        <v/>
      </c>
      <c r="BJ266" s="2" t="str">
        <f t="shared" si="296"/>
        <v/>
      </c>
      <c r="BK266" s="2" t="str">
        <f t="shared" si="323"/>
        <v/>
      </c>
      <c r="BL266" s="16" t="str">
        <f t="shared" si="315"/>
        <v/>
      </c>
      <c r="BM266" s="16" t="str">
        <f t="shared" si="261"/>
        <v/>
      </c>
      <c r="BN266" s="14" t="str">
        <f t="shared" si="297"/>
        <v/>
      </c>
      <c r="BO266" s="5" t="str">
        <f t="shared" si="262"/>
        <v/>
      </c>
      <c r="BP266" s="16" t="str">
        <f t="shared" si="263"/>
        <v/>
      </c>
      <c r="BQ266" s="16" t="str">
        <f t="shared" si="264"/>
        <v/>
      </c>
      <c r="BR266" s="16" t="str">
        <f t="shared" si="298"/>
        <v/>
      </c>
      <c r="BS266" s="16" t="str">
        <f t="shared" ca="1" si="299"/>
        <v/>
      </c>
      <c r="BW266" s="5">
        <v>245</v>
      </c>
      <c r="BX266" s="4" t="str">
        <f t="shared" si="300"/>
        <v/>
      </c>
      <c r="BY266" s="5" t="str">
        <f t="shared" si="324"/>
        <v/>
      </c>
      <c r="BZ266" s="5" t="str">
        <f t="shared" ca="1" si="301"/>
        <v/>
      </c>
      <c r="CA266" s="2" t="str">
        <f t="shared" si="302"/>
        <v/>
      </c>
      <c r="CB266" s="2" t="str">
        <f t="shared" si="325"/>
        <v/>
      </c>
      <c r="CC266" s="16" t="str">
        <f t="shared" si="316"/>
        <v/>
      </c>
      <c r="CD266" s="16" t="str">
        <f t="shared" si="265"/>
        <v/>
      </c>
      <c r="CE266" s="14" t="str">
        <f t="shared" si="303"/>
        <v/>
      </c>
      <c r="CF266" s="5" t="str">
        <f t="shared" si="266"/>
        <v/>
      </c>
      <c r="CG266" s="16" t="str">
        <f t="shared" si="267"/>
        <v/>
      </c>
      <c r="CH266" s="16" t="str">
        <f t="shared" si="268"/>
        <v/>
      </c>
      <c r="CI266" s="16" t="str">
        <f t="shared" si="304"/>
        <v/>
      </c>
      <c r="CJ266" s="16" t="str">
        <f t="shared" ca="1" si="305"/>
        <v/>
      </c>
      <c r="CN266" s="5">
        <v>245</v>
      </c>
      <c r="CO266" s="4" t="str">
        <f t="shared" si="306"/>
        <v/>
      </c>
      <c r="CP266" s="5" t="str">
        <f t="shared" si="326"/>
        <v/>
      </c>
      <c r="CQ266" s="5" t="str">
        <f t="shared" ca="1" si="307"/>
        <v/>
      </c>
      <c r="CR266" s="2" t="str">
        <f t="shared" si="308"/>
        <v/>
      </c>
      <c r="CS266" s="2" t="str">
        <f t="shared" si="327"/>
        <v/>
      </c>
      <c r="CT266" s="16" t="str">
        <f t="shared" si="317"/>
        <v/>
      </c>
      <c r="CU266" s="16" t="str">
        <f t="shared" si="269"/>
        <v/>
      </c>
      <c r="CV266" s="14" t="str">
        <f t="shared" si="309"/>
        <v/>
      </c>
      <c r="CW266" s="5" t="str">
        <f t="shared" si="270"/>
        <v/>
      </c>
      <c r="CX266" s="16" t="str">
        <f t="shared" si="271"/>
        <v/>
      </c>
      <c r="CY266" s="16" t="str">
        <f t="shared" si="272"/>
        <v/>
      </c>
      <c r="CZ266" s="16" t="str">
        <f t="shared" si="310"/>
        <v/>
      </c>
      <c r="DA266" s="16" t="str">
        <f t="shared" ca="1" si="311"/>
        <v/>
      </c>
    </row>
    <row r="267" spans="2:105">
      <c r="B267" s="5">
        <v>246</v>
      </c>
      <c r="C267" s="4" t="str">
        <f t="shared" si="273"/>
        <v/>
      </c>
      <c r="D267" s="5" t="str">
        <f t="shared" si="274"/>
        <v/>
      </c>
      <c r="E267" s="5" t="str">
        <f t="shared" ca="1" si="275"/>
        <v/>
      </c>
      <c r="F267" s="2" t="str">
        <f t="shared" si="276"/>
        <v/>
      </c>
      <c r="G267" s="2" t="str">
        <f t="shared" si="248"/>
        <v/>
      </c>
      <c r="H267" s="16" t="str">
        <f t="shared" si="312"/>
        <v/>
      </c>
      <c r="I267" s="16" t="str">
        <f t="shared" si="249"/>
        <v/>
      </c>
      <c r="J267" s="14" t="str">
        <f t="shared" si="277"/>
        <v/>
      </c>
      <c r="K267" s="5" t="str">
        <f t="shared" si="250"/>
        <v/>
      </c>
      <c r="L267" s="16" t="str">
        <f t="shared" si="251"/>
        <v/>
      </c>
      <c r="M267" s="16" t="str">
        <f t="shared" si="252"/>
        <v/>
      </c>
      <c r="N267" s="16" t="str">
        <f t="shared" si="278"/>
        <v/>
      </c>
      <c r="O267" s="16" t="str">
        <f t="shared" ca="1" si="279"/>
        <v/>
      </c>
      <c r="P267" s="82"/>
      <c r="Q267" s="77" t="str">
        <f>IFERROR(IF('Simulación Cliente'!$H$21="Simple",G267+H267+I267+J267+K267,AC267+AD267+AE267+AF267+AG267),"")</f>
        <v/>
      </c>
      <c r="R267" s="79" t="str">
        <f t="shared" ca="1" si="280"/>
        <v/>
      </c>
      <c r="S267" s="78" t="str">
        <f ca="1">IFERROR((1+'Simulación Cliente'!$E$21)^(R267/360),"")</f>
        <v/>
      </c>
      <c r="T267" s="75" t="str">
        <f t="shared" ca="1" si="281"/>
        <v/>
      </c>
      <c r="X267" s="5">
        <v>246</v>
      </c>
      <c r="Y267" s="4" t="str">
        <f t="shared" si="282"/>
        <v/>
      </c>
      <c r="Z267" s="5" t="str">
        <f t="shared" si="318"/>
        <v/>
      </c>
      <c r="AA267" s="5" t="str">
        <f t="shared" ca="1" si="283"/>
        <v/>
      </c>
      <c r="AB267" s="2" t="str">
        <f t="shared" si="284"/>
        <v/>
      </c>
      <c r="AC267" s="2" t="str">
        <f t="shared" si="319"/>
        <v/>
      </c>
      <c r="AD267" s="16" t="str">
        <f t="shared" si="313"/>
        <v/>
      </c>
      <c r="AE267" s="16" t="str">
        <f t="shared" si="253"/>
        <v/>
      </c>
      <c r="AF267" s="14" t="str">
        <f t="shared" si="285"/>
        <v/>
      </c>
      <c r="AG267" s="5" t="str">
        <f t="shared" si="254"/>
        <v/>
      </c>
      <c r="AH267" s="16" t="str">
        <f t="shared" si="255"/>
        <v/>
      </c>
      <c r="AI267" s="16" t="str">
        <f t="shared" si="256"/>
        <v/>
      </c>
      <c r="AJ267" s="16" t="str">
        <f t="shared" si="286"/>
        <v/>
      </c>
      <c r="AK267" s="16" t="str">
        <f t="shared" ca="1" si="287"/>
        <v/>
      </c>
      <c r="AO267" s="5">
        <v>246</v>
      </c>
      <c r="AP267" s="4" t="str">
        <f t="shared" si="288"/>
        <v/>
      </c>
      <c r="AQ267" s="5" t="str">
        <f t="shared" si="320"/>
        <v/>
      </c>
      <c r="AR267" s="5" t="str">
        <f t="shared" ca="1" si="289"/>
        <v/>
      </c>
      <c r="AS267" s="2" t="str">
        <f t="shared" si="290"/>
        <v/>
      </c>
      <c r="AT267" s="2" t="str">
        <f t="shared" si="321"/>
        <v/>
      </c>
      <c r="AU267" s="16" t="str">
        <f t="shared" si="314"/>
        <v/>
      </c>
      <c r="AV267" s="16" t="str">
        <f t="shared" si="257"/>
        <v/>
      </c>
      <c r="AW267" s="14" t="str">
        <f t="shared" si="291"/>
        <v/>
      </c>
      <c r="AX267" s="5" t="str">
        <f t="shared" si="258"/>
        <v/>
      </c>
      <c r="AY267" s="16" t="str">
        <f t="shared" si="259"/>
        <v/>
      </c>
      <c r="AZ267" s="16" t="str">
        <f t="shared" si="260"/>
        <v/>
      </c>
      <c r="BA267" s="16" t="str">
        <f t="shared" si="292"/>
        <v/>
      </c>
      <c r="BB267" s="16" t="str">
        <f t="shared" ca="1" si="293"/>
        <v/>
      </c>
      <c r="BF267" s="5">
        <v>246</v>
      </c>
      <c r="BG267" s="4" t="str">
        <f t="shared" si="294"/>
        <v/>
      </c>
      <c r="BH267" s="5" t="str">
        <f t="shared" si="322"/>
        <v/>
      </c>
      <c r="BI267" s="5" t="str">
        <f t="shared" ca="1" si="295"/>
        <v/>
      </c>
      <c r="BJ267" s="2" t="str">
        <f t="shared" si="296"/>
        <v/>
      </c>
      <c r="BK267" s="2" t="str">
        <f t="shared" si="323"/>
        <v/>
      </c>
      <c r="BL267" s="16" t="str">
        <f t="shared" si="315"/>
        <v/>
      </c>
      <c r="BM267" s="16" t="str">
        <f t="shared" si="261"/>
        <v/>
      </c>
      <c r="BN267" s="14" t="str">
        <f t="shared" si="297"/>
        <v/>
      </c>
      <c r="BO267" s="5" t="str">
        <f t="shared" si="262"/>
        <v/>
      </c>
      <c r="BP267" s="16" t="str">
        <f t="shared" si="263"/>
        <v/>
      </c>
      <c r="BQ267" s="16" t="str">
        <f t="shared" si="264"/>
        <v/>
      </c>
      <c r="BR267" s="16" t="str">
        <f t="shared" si="298"/>
        <v/>
      </c>
      <c r="BS267" s="16" t="str">
        <f t="shared" ca="1" si="299"/>
        <v/>
      </c>
      <c r="BW267" s="5">
        <v>246</v>
      </c>
      <c r="BX267" s="4" t="str">
        <f t="shared" si="300"/>
        <v/>
      </c>
      <c r="BY267" s="5" t="str">
        <f t="shared" si="324"/>
        <v/>
      </c>
      <c r="BZ267" s="5" t="str">
        <f t="shared" ca="1" si="301"/>
        <v/>
      </c>
      <c r="CA267" s="2" t="str">
        <f t="shared" si="302"/>
        <v/>
      </c>
      <c r="CB267" s="2" t="str">
        <f t="shared" si="325"/>
        <v/>
      </c>
      <c r="CC267" s="16" t="str">
        <f t="shared" si="316"/>
        <v/>
      </c>
      <c r="CD267" s="16" t="str">
        <f t="shared" si="265"/>
        <v/>
      </c>
      <c r="CE267" s="14" t="str">
        <f t="shared" si="303"/>
        <v/>
      </c>
      <c r="CF267" s="5" t="str">
        <f t="shared" si="266"/>
        <v/>
      </c>
      <c r="CG267" s="16" t="str">
        <f t="shared" si="267"/>
        <v/>
      </c>
      <c r="CH267" s="16" t="str">
        <f t="shared" si="268"/>
        <v/>
      </c>
      <c r="CI267" s="16" t="str">
        <f t="shared" si="304"/>
        <v/>
      </c>
      <c r="CJ267" s="16" t="str">
        <f t="shared" ca="1" si="305"/>
        <v/>
      </c>
      <c r="CN267" s="5">
        <v>246</v>
      </c>
      <c r="CO267" s="4" t="str">
        <f t="shared" si="306"/>
        <v/>
      </c>
      <c r="CP267" s="5" t="str">
        <f t="shared" si="326"/>
        <v/>
      </c>
      <c r="CQ267" s="5" t="str">
        <f t="shared" ca="1" si="307"/>
        <v/>
      </c>
      <c r="CR267" s="2" t="str">
        <f t="shared" si="308"/>
        <v/>
      </c>
      <c r="CS267" s="2" t="str">
        <f t="shared" si="327"/>
        <v/>
      </c>
      <c r="CT267" s="16" t="str">
        <f t="shared" si="317"/>
        <v/>
      </c>
      <c r="CU267" s="16" t="str">
        <f t="shared" si="269"/>
        <v/>
      </c>
      <c r="CV267" s="14" t="str">
        <f t="shared" si="309"/>
        <v/>
      </c>
      <c r="CW267" s="5" t="str">
        <f t="shared" si="270"/>
        <v/>
      </c>
      <c r="CX267" s="16" t="str">
        <f t="shared" si="271"/>
        <v/>
      </c>
      <c r="CY267" s="16" t="str">
        <f t="shared" si="272"/>
        <v/>
      </c>
      <c r="CZ267" s="16" t="str">
        <f t="shared" si="310"/>
        <v/>
      </c>
      <c r="DA267" s="16" t="str">
        <f t="shared" ca="1" si="311"/>
        <v/>
      </c>
    </row>
    <row r="268" spans="2:105">
      <c r="B268" s="5">
        <v>247</v>
      </c>
      <c r="C268" s="4" t="str">
        <f t="shared" si="273"/>
        <v/>
      </c>
      <c r="D268" s="5" t="str">
        <f t="shared" si="274"/>
        <v/>
      </c>
      <c r="E268" s="5" t="str">
        <f t="shared" ca="1" si="275"/>
        <v/>
      </c>
      <c r="F268" s="2" t="str">
        <f t="shared" si="276"/>
        <v/>
      </c>
      <c r="G268" s="2" t="str">
        <f t="shared" si="248"/>
        <v/>
      </c>
      <c r="H268" s="16" t="str">
        <f t="shared" si="312"/>
        <v/>
      </c>
      <c r="I268" s="16" t="str">
        <f t="shared" si="249"/>
        <v/>
      </c>
      <c r="J268" s="14" t="str">
        <f t="shared" si="277"/>
        <v/>
      </c>
      <c r="K268" s="5" t="str">
        <f t="shared" si="250"/>
        <v/>
      </c>
      <c r="L268" s="16" t="str">
        <f t="shared" si="251"/>
        <v/>
      </c>
      <c r="M268" s="16" t="str">
        <f t="shared" si="252"/>
        <v/>
      </c>
      <c r="N268" s="16" t="str">
        <f t="shared" si="278"/>
        <v/>
      </c>
      <c r="O268" s="16" t="str">
        <f t="shared" ca="1" si="279"/>
        <v/>
      </c>
      <c r="P268" s="82"/>
      <c r="Q268" s="77" t="str">
        <f>IFERROR(IF('Simulación Cliente'!$H$21="Simple",G268+H268+I268+J268+K268,AC268+AD268+AE268+AF268+AG268),"")</f>
        <v/>
      </c>
      <c r="R268" s="79" t="str">
        <f t="shared" ca="1" si="280"/>
        <v/>
      </c>
      <c r="S268" s="78" t="str">
        <f ca="1">IFERROR((1+'Simulación Cliente'!$E$21)^(R268/360),"")</f>
        <v/>
      </c>
      <c r="T268" s="75" t="str">
        <f t="shared" ca="1" si="281"/>
        <v/>
      </c>
      <c r="X268" s="5">
        <v>247</v>
      </c>
      <c r="Y268" s="4" t="str">
        <f t="shared" si="282"/>
        <v/>
      </c>
      <c r="Z268" s="5" t="str">
        <f t="shared" si="318"/>
        <v/>
      </c>
      <c r="AA268" s="5" t="str">
        <f t="shared" ca="1" si="283"/>
        <v/>
      </c>
      <c r="AB268" s="2" t="str">
        <f t="shared" si="284"/>
        <v/>
      </c>
      <c r="AC268" s="2" t="str">
        <f t="shared" si="319"/>
        <v/>
      </c>
      <c r="AD268" s="16" t="str">
        <f t="shared" si="313"/>
        <v/>
      </c>
      <c r="AE268" s="16" t="str">
        <f t="shared" si="253"/>
        <v/>
      </c>
      <c r="AF268" s="14" t="str">
        <f t="shared" si="285"/>
        <v/>
      </c>
      <c r="AG268" s="5" t="str">
        <f t="shared" si="254"/>
        <v/>
      </c>
      <c r="AH268" s="16" t="str">
        <f t="shared" si="255"/>
        <v/>
      </c>
      <c r="AI268" s="16" t="str">
        <f t="shared" si="256"/>
        <v/>
      </c>
      <c r="AJ268" s="16" t="str">
        <f t="shared" si="286"/>
        <v/>
      </c>
      <c r="AK268" s="16" t="str">
        <f t="shared" ca="1" si="287"/>
        <v/>
      </c>
      <c r="AO268" s="5">
        <v>247</v>
      </c>
      <c r="AP268" s="4" t="str">
        <f t="shared" si="288"/>
        <v/>
      </c>
      <c r="AQ268" s="5" t="str">
        <f t="shared" si="320"/>
        <v/>
      </c>
      <c r="AR268" s="5" t="str">
        <f t="shared" ca="1" si="289"/>
        <v/>
      </c>
      <c r="AS268" s="2" t="str">
        <f t="shared" si="290"/>
        <v/>
      </c>
      <c r="AT268" s="2" t="str">
        <f t="shared" si="321"/>
        <v/>
      </c>
      <c r="AU268" s="16" t="str">
        <f t="shared" si="314"/>
        <v/>
      </c>
      <c r="AV268" s="16" t="str">
        <f t="shared" si="257"/>
        <v/>
      </c>
      <c r="AW268" s="14" t="str">
        <f t="shared" si="291"/>
        <v/>
      </c>
      <c r="AX268" s="5" t="str">
        <f t="shared" si="258"/>
        <v/>
      </c>
      <c r="AY268" s="16" t="str">
        <f t="shared" si="259"/>
        <v/>
      </c>
      <c r="AZ268" s="16" t="str">
        <f t="shared" si="260"/>
        <v/>
      </c>
      <c r="BA268" s="16" t="str">
        <f t="shared" si="292"/>
        <v/>
      </c>
      <c r="BB268" s="16" t="str">
        <f t="shared" ca="1" si="293"/>
        <v/>
      </c>
      <c r="BF268" s="5">
        <v>247</v>
      </c>
      <c r="BG268" s="4" t="str">
        <f t="shared" si="294"/>
        <v/>
      </c>
      <c r="BH268" s="5" t="str">
        <f t="shared" si="322"/>
        <v/>
      </c>
      <c r="BI268" s="5" t="str">
        <f t="shared" ca="1" si="295"/>
        <v/>
      </c>
      <c r="BJ268" s="2" t="str">
        <f t="shared" si="296"/>
        <v/>
      </c>
      <c r="BK268" s="2" t="str">
        <f t="shared" si="323"/>
        <v/>
      </c>
      <c r="BL268" s="16" t="str">
        <f t="shared" si="315"/>
        <v/>
      </c>
      <c r="BM268" s="16" t="str">
        <f t="shared" si="261"/>
        <v/>
      </c>
      <c r="BN268" s="14" t="str">
        <f t="shared" si="297"/>
        <v/>
      </c>
      <c r="BO268" s="5" t="str">
        <f t="shared" si="262"/>
        <v/>
      </c>
      <c r="BP268" s="16" t="str">
        <f t="shared" si="263"/>
        <v/>
      </c>
      <c r="BQ268" s="16" t="str">
        <f t="shared" si="264"/>
        <v/>
      </c>
      <c r="BR268" s="16" t="str">
        <f t="shared" si="298"/>
        <v/>
      </c>
      <c r="BS268" s="16" t="str">
        <f t="shared" ca="1" si="299"/>
        <v/>
      </c>
      <c r="BW268" s="5">
        <v>247</v>
      </c>
      <c r="BX268" s="4" t="str">
        <f t="shared" si="300"/>
        <v/>
      </c>
      <c r="BY268" s="5" t="str">
        <f t="shared" si="324"/>
        <v/>
      </c>
      <c r="BZ268" s="5" t="str">
        <f t="shared" ca="1" si="301"/>
        <v/>
      </c>
      <c r="CA268" s="2" t="str">
        <f t="shared" si="302"/>
        <v/>
      </c>
      <c r="CB268" s="2" t="str">
        <f t="shared" si="325"/>
        <v/>
      </c>
      <c r="CC268" s="16" t="str">
        <f t="shared" si="316"/>
        <v/>
      </c>
      <c r="CD268" s="16" t="str">
        <f t="shared" si="265"/>
        <v/>
      </c>
      <c r="CE268" s="14" t="str">
        <f t="shared" si="303"/>
        <v/>
      </c>
      <c r="CF268" s="5" t="str">
        <f t="shared" si="266"/>
        <v/>
      </c>
      <c r="CG268" s="16" t="str">
        <f t="shared" si="267"/>
        <v/>
      </c>
      <c r="CH268" s="16" t="str">
        <f t="shared" si="268"/>
        <v/>
      </c>
      <c r="CI268" s="16" t="str">
        <f t="shared" si="304"/>
        <v/>
      </c>
      <c r="CJ268" s="16" t="str">
        <f t="shared" ca="1" si="305"/>
        <v/>
      </c>
      <c r="CN268" s="5">
        <v>247</v>
      </c>
      <c r="CO268" s="4" t="str">
        <f t="shared" si="306"/>
        <v/>
      </c>
      <c r="CP268" s="5" t="str">
        <f t="shared" si="326"/>
        <v/>
      </c>
      <c r="CQ268" s="5" t="str">
        <f t="shared" ca="1" si="307"/>
        <v/>
      </c>
      <c r="CR268" s="2" t="str">
        <f t="shared" si="308"/>
        <v/>
      </c>
      <c r="CS268" s="2" t="str">
        <f t="shared" si="327"/>
        <v/>
      </c>
      <c r="CT268" s="16" t="str">
        <f t="shared" si="317"/>
        <v/>
      </c>
      <c r="CU268" s="16" t="str">
        <f t="shared" si="269"/>
        <v/>
      </c>
      <c r="CV268" s="14" t="str">
        <f t="shared" si="309"/>
        <v/>
      </c>
      <c r="CW268" s="5" t="str">
        <f t="shared" si="270"/>
        <v/>
      </c>
      <c r="CX268" s="16" t="str">
        <f t="shared" si="271"/>
        <v/>
      </c>
      <c r="CY268" s="16" t="str">
        <f t="shared" si="272"/>
        <v/>
      </c>
      <c r="CZ268" s="16" t="str">
        <f t="shared" si="310"/>
        <v/>
      </c>
      <c r="DA268" s="16" t="str">
        <f t="shared" ca="1" si="311"/>
        <v/>
      </c>
    </row>
    <row r="269" spans="2:105">
      <c r="B269" s="5">
        <v>248</v>
      </c>
      <c r="C269" s="4" t="str">
        <f t="shared" si="273"/>
        <v/>
      </c>
      <c r="D269" s="5" t="str">
        <f t="shared" si="274"/>
        <v/>
      </c>
      <c r="E269" s="5" t="str">
        <f t="shared" ca="1" si="275"/>
        <v/>
      </c>
      <c r="F269" s="2" t="str">
        <f t="shared" si="276"/>
        <v/>
      </c>
      <c r="G269" s="2" t="str">
        <f t="shared" si="248"/>
        <v/>
      </c>
      <c r="H269" s="16" t="str">
        <f t="shared" si="312"/>
        <v/>
      </c>
      <c r="I269" s="16" t="str">
        <f t="shared" si="249"/>
        <v/>
      </c>
      <c r="J269" s="14" t="str">
        <f t="shared" si="277"/>
        <v/>
      </c>
      <c r="K269" s="5" t="str">
        <f t="shared" si="250"/>
        <v/>
      </c>
      <c r="L269" s="16" t="str">
        <f t="shared" si="251"/>
        <v/>
      </c>
      <c r="M269" s="16" t="str">
        <f t="shared" si="252"/>
        <v/>
      </c>
      <c r="N269" s="16" t="str">
        <f t="shared" si="278"/>
        <v/>
      </c>
      <c r="O269" s="16" t="str">
        <f t="shared" ca="1" si="279"/>
        <v/>
      </c>
      <c r="P269" s="82"/>
      <c r="Q269" s="77" t="str">
        <f>IFERROR(IF('Simulación Cliente'!$H$21="Simple",G269+H269+I269+J269+K269,AC269+AD269+AE269+AF269+AG269),"")</f>
        <v/>
      </c>
      <c r="R269" s="79" t="str">
        <f t="shared" ca="1" si="280"/>
        <v/>
      </c>
      <c r="S269" s="78" t="str">
        <f ca="1">IFERROR((1+'Simulación Cliente'!$E$21)^(R269/360),"")</f>
        <v/>
      </c>
      <c r="T269" s="75" t="str">
        <f t="shared" ca="1" si="281"/>
        <v/>
      </c>
      <c r="X269" s="5">
        <v>248</v>
      </c>
      <c r="Y269" s="4" t="str">
        <f t="shared" si="282"/>
        <v/>
      </c>
      <c r="Z269" s="5" t="str">
        <f t="shared" si="318"/>
        <v/>
      </c>
      <c r="AA269" s="5" t="str">
        <f t="shared" ca="1" si="283"/>
        <v/>
      </c>
      <c r="AB269" s="2" t="str">
        <f t="shared" si="284"/>
        <v/>
      </c>
      <c r="AC269" s="2" t="str">
        <f t="shared" si="319"/>
        <v/>
      </c>
      <c r="AD269" s="16" t="str">
        <f t="shared" si="313"/>
        <v/>
      </c>
      <c r="AE269" s="16" t="str">
        <f t="shared" si="253"/>
        <v/>
      </c>
      <c r="AF269" s="14" t="str">
        <f t="shared" si="285"/>
        <v/>
      </c>
      <c r="AG269" s="5" t="str">
        <f t="shared" si="254"/>
        <v/>
      </c>
      <c r="AH269" s="16" t="str">
        <f t="shared" si="255"/>
        <v/>
      </c>
      <c r="AI269" s="16" t="str">
        <f t="shared" si="256"/>
        <v/>
      </c>
      <c r="AJ269" s="16" t="str">
        <f t="shared" si="286"/>
        <v/>
      </c>
      <c r="AK269" s="16" t="str">
        <f t="shared" ca="1" si="287"/>
        <v/>
      </c>
      <c r="AO269" s="5">
        <v>248</v>
      </c>
      <c r="AP269" s="4" t="str">
        <f t="shared" si="288"/>
        <v/>
      </c>
      <c r="AQ269" s="5" t="str">
        <f t="shared" si="320"/>
        <v/>
      </c>
      <c r="AR269" s="5" t="str">
        <f t="shared" ca="1" si="289"/>
        <v/>
      </c>
      <c r="AS269" s="2" t="str">
        <f t="shared" si="290"/>
        <v/>
      </c>
      <c r="AT269" s="2" t="str">
        <f t="shared" si="321"/>
        <v/>
      </c>
      <c r="AU269" s="16" t="str">
        <f t="shared" si="314"/>
        <v/>
      </c>
      <c r="AV269" s="16" t="str">
        <f t="shared" si="257"/>
        <v/>
      </c>
      <c r="AW269" s="14" t="str">
        <f t="shared" si="291"/>
        <v/>
      </c>
      <c r="AX269" s="5" t="str">
        <f t="shared" si="258"/>
        <v/>
      </c>
      <c r="AY269" s="16" t="str">
        <f t="shared" si="259"/>
        <v/>
      </c>
      <c r="AZ269" s="16" t="str">
        <f t="shared" si="260"/>
        <v/>
      </c>
      <c r="BA269" s="16" t="str">
        <f t="shared" si="292"/>
        <v/>
      </c>
      <c r="BB269" s="16" t="str">
        <f t="shared" ca="1" si="293"/>
        <v/>
      </c>
      <c r="BF269" s="5">
        <v>248</v>
      </c>
      <c r="BG269" s="4" t="str">
        <f t="shared" si="294"/>
        <v/>
      </c>
      <c r="BH269" s="5" t="str">
        <f t="shared" si="322"/>
        <v/>
      </c>
      <c r="BI269" s="5" t="str">
        <f t="shared" ca="1" si="295"/>
        <v/>
      </c>
      <c r="BJ269" s="2" t="str">
        <f t="shared" si="296"/>
        <v/>
      </c>
      <c r="BK269" s="2" t="str">
        <f t="shared" si="323"/>
        <v/>
      </c>
      <c r="BL269" s="16" t="str">
        <f t="shared" si="315"/>
        <v/>
      </c>
      <c r="BM269" s="16" t="str">
        <f t="shared" si="261"/>
        <v/>
      </c>
      <c r="BN269" s="14" t="str">
        <f t="shared" si="297"/>
        <v/>
      </c>
      <c r="BO269" s="5" t="str">
        <f t="shared" si="262"/>
        <v/>
      </c>
      <c r="BP269" s="16" t="str">
        <f t="shared" si="263"/>
        <v/>
      </c>
      <c r="BQ269" s="16" t="str">
        <f t="shared" si="264"/>
        <v/>
      </c>
      <c r="BR269" s="16" t="str">
        <f t="shared" si="298"/>
        <v/>
      </c>
      <c r="BS269" s="16" t="str">
        <f t="shared" ca="1" si="299"/>
        <v/>
      </c>
      <c r="BW269" s="5">
        <v>248</v>
      </c>
      <c r="BX269" s="4" t="str">
        <f t="shared" si="300"/>
        <v/>
      </c>
      <c r="BY269" s="5" t="str">
        <f t="shared" si="324"/>
        <v/>
      </c>
      <c r="BZ269" s="5" t="str">
        <f t="shared" ca="1" si="301"/>
        <v/>
      </c>
      <c r="CA269" s="2" t="str">
        <f t="shared" si="302"/>
        <v/>
      </c>
      <c r="CB269" s="2" t="str">
        <f t="shared" si="325"/>
        <v/>
      </c>
      <c r="CC269" s="16" t="str">
        <f t="shared" si="316"/>
        <v/>
      </c>
      <c r="CD269" s="16" t="str">
        <f t="shared" si="265"/>
        <v/>
      </c>
      <c r="CE269" s="14" t="str">
        <f t="shared" si="303"/>
        <v/>
      </c>
      <c r="CF269" s="5" t="str">
        <f t="shared" si="266"/>
        <v/>
      </c>
      <c r="CG269" s="16" t="str">
        <f t="shared" si="267"/>
        <v/>
      </c>
      <c r="CH269" s="16" t="str">
        <f t="shared" si="268"/>
        <v/>
      </c>
      <c r="CI269" s="16" t="str">
        <f t="shared" si="304"/>
        <v/>
      </c>
      <c r="CJ269" s="16" t="str">
        <f t="shared" ca="1" si="305"/>
        <v/>
      </c>
      <c r="CN269" s="5">
        <v>248</v>
      </c>
      <c r="CO269" s="4" t="str">
        <f t="shared" si="306"/>
        <v/>
      </c>
      <c r="CP269" s="5" t="str">
        <f t="shared" si="326"/>
        <v/>
      </c>
      <c r="CQ269" s="5" t="str">
        <f t="shared" ca="1" si="307"/>
        <v/>
      </c>
      <c r="CR269" s="2" t="str">
        <f t="shared" si="308"/>
        <v/>
      </c>
      <c r="CS269" s="2" t="str">
        <f t="shared" si="327"/>
        <v/>
      </c>
      <c r="CT269" s="16" t="str">
        <f t="shared" si="317"/>
        <v/>
      </c>
      <c r="CU269" s="16" t="str">
        <f t="shared" si="269"/>
        <v/>
      </c>
      <c r="CV269" s="14" t="str">
        <f t="shared" si="309"/>
        <v/>
      </c>
      <c r="CW269" s="5" t="str">
        <f t="shared" si="270"/>
        <v/>
      </c>
      <c r="CX269" s="16" t="str">
        <f t="shared" si="271"/>
        <v/>
      </c>
      <c r="CY269" s="16" t="str">
        <f t="shared" si="272"/>
        <v/>
      </c>
      <c r="CZ269" s="16" t="str">
        <f t="shared" si="310"/>
        <v/>
      </c>
      <c r="DA269" s="16" t="str">
        <f t="shared" ca="1" si="311"/>
        <v/>
      </c>
    </row>
    <row r="270" spans="2:105">
      <c r="B270" s="5">
        <v>249</v>
      </c>
      <c r="C270" s="4" t="str">
        <f t="shared" si="273"/>
        <v/>
      </c>
      <c r="D270" s="5" t="str">
        <f t="shared" si="274"/>
        <v/>
      </c>
      <c r="E270" s="5" t="str">
        <f t="shared" ca="1" si="275"/>
        <v/>
      </c>
      <c r="F270" s="2" t="str">
        <f t="shared" si="276"/>
        <v/>
      </c>
      <c r="G270" s="2" t="str">
        <f t="shared" si="248"/>
        <v/>
      </c>
      <c r="H270" s="16" t="str">
        <f t="shared" si="312"/>
        <v/>
      </c>
      <c r="I270" s="16" t="str">
        <f t="shared" si="249"/>
        <v/>
      </c>
      <c r="J270" s="14" t="str">
        <f t="shared" si="277"/>
        <v/>
      </c>
      <c r="K270" s="5" t="str">
        <f t="shared" si="250"/>
        <v/>
      </c>
      <c r="L270" s="16" t="str">
        <f t="shared" si="251"/>
        <v/>
      </c>
      <c r="M270" s="16" t="str">
        <f t="shared" si="252"/>
        <v/>
      </c>
      <c r="N270" s="16" t="str">
        <f t="shared" si="278"/>
        <v/>
      </c>
      <c r="O270" s="16" t="str">
        <f t="shared" ca="1" si="279"/>
        <v/>
      </c>
      <c r="P270" s="82"/>
      <c r="Q270" s="77" t="str">
        <f>IFERROR(IF('Simulación Cliente'!$H$21="Simple",G270+H270+I270+J270+K270,AC270+AD270+AE270+AF270+AG270),"")</f>
        <v/>
      </c>
      <c r="R270" s="79" t="str">
        <f t="shared" ca="1" si="280"/>
        <v/>
      </c>
      <c r="S270" s="78" t="str">
        <f ca="1">IFERROR((1+'Simulación Cliente'!$E$21)^(R270/360),"")</f>
        <v/>
      </c>
      <c r="T270" s="75" t="str">
        <f t="shared" ca="1" si="281"/>
        <v/>
      </c>
      <c r="X270" s="5">
        <v>249</v>
      </c>
      <c r="Y270" s="4" t="str">
        <f t="shared" si="282"/>
        <v/>
      </c>
      <c r="Z270" s="5" t="str">
        <f t="shared" si="318"/>
        <v/>
      </c>
      <c r="AA270" s="5" t="str">
        <f t="shared" ca="1" si="283"/>
        <v/>
      </c>
      <c r="AB270" s="2" t="str">
        <f t="shared" si="284"/>
        <v/>
      </c>
      <c r="AC270" s="2" t="str">
        <f t="shared" si="319"/>
        <v/>
      </c>
      <c r="AD270" s="16" t="str">
        <f t="shared" si="313"/>
        <v/>
      </c>
      <c r="AE270" s="16" t="str">
        <f t="shared" si="253"/>
        <v/>
      </c>
      <c r="AF270" s="14" t="str">
        <f t="shared" si="285"/>
        <v/>
      </c>
      <c r="AG270" s="5" t="str">
        <f t="shared" si="254"/>
        <v/>
      </c>
      <c r="AH270" s="16" t="str">
        <f t="shared" si="255"/>
        <v/>
      </c>
      <c r="AI270" s="16" t="str">
        <f t="shared" si="256"/>
        <v/>
      </c>
      <c r="AJ270" s="16" t="str">
        <f t="shared" si="286"/>
        <v/>
      </c>
      <c r="AK270" s="16" t="str">
        <f t="shared" ca="1" si="287"/>
        <v/>
      </c>
      <c r="AO270" s="5">
        <v>249</v>
      </c>
      <c r="AP270" s="4" t="str">
        <f t="shared" si="288"/>
        <v/>
      </c>
      <c r="AQ270" s="5" t="str">
        <f t="shared" si="320"/>
        <v/>
      </c>
      <c r="AR270" s="5" t="str">
        <f t="shared" ca="1" si="289"/>
        <v/>
      </c>
      <c r="AS270" s="2" t="str">
        <f t="shared" si="290"/>
        <v/>
      </c>
      <c r="AT270" s="2" t="str">
        <f t="shared" si="321"/>
        <v/>
      </c>
      <c r="AU270" s="16" t="str">
        <f t="shared" si="314"/>
        <v/>
      </c>
      <c r="AV270" s="16" t="str">
        <f t="shared" si="257"/>
        <v/>
      </c>
      <c r="AW270" s="14" t="str">
        <f t="shared" si="291"/>
        <v/>
      </c>
      <c r="AX270" s="5" t="str">
        <f t="shared" si="258"/>
        <v/>
      </c>
      <c r="AY270" s="16" t="str">
        <f t="shared" si="259"/>
        <v/>
      </c>
      <c r="AZ270" s="16" t="str">
        <f t="shared" si="260"/>
        <v/>
      </c>
      <c r="BA270" s="16" t="str">
        <f t="shared" si="292"/>
        <v/>
      </c>
      <c r="BB270" s="16" t="str">
        <f t="shared" ca="1" si="293"/>
        <v/>
      </c>
      <c r="BF270" s="5">
        <v>249</v>
      </c>
      <c r="BG270" s="4" t="str">
        <f t="shared" si="294"/>
        <v/>
      </c>
      <c r="BH270" s="5" t="str">
        <f t="shared" si="322"/>
        <v/>
      </c>
      <c r="BI270" s="5" t="str">
        <f t="shared" ca="1" si="295"/>
        <v/>
      </c>
      <c r="BJ270" s="2" t="str">
        <f t="shared" si="296"/>
        <v/>
      </c>
      <c r="BK270" s="2" t="str">
        <f t="shared" si="323"/>
        <v/>
      </c>
      <c r="BL270" s="16" t="str">
        <f t="shared" si="315"/>
        <v/>
      </c>
      <c r="BM270" s="16" t="str">
        <f t="shared" si="261"/>
        <v/>
      </c>
      <c r="BN270" s="14" t="str">
        <f t="shared" si="297"/>
        <v/>
      </c>
      <c r="BO270" s="5" t="str">
        <f t="shared" si="262"/>
        <v/>
      </c>
      <c r="BP270" s="16" t="str">
        <f t="shared" si="263"/>
        <v/>
      </c>
      <c r="BQ270" s="16" t="str">
        <f t="shared" si="264"/>
        <v/>
      </c>
      <c r="BR270" s="16" t="str">
        <f t="shared" si="298"/>
        <v/>
      </c>
      <c r="BS270" s="16" t="str">
        <f t="shared" ca="1" si="299"/>
        <v/>
      </c>
      <c r="BW270" s="5">
        <v>249</v>
      </c>
      <c r="BX270" s="4" t="str">
        <f t="shared" si="300"/>
        <v/>
      </c>
      <c r="BY270" s="5" t="str">
        <f t="shared" si="324"/>
        <v/>
      </c>
      <c r="BZ270" s="5" t="str">
        <f t="shared" ca="1" si="301"/>
        <v/>
      </c>
      <c r="CA270" s="2" t="str">
        <f t="shared" si="302"/>
        <v/>
      </c>
      <c r="CB270" s="2" t="str">
        <f t="shared" si="325"/>
        <v/>
      </c>
      <c r="CC270" s="16" t="str">
        <f t="shared" si="316"/>
        <v/>
      </c>
      <c r="CD270" s="16" t="str">
        <f t="shared" si="265"/>
        <v/>
      </c>
      <c r="CE270" s="14" t="str">
        <f t="shared" si="303"/>
        <v/>
      </c>
      <c r="CF270" s="5" t="str">
        <f t="shared" si="266"/>
        <v/>
      </c>
      <c r="CG270" s="16" t="str">
        <f t="shared" si="267"/>
        <v/>
      </c>
      <c r="CH270" s="16" t="str">
        <f t="shared" si="268"/>
        <v/>
      </c>
      <c r="CI270" s="16" t="str">
        <f t="shared" si="304"/>
        <v/>
      </c>
      <c r="CJ270" s="16" t="str">
        <f t="shared" ca="1" si="305"/>
        <v/>
      </c>
      <c r="CN270" s="5">
        <v>249</v>
      </c>
      <c r="CO270" s="4" t="str">
        <f t="shared" si="306"/>
        <v/>
      </c>
      <c r="CP270" s="5" t="str">
        <f t="shared" si="326"/>
        <v/>
      </c>
      <c r="CQ270" s="5" t="str">
        <f t="shared" ca="1" si="307"/>
        <v/>
      </c>
      <c r="CR270" s="2" t="str">
        <f t="shared" si="308"/>
        <v/>
      </c>
      <c r="CS270" s="2" t="str">
        <f t="shared" si="327"/>
        <v/>
      </c>
      <c r="CT270" s="16" t="str">
        <f t="shared" si="317"/>
        <v/>
      </c>
      <c r="CU270" s="16" t="str">
        <f t="shared" si="269"/>
        <v/>
      </c>
      <c r="CV270" s="14" t="str">
        <f t="shared" si="309"/>
        <v/>
      </c>
      <c r="CW270" s="5" t="str">
        <f t="shared" si="270"/>
        <v/>
      </c>
      <c r="CX270" s="16" t="str">
        <f t="shared" si="271"/>
        <v/>
      </c>
      <c r="CY270" s="16" t="str">
        <f t="shared" si="272"/>
        <v/>
      </c>
      <c r="CZ270" s="16" t="str">
        <f t="shared" si="310"/>
        <v/>
      </c>
      <c r="DA270" s="16" t="str">
        <f t="shared" ca="1" si="311"/>
        <v/>
      </c>
    </row>
    <row r="271" spans="2:105">
      <c r="B271" s="5">
        <v>250</v>
      </c>
      <c r="C271" s="4" t="str">
        <f t="shared" si="273"/>
        <v/>
      </c>
      <c r="D271" s="5" t="str">
        <f t="shared" si="274"/>
        <v/>
      </c>
      <c r="E271" s="5" t="str">
        <f t="shared" ca="1" si="275"/>
        <v/>
      </c>
      <c r="F271" s="2" t="str">
        <f t="shared" si="276"/>
        <v/>
      </c>
      <c r="G271" s="2" t="str">
        <f t="shared" si="248"/>
        <v/>
      </c>
      <c r="H271" s="16" t="str">
        <f t="shared" si="312"/>
        <v/>
      </c>
      <c r="I271" s="16" t="str">
        <f t="shared" si="249"/>
        <v/>
      </c>
      <c r="J271" s="14" t="str">
        <f t="shared" si="277"/>
        <v/>
      </c>
      <c r="K271" s="5" t="str">
        <f t="shared" si="250"/>
        <v/>
      </c>
      <c r="L271" s="16" t="str">
        <f t="shared" si="251"/>
        <v/>
      </c>
      <c r="M271" s="16" t="str">
        <f t="shared" si="252"/>
        <v/>
      </c>
      <c r="N271" s="16" t="str">
        <f t="shared" si="278"/>
        <v/>
      </c>
      <c r="O271" s="16" t="str">
        <f t="shared" ca="1" si="279"/>
        <v/>
      </c>
      <c r="P271" s="82"/>
      <c r="Q271" s="77" t="str">
        <f>IFERROR(IF('Simulación Cliente'!$H$21="Simple",G271+H271+I271+J271+K271,AC271+AD271+AE271+AF271+AG271),"")</f>
        <v/>
      </c>
      <c r="R271" s="79" t="str">
        <f t="shared" ca="1" si="280"/>
        <v/>
      </c>
      <c r="S271" s="78" t="str">
        <f ca="1">IFERROR((1+'Simulación Cliente'!$E$21)^(R271/360),"")</f>
        <v/>
      </c>
      <c r="T271" s="75" t="str">
        <f t="shared" ca="1" si="281"/>
        <v/>
      </c>
      <c r="X271" s="5">
        <v>250</v>
      </c>
      <c r="Y271" s="4" t="str">
        <f t="shared" si="282"/>
        <v/>
      </c>
      <c r="Z271" s="5" t="str">
        <f t="shared" si="318"/>
        <v/>
      </c>
      <c r="AA271" s="5" t="str">
        <f t="shared" ca="1" si="283"/>
        <v/>
      </c>
      <c r="AB271" s="2" t="str">
        <f t="shared" si="284"/>
        <v/>
      </c>
      <c r="AC271" s="2" t="str">
        <f t="shared" si="319"/>
        <v/>
      </c>
      <c r="AD271" s="16" t="str">
        <f t="shared" si="313"/>
        <v/>
      </c>
      <c r="AE271" s="16" t="str">
        <f t="shared" si="253"/>
        <v/>
      </c>
      <c r="AF271" s="14" t="str">
        <f t="shared" si="285"/>
        <v/>
      </c>
      <c r="AG271" s="5" t="str">
        <f t="shared" si="254"/>
        <v/>
      </c>
      <c r="AH271" s="16" t="str">
        <f t="shared" si="255"/>
        <v/>
      </c>
      <c r="AI271" s="16" t="str">
        <f t="shared" si="256"/>
        <v/>
      </c>
      <c r="AJ271" s="16" t="str">
        <f t="shared" si="286"/>
        <v/>
      </c>
      <c r="AK271" s="16" t="str">
        <f t="shared" ca="1" si="287"/>
        <v/>
      </c>
      <c r="AO271" s="5">
        <v>250</v>
      </c>
      <c r="AP271" s="4" t="str">
        <f t="shared" si="288"/>
        <v/>
      </c>
      <c r="AQ271" s="5" t="str">
        <f t="shared" si="320"/>
        <v/>
      </c>
      <c r="AR271" s="5" t="str">
        <f t="shared" ca="1" si="289"/>
        <v/>
      </c>
      <c r="AS271" s="2" t="str">
        <f t="shared" si="290"/>
        <v/>
      </c>
      <c r="AT271" s="2" t="str">
        <f t="shared" si="321"/>
        <v/>
      </c>
      <c r="AU271" s="16" t="str">
        <f t="shared" si="314"/>
        <v/>
      </c>
      <c r="AV271" s="16" t="str">
        <f t="shared" si="257"/>
        <v/>
      </c>
      <c r="AW271" s="14" t="str">
        <f t="shared" si="291"/>
        <v/>
      </c>
      <c r="AX271" s="5" t="str">
        <f t="shared" si="258"/>
        <v/>
      </c>
      <c r="AY271" s="16" t="str">
        <f t="shared" si="259"/>
        <v/>
      </c>
      <c r="AZ271" s="16" t="str">
        <f t="shared" si="260"/>
        <v/>
      </c>
      <c r="BA271" s="16" t="str">
        <f t="shared" si="292"/>
        <v/>
      </c>
      <c r="BB271" s="16" t="str">
        <f t="shared" ca="1" si="293"/>
        <v/>
      </c>
      <c r="BF271" s="5">
        <v>250</v>
      </c>
      <c r="BG271" s="4" t="str">
        <f t="shared" si="294"/>
        <v/>
      </c>
      <c r="BH271" s="5" t="str">
        <f t="shared" si="322"/>
        <v/>
      </c>
      <c r="BI271" s="5" t="str">
        <f t="shared" ca="1" si="295"/>
        <v/>
      </c>
      <c r="BJ271" s="2" t="str">
        <f t="shared" si="296"/>
        <v/>
      </c>
      <c r="BK271" s="2" t="str">
        <f t="shared" si="323"/>
        <v/>
      </c>
      <c r="BL271" s="16" t="str">
        <f t="shared" si="315"/>
        <v/>
      </c>
      <c r="BM271" s="16" t="str">
        <f t="shared" si="261"/>
        <v/>
      </c>
      <c r="BN271" s="14" t="str">
        <f t="shared" si="297"/>
        <v/>
      </c>
      <c r="BO271" s="5" t="str">
        <f t="shared" si="262"/>
        <v/>
      </c>
      <c r="BP271" s="16" t="str">
        <f t="shared" si="263"/>
        <v/>
      </c>
      <c r="BQ271" s="16" t="str">
        <f t="shared" si="264"/>
        <v/>
      </c>
      <c r="BR271" s="16" t="str">
        <f t="shared" si="298"/>
        <v/>
      </c>
      <c r="BS271" s="16" t="str">
        <f t="shared" ca="1" si="299"/>
        <v/>
      </c>
      <c r="BW271" s="5">
        <v>250</v>
      </c>
      <c r="BX271" s="4" t="str">
        <f t="shared" si="300"/>
        <v/>
      </c>
      <c r="BY271" s="5" t="str">
        <f t="shared" si="324"/>
        <v/>
      </c>
      <c r="BZ271" s="5" t="str">
        <f t="shared" ca="1" si="301"/>
        <v/>
      </c>
      <c r="CA271" s="2" t="str">
        <f t="shared" si="302"/>
        <v/>
      </c>
      <c r="CB271" s="2" t="str">
        <f t="shared" si="325"/>
        <v/>
      </c>
      <c r="CC271" s="16" t="str">
        <f t="shared" si="316"/>
        <v/>
      </c>
      <c r="CD271" s="16" t="str">
        <f t="shared" si="265"/>
        <v/>
      </c>
      <c r="CE271" s="14" t="str">
        <f t="shared" si="303"/>
        <v/>
      </c>
      <c r="CF271" s="5" t="str">
        <f t="shared" si="266"/>
        <v/>
      </c>
      <c r="CG271" s="16" t="str">
        <f t="shared" si="267"/>
        <v/>
      </c>
      <c r="CH271" s="16" t="str">
        <f t="shared" si="268"/>
        <v/>
      </c>
      <c r="CI271" s="16" t="str">
        <f t="shared" si="304"/>
        <v/>
      </c>
      <c r="CJ271" s="16" t="str">
        <f t="shared" ca="1" si="305"/>
        <v/>
      </c>
      <c r="CN271" s="5">
        <v>250</v>
      </c>
      <c r="CO271" s="4" t="str">
        <f t="shared" si="306"/>
        <v/>
      </c>
      <c r="CP271" s="5" t="str">
        <f t="shared" si="326"/>
        <v/>
      </c>
      <c r="CQ271" s="5" t="str">
        <f t="shared" ca="1" si="307"/>
        <v/>
      </c>
      <c r="CR271" s="2" t="str">
        <f t="shared" si="308"/>
        <v/>
      </c>
      <c r="CS271" s="2" t="str">
        <f t="shared" si="327"/>
        <v/>
      </c>
      <c r="CT271" s="16" t="str">
        <f t="shared" si="317"/>
        <v/>
      </c>
      <c r="CU271" s="16" t="str">
        <f t="shared" si="269"/>
        <v/>
      </c>
      <c r="CV271" s="14" t="str">
        <f t="shared" si="309"/>
        <v/>
      </c>
      <c r="CW271" s="5" t="str">
        <f t="shared" si="270"/>
        <v/>
      </c>
      <c r="CX271" s="16" t="str">
        <f t="shared" si="271"/>
        <v/>
      </c>
      <c r="CY271" s="16" t="str">
        <f t="shared" si="272"/>
        <v/>
      </c>
      <c r="CZ271" s="16" t="str">
        <f t="shared" si="310"/>
        <v/>
      </c>
      <c r="DA271" s="16" t="str">
        <f t="shared" ca="1" si="311"/>
        <v/>
      </c>
    </row>
    <row r="272" spans="2:105">
      <c r="B272" s="5">
        <v>251</v>
      </c>
      <c r="C272" s="4" t="str">
        <f t="shared" si="273"/>
        <v/>
      </c>
      <c r="D272" s="5" t="str">
        <f t="shared" si="274"/>
        <v/>
      </c>
      <c r="E272" s="5" t="str">
        <f t="shared" ca="1" si="275"/>
        <v/>
      </c>
      <c r="F272" s="2" t="str">
        <f t="shared" si="276"/>
        <v/>
      </c>
      <c r="G272" s="2" t="str">
        <f t="shared" si="248"/>
        <v/>
      </c>
      <c r="H272" s="16" t="str">
        <f t="shared" si="312"/>
        <v/>
      </c>
      <c r="I272" s="16" t="str">
        <f t="shared" si="249"/>
        <v/>
      </c>
      <c r="J272" s="14" t="str">
        <f t="shared" si="277"/>
        <v/>
      </c>
      <c r="K272" s="5" t="str">
        <f t="shared" si="250"/>
        <v/>
      </c>
      <c r="L272" s="16" t="str">
        <f t="shared" si="251"/>
        <v/>
      </c>
      <c r="M272" s="16" t="str">
        <f t="shared" si="252"/>
        <v/>
      </c>
      <c r="N272" s="16" t="str">
        <f t="shared" si="278"/>
        <v/>
      </c>
      <c r="O272" s="16" t="str">
        <f t="shared" ca="1" si="279"/>
        <v/>
      </c>
      <c r="P272" s="82"/>
      <c r="Q272" s="77" t="str">
        <f>IFERROR(IF('Simulación Cliente'!$H$21="Simple",G272+H272+I272+J272+K272,AC272+AD272+AE272+AF272+AG272),"")</f>
        <v/>
      </c>
      <c r="R272" s="79" t="str">
        <f t="shared" ca="1" si="280"/>
        <v/>
      </c>
      <c r="S272" s="78" t="str">
        <f ca="1">IFERROR((1+'Simulación Cliente'!$E$21)^(R272/360),"")</f>
        <v/>
      </c>
      <c r="T272" s="75" t="str">
        <f t="shared" ca="1" si="281"/>
        <v/>
      </c>
      <c r="X272" s="5">
        <v>251</v>
      </c>
      <c r="Y272" s="4" t="str">
        <f t="shared" si="282"/>
        <v/>
      </c>
      <c r="Z272" s="5" t="str">
        <f t="shared" si="318"/>
        <v/>
      </c>
      <c r="AA272" s="5" t="str">
        <f t="shared" ca="1" si="283"/>
        <v/>
      </c>
      <c r="AB272" s="2" t="str">
        <f t="shared" si="284"/>
        <v/>
      </c>
      <c r="AC272" s="2" t="str">
        <f t="shared" si="319"/>
        <v/>
      </c>
      <c r="AD272" s="16" t="str">
        <f t="shared" si="313"/>
        <v/>
      </c>
      <c r="AE272" s="16" t="str">
        <f t="shared" si="253"/>
        <v/>
      </c>
      <c r="AF272" s="14" t="str">
        <f t="shared" si="285"/>
        <v/>
      </c>
      <c r="AG272" s="5" t="str">
        <f t="shared" si="254"/>
        <v/>
      </c>
      <c r="AH272" s="16" t="str">
        <f t="shared" si="255"/>
        <v/>
      </c>
      <c r="AI272" s="16" t="str">
        <f t="shared" si="256"/>
        <v/>
      </c>
      <c r="AJ272" s="16" t="str">
        <f t="shared" si="286"/>
        <v/>
      </c>
      <c r="AK272" s="16" t="str">
        <f t="shared" ca="1" si="287"/>
        <v/>
      </c>
      <c r="AO272" s="5">
        <v>251</v>
      </c>
      <c r="AP272" s="4" t="str">
        <f t="shared" si="288"/>
        <v/>
      </c>
      <c r="AQ272" s="5" t="str">
        <f t="shared" si="320"/>
        <v/>
      </c>
      <c r="AR272" s="5" t="str">
        <f t="shared" ca="1" si="289"/>
        <v/>
      </c>
      <c r="AS272" s="2" t="str">
        <f t="shared" si="290"/>
        <v/>
      </c>
      <c r="AT272" s="2" t="str">
        <f t="shared" si="321"/>
        <v/>
      </c>
      <c r="AU272" s="16" t="str">
        <f t="shared" si="314"/>
        <v/>
      </c>
      <c r="AV272" s="16" t="str">
        <f t="shared" si="257"/>
        <v/>
      </c>
      <c r="AW272" s="14" t="str">
        <f t="shared" si="291"/>
        <v/>
      </c>
      <c r="AX272" s="5" t="str">
        <f t="shared" si="258"/>
        <v/>
      </c>
      <c r="AY272" s="16" t="str">
        <f t="shared" si="259"/>
        <v/>
      </c>
      <c r="AZ272" s="16" t="str">
        <f t="shared" si="260"/>
        <v/>
      </c>
      <c r="BA272" s="16" t="str">
        <f t="shared" si="292"/>
        <v/>
      </c>
      <c r="BB272" s="16" t="str">
        <f t="shared" ca="1" si="293"/>
        <v/>
      </c>
      <c r="BF272" s="5">
        <v>251</v>
      </c>
      <c r="BG272" s="4" t="str">
        <f t="shared" si="294"/>
        <v/>
      </c>
      <c r="BH272" s="5" t="str">
        <f t="shared" si="322"/>
        <v/>
      </c>
      <c r="BI272" s="5" t="str">
        <f t="shared" ca="1" si="295"/>
        <v/>
      </c>
      <c r="BJ272" s="2" t="str">
        <f t="shared" si="296"/>
        <v/>
      </c>
      <c r="BK272" s="2" t="str">
        <f t="shared" si="323"/>
        <v/>
      </c>
      <c r="BL272" s="16" t="str">
        <f t="shared" si="315"/>
        <v/>
      </c>
      <c r="BM272" s="16" t="str">
        <f t="shared" si="261"/>
        <v/>
      </c>
      <c r="BN272" s="14" t="str">
        <f t="shared" si="297"/>
        <v/>
      </c>
      <c r="BO272" s="5" t="str">
        <f t="shared" si="262"/>
        <v/>
      </c>
      <c r="BP272" s="16" t="str">
        <f t="shared" si="263"/>
        <v/>
      </c>
      <c r="BQ272" s="16" t="str">
        <f t="shared" si="264"/>
        <v/>
      </c>
      <c r="BR272" s="16" t="str">
        <f t="shared" si="298"/>
        <v/>
      </c>
      <c r="BS272" s="16" t="str">
        <f t="shared" ca="1" si="299"/>
        <v/>
      </c>
      <c r="BW272" s="5">
        <v>251</v>
      </c>
      <c r="BX272" s="4" t="str">
        <f t="shared" si="300"/>
        <v/>
      </c>
      <c r="BY272" s="5" t="str">
        <f t="shared" si="324"/>
        <v/>
      </c>
      <c r="BZ272" s="5" t="str">
        <f t="shared" ca="1" si="301"/>
        <v/>
      </c>
      <c r="CA272" s="2" t="str">
        <f t="shared" si="302"/>
        <v/>
      </c>
      <c r="CB272" s="2" t="str">
        <f t="shared" si="325"/>
        <v/>
      </c>
      <c r="CC272" s="16" t="str">
        <f t="shared" si="316"/>
        <v/>
      </c>
      <c r="CD272" s="16" t="str">
        <f t="shared" si="265"/>
        <v/>
      </c>
      <c r="CE272" s="14" t="str">
        <f t="shared" si="303"/>
        <v/>
      </c>
      <c r="CF272" s="5" t="str">
        <f t="shared" si="266"/>
        <v/>
      </c>
      <c r="CG272" s="16" t="str">
        <f t="shared" si="267"/>
        <v/>
      </c>
      <c r="CH272" s="16" t="str">
        <f t="shared" si="268"/>
        <v/>
      </c>
      <c r="CI272" s="16" t="str">
        <f t="shared" si="304"/>
        <v/>
      </c>
      <c r="CJ272" s="16" t="str">
        <f t="shared" ca="1" si="305"/>
        <v/>
      </c>
      <c r="CN272" s="5">
        <v>251</v>
      </c>
      <c r="CO272" s="4" t="str">
        <f t="shared" si="306"/>
        <v/>
      </c>
      <c r="CP272" s="5" t="str">
        <f t="shared" si="326"/>
        <v/>
      </c>
      <c r="CQ272" s="5" t="str">
        <f t="shared" ca="1" si="307"/>
        <v/>
      </c>
      <c r="CR272" s="2" t="str">
        <f t="shared" si="308"/>
        <v/>
      </c>
      <c r="CS272" s="2" t="str">
        <f t="shared" si="327"/>
        <v/>
      </c>
      <c r="CT272" s="16" t="str">
        <f t="shared" si="317"/>
        <v/>
      </c>
      <c r="CU272" s="16" t="str">
        <f t="shared" si="269"/>
        <v/>
      </c>
      <c r="CV272" s="14" t="str">
        <f t="shared" si="309"/>
        <v/>
      </c>
      <c r="CW272" s="5" t="str">
        <f t="shared" si="270"/>
        <v/>
      </c>
      <c r="CX272" s="16" t="str">
        <f t="shared" si="271"/>
        <v/>
      </c>
      <c r="CY272" s="16" t="str">
        <f t="shared" si="272"/>
        <v/>
      </c>
      <c r="CZ272" s="16" t="str">
        <f t="shared" si="310"/>
        <v/>
      </c>
      <c r="DA272" s="16" t="str">
        <f t="shared" ca="1" si="311"/>
        <v/>
      </c>
    </row>
    <row r="273" spans="2:105">
      <c r="B273" s="5">
        <v>252</v>
      </c>
      <c r="C273" s="4" t="str">
        <f t="shared" si="273"/>
        <v/>
      </c>
      <c r="D273" s="5" t="str">
        <f t="shared" si="274"/>
        <v/>
      </c>
      <c r="E273" s="5" t="str">
        <f t="shared" ca="1" si="275"/>
        <v/>
      </c>
      <c r="F273" s="2" t="str">
        <f t="shared" si="276"/>
        <v/>
      </c>
      <c r="G273" s="2" t="str">
        <f t="shared" si="248"/>
        <v/>
      </c>
      <c r="H273" s="16" t="str">
        <f t="shared" si="312"/>
        <v/>
      </c>
      <c r="I273" s="16" t="str">
        <f t="shared" si="249"/>
        <v/>
      </c>
      <c r="J273" s="14" t="str">
        <f t="shared" si="277"/>
        <v/>
      </c>
      <c r="K273" s="5" t="str">
        <f t="shared" si="250"/>
        <v/>
      </c>
      <c r="L273" s="16" t="str">
        <f t="shared" si="251"/>
        <v/>
      </c>
      <c r="M273" s="16" t="str">
        <f t="shared" si="252"/>
        <v/>
      </c>
      <c r="N273" s="16" t="str">
        <f t="shared" si="278"/>
        <v/>
      </c>
      <c r="O273" s="16" t="str">
        <f t="shared" ca="1" si="279"/>
        <v/>
      </c>
      <c r="P273" s="82"/>
      <c r="Q273" s="77" t="str">
        <f>IFERROR(IF('Simulación Cliente'!$H$21="Simple",G273+H273+I273+J273+K273,AC273+AD273+AE273+AF273+AG273),"")</f>
        <v/>
      </c>
      <c r="R273" s="79" t="str">
        <f t="shared" ca="1" si="280"/>
        <v/>
      </c>
      <c r="S273" s="78" t="str">
        <f ca="1">IFERROR((1+'Simulación Cliente'!$E$21)^(R273/360),"")</f>
        <v/>
      </c>
      <c r="T273" s="75" t="str">
        <f t="shared" ca="1" si="281"/>
        <v/>
      </c>
      <c r="X273" s="5">
        <v>252</v>
      </c>
      <c r="Y273" s="4" t="str">
        <f t="shared" si="282"/>
        <v/>
      </c>
      <c r="Z273" s="5" t="str">
        <f t="shared" si="318"/>
        <v/>
      </c>
      <c r="AA273" s="5" t="str">
        <f t="shared" ca="1" si="283"/>
        <v/>
      </c>
      <c r="AB273" s="2" t="str">
        <f t="shared" si="284"/>
        <v/>
      </c>
      <c r="AC273" s="2" t="str">
        <f t="shared" si="319"/>
        <v/>
      </c>
      <c r="AD273" s="16" t="str">
        <f t="shared" si="313"/>
        <v/>
      </c>
      <c r="AE273" s="16" t="str">
        <f t="shared" si="253"/>
        <v/>
      </c>
      <c r="AF273" s="14" t="str">
        <f t="shared" si="285"/>
        <v/>
      </c>
      <c r="AG273" s="5" t="str">
        <f t="shared" si="254"/>
        <v/>
      </c>
      <c r="AH273" s="16" t="str">
        <f t="shared" si="255"/>
        <v/>
      </c>
      <c r="AI273" s="16" t="str">
        <f t="shared" si="256"/>
        <v/>
      </c>
      <c r="AJ273" s="16" t="str">
        <f t="shared" si="286"/>
        <v/>
      </c>
      <c r="AK273" s="16" t="str">
        <f t="shared" ca="1" si="287"/>
        <v/>
      </c>
      <c r="AO273" s="5">
        <v>252</v>
      </c>
      <c r="AP273" s="4" t="str">
        <f t="shared" si="288"/>
        <v/>
      </c>
      <c r="AQ273" s="5" t="str">
        <f t="shared" si="320"/>
        <v/>
      </c>
      <c r="AR273" s="5" t="str">
        <f t="shared" ca="1" si="289"/>
        <v/>
      </c>
      <c r="AS273" s="2" t="str">
        <f t="shared" si="290"/>
        <v/>
      </c>
      <c r="AT273" s="2" t="str">
        <f t="shared" si="321"/>
        <v/>
      </c>
      <c r="AU273" s="16" t="str">
        <f t="shared" si="314"/>
        <v/>
      </c>
      <c r="AV273" s="16" t="str">
        <f t="shared" si="257"/>
        <v/>
      </c>
      <c r="AW273" s="14" t="str">
        <f t="shared" si="291"/>
        <v/>
      </c>
      <c r="AX273" s="5" t="str">
        <f t="shared" si="258"/>
        <v/>
      </c>
      <c r="AY273" s="16" t="str">
        <f t="shared" si="259"/>
        <v/>
      </c>
      <c r="AZ273" s="16" t="str">
        <f t="shared" si="260"/>
        <v/>
      </c>
      <c r="BA273" s="16" t="str">
        <f t="shared" si="292"/>
        <v/>
      </c>
      <c r="BB273" s="16" t="str">
        <f t="shared" ca="1" si="293"/>
        <v/>
      </c>
      <c r="BF273" s="5">
        <v>252</v>
      </c>
      <c r="BG273" s="4" t="str">
        <f t="shared" si="294"/>
        <v/>
      </c>
      <c r="BH273" s="5" t="str">
        <f t="shared" si="322"/>
        <v/>
      </c>
      <c r="BI273" s="5" t="str">
        <f t="shared" ca="1" si="295"/>
        <v/>
      </c>
      <c r="BJ273" s="2" t="str">
        <f t="shared" si="296"/>
        <v/>
      </c>
      <c r="BK273" s="2" t="str">
        <f t="shared" si="323"/>
        <v/>
      </c>
      <c r="BL273" s="16" t="str">
        <f t="shared" si="315"/>
        <v/>
      </c>
      <c r="BM273" s="16" t="str">
        <f t="shared" si="261"/>
        <v/>
      </c>
      <c r="BN273" s="14" t="str">
        <f t="shared" si="297"/>
        <v/>
      </c>
      <c r="BO273" s="5" t="str">
        <f t="shared" si="262"/>
        <v/>
      </c>
      <c r="BP273" s="16" t="str">
        <f t="shared" si="263"/>
        <v/>
      </c>
      <c r="BQ273" s="16" t="str">
        <f t="shared" si="264"/>
        <v/>
      </c>
      <c r="BR273" s="16" t="str">
        <f t="shared" si="298"/>
        <v/>
      </c>
      <c r="BS273" s="16" t="str">
        <f t="shared" ca="1" si="299"/>
        <v/>
      </c>
      <c r="BW273" s="5">
        <v>252</v>
      </c>
      <c r="BX273" s="4" t="str">
        <f t="shared" si="300"/>
        <v/>
      </c>
      <c r="BY273" s="5" t="str">
        <f t="shared" si="324"/>
        <v/>
      </c>
      <c r="BZ273" s="5" t="str">
        <f t="shared" ca="1" si="301"/>
        <v/>
      </c>
      <c r="CA273" s="2" t="str">
        <f t="shared" si="302"/>
        <v/>
      </c>
      <c r="CB273" s="2" t="str">
        <f t="shared" si="325"/>
        <v/>
      </c>
      <c r="CC273" s="16" t="str">
        <f t="shared" si="316"/>
        <v/>
      </c>
      <c r="CD273" s="16" t="str">
        <f t="shared" si="265"/>
        <v/>
      </c>
      <c r="CE273" s="14" t="str">
        <f t="shared" si="303"/>
        <v/>
      </c>
      <c r="CF273" s="5" t="str">
        <f t="shared" si="266"/>
        <v/>
      </c>
      <c r="CG273" s="16" t="str">
        <f t="shared" si="267"/>
        <v/>
      </c>
      <c r="CH273" s="16" t="str">
        <f t="shared" si="268"/>
        <v/>
      </c>
      <c r="CI273" s="16" t="str">
        <f t="shared" si="304"/>
        <v/>
      </c>
      <c r="CJ273" s="16" t="str">
        <f t="shared" ca="1" si="305"/>
        <v/>
      </c>
      <c r="CN273" s="5">
        <v>252</v>
      </c>
      <c r="CO273" s="4" t="str">
        <f t="shared" si="306"/>
        <v/>
      </c>
      <c r="CP273" s="5" t="str">
        <f t="shared" si="326"/>
        <v/>
      </c>
      <c r="CQ273" s="5" t="str">
        <f t="shared" ca="1" si="307"/>
        <v/>
      </c>
      <c r="CR273" s="2" t="str">
        <f t="shared" si="308"/>
        <v/>
      </c>
      <c r="CS273" s="2" t="str">
        <f t="shared" si="327"/>
        <v/>
      </c>
      <c r="CT273" s="16" t="str">
        <f t="shared" si="317"/>
        <v/>
      </c>
      <c r="CU273" s="16" t="str">
        <f t="shared" si="269"/>
        <v/>
      </c>
      <c r="CV273" s="14" t="str">
        <f t="shared" si="309"/>
        <v/>
      </c>
      <c r="CW273" s="5" t="str">
        <f t="shared" si="270"/>
        <v/>
      </c>
      <c r="CX273" s="16" t="str">
        <f t="shared" si="271"/>
        <v/>
      </c>
      <c r="CY273" s="16" t="str">
        <f t="shared" si="272"/>
        <v/>
      </c>
      <c r="CZ273" s="16" t="str">
        <f t="shared" si="310"/>
        <v/>
      </c>
      <c r="DA273" s="16" t="str">
        <f t="shared" ca="1" si="311"/>
        <v/>
      </c>
    </row>
    <row r="274" spans="2:105">
      <c r="B274" s="5">
        <v>253</v>
      </c>
      <c r="C274" s="4" t="str">
        <f t="shared" si="273"/>
        <v/>
      </c>
      <c r="D274" s="5" t="str">
        <f t="shared" si="274"/>
        <v/>
      </c>
      <c r="E274" s="5" t="str">
        <f t="shared" ca="1" si="275"/>
        <v/>
      </c>
      <c r="F274" s="2" t="str">
        <f t="shared" si="276"/>
        <v/>
      </c>
      <c r="G274" s="2" t="str">
        <f t="shared" si="248"/>
        <v/>
      </c>
      <c r="H274" s="16" t="str">
        <f t="shared" si="312"/>
        <v/>
      </c>
      <c r="I274" s="16" t="str">
        <f t="shared" si="249"/>
        <v/>
      </c>
      <c r="J274" s="14" t="str">
        <f t="shared" si="277"/>
        <v/>
      </c>
      <c r="K274" s="5" t="str">
        <f t="shared" si="250"/>
        <v/>
      </c>
      <c r="L274" s="16" t="str">
        <f t="shared" si="251"/>
        <v/>
      </c>
      <c r="M274" s="16" t="str">
        <f t="shared" si="252"/>
        <v/>
      </c>
      <c r="N274" s="16" t="str">
        <f t="shared" si="278"/>
        <v/>
      </c>
      <c r="O274" s="16" t="str">
        <f t="shared" ca="1" si="279"/>
        <v/>
      </c>
      <c r="P274" s="82"/>
      <c r="Q274" s="77" t="str">
        <f>IFERROR(IF('Simulación Cliente'!$H$21="Simple",G274+H274+I274+J274+K274,AC274+AD274+AE274+AF274+AG274),"")</f>
        <v/>
      </c>
      <c r="R274" s="79" t="str">
        <f t="shared" ca="1" si="280"/>
        <v/>
      </c>
      <c r="S274" s="78" t="str">
        <f ca="1">IFERROR((1+'Simulación Cliente'!$E$21)^(R274/360),"")</f>
        <v/>
      </c>
      <c r="T274" s="75" t="str">
        <f t="shared" ca="1" si="281"/>
        <v/>
      </c>
      <c r="X274" s="5">
        <v>253</v>
      </c>
      <c r="Y274" s="4" t="str">
        <f t="shared" si="282"/>
        <v/>
      </c>
      <c r="Z274" s="5" t="str">
        <f t="shared" si="318"/>
        <v/>
      </c>
      <c r="AA274" s="5" t="str">
        <f t="shared" ca="1" si="283"/>
        <v/>
      </c>
      <c r="AB274" s="2" t="str">
        <f t="shared" si="284"/>
        <v/>
      </c>
      <c r="AC274" s="2" t="str">
        <f t="shared" si="319"/>
        <v/>
      </c>
      <c r="AD274" s="16" t="str">
        <f t="shared" si="313"/>
        <v/>
      </c>
      <c r="AE274" s="16" t="str">
        <f t="shared" si="253"/>
        <v/>
      </c>
      <c r="AF274" s="14" t="str">
        <f t="shared" si="285"/>
        <v/>
      </c>
      <c r="AG274" s="5" t="str">
        <f t="shared" si="254"/>
        <v/>
      </c>
      <c r="AH274" s="16" t="str">
        <f t="shared" si="255"/>
        <v/>
      </c>
      <c r="AI274" s="16" t="str">
        <f t="shared" si="256"/>
        <v/>
      </c>
      <c r="AJ274" s="16" t="str">
        <f t="shared" si="286"/>
        <v/>
      </c>
      <c r="AK274" s="16" t="str">
        <f t="shared" ca="1" si="287"/>
        <v/>
      </c>
      <c r="AO274" s="5">
        <v>253</v>
      </c>
      <c r="AP274" s="4" t="str">
        <f t="shared" si="288"/>
        <v/>
      </c>
      <c r="AQ274" s="5" t="str">
        <f t="shared" si="320"/>
        <v/>
      </c>
      <c r="AR274" s="5" t="str">
        <f t="shared" ca="1" si="289"/>
        <v/>
      </c>
      <c r="AS274" s="2" t="str">
        <f t="shared" si="290"/>
        <v/>
      </c>
      <c r="AT274" s="2" t="str">
        <f t="shared" si="321"/>
        <v/>
      </c>
      <c r="AU274" s="16" t="str">
        <f t="shared" si="314"/>
        <v/>
      </c>
      <c r="AV274" s="16" t="str">
        <f t="shared" si="257"/>
        <v/>
      </c>
      <c r="AW274" s="14" t="str">
        <f t="shared" si="291"/>
        <v/>
      </c>
      <c r="AX274" s="5" t="str">
        <f t="shared" si="258"/>
        <v/>
      </c>
      <c r="AY274" s="16" t="str">
        <f t="shared" si="259"/>
        <v/>
      </c>
      <c r="AZ274" s="16" t="str">
        <f t="shared" si="260"/>
        <v/>
      </c>
      <c r="BA274" s="16" t="str">
        <f t="shared" si="292"/>
        <v/>
      </c>
      <c r="BB274" s="16" t="str">
        <f t="shared" ca="1" si="293"/>
        <v/>
      </c>
      <c r="BF274" s="5">
        <v>253</v>
      </c>
      <c r="BG274" s="4" t="str">
        <f t="shared" si="294"/>
        <v/>
      </c>
      <c r="BH274" s="5" t="str">
        <f t="shared" si="322"/>
        <v/>
      </c>
      <c r="BI274" s="5" t="str">
        <f t="shared" ca="1" si="295"/>
        <v/>
      </c>
      <c r="BJ274" s="2" t="str">
        <f t="shared" si="296"/>
        <v/>
      </c>
      <c r="BK274" s="2" t="str">
        <f t="shared" si="323"/>
        <v/>
      </c>
      <c r="BL274" s="16" t="str">
        <f t="shared" si="315"/>
        <v/>
      </c>
      <c r="BM274" s="16" t="str">
        <f t="shared" si="261"/>
        <v/>
      </c>
      <c r="BN274" s="14" t="str">
        <f t="shared" si="297"/>
        <v/>
      </c>
      <c r="BO274" s="5" t="str">
        <f t="shared" si="262"/>
        <v/>
      </c>
      <c r="BP274" s="16" t="str">
        <f t="shared" si="263"/>
        <v/>
      </c>
      <c r="BQ274" s="16" t="str">
        <f t="shared" si="264"/>
        <v/>
      </c>
      <c r="BR274" s="16" t="str">
        <f t="shared" si="298"/>
        <v/>
      </c>
      <c r="BS274" s="16" t="str">
        <f t="shared" ca="1" si="299"/>
        <v/>
      </c>
      <c r="BW274" s="5">
        <v>253</v>
      </c>
      <c r="BX274" s="4" t="str">
        <f t="shared" si="300"/>
        <v/>
      </c>
      <c r="BY274" s="5" t="str">
        <f t="shared" si="324"/>
        <v/>
      </c>
      <c r="BZ274" s="5" t="str">
        <f t="shared" ca="1" si="301"/>
        <v/>
      </c>
      <c r="CA274" s="2" t="str">
        <f t="shared" si="302"/>
        <v/>
      </c>
      <c r="CB274" s="2" t="str">
        <f t="shared" si="325"/>
        <v/>
      </c>
      <c r="CC274" s="16" t="str">
        <f t="shared" si="316"/>
        <v/>
      </c>
      <c r="CD274" s="16" t="str">
        <f t="shared" si="265"/>
        <v/>
      </c>
      <c r="CE274" s="14" t="str">
        <f t="shared" si="303"/>
        <v/>
      </c>
      <c r="CF274" s="5" t="str">
        <f t="shared" si="266"/>
        <v/>
      </c>
      <c r="CG274" s="16" t="str">
        <f t="shared" si="267"/>
        <v/>
      </c>
      <c r="CH274" s="16" t="str">
        <f t="shared" si="268"/>
        <v/>
      </c>
      <c r="CI274" s="16" t="str">
        <f t="shared" si="304"/>
        <v/>
      </c>
      <c r="CJ274" s="16" t="str">
        <f t="shared" ca="1" si="305"/>
        <v/>
      </c>
      <c r="CN274" s="5">
        <v>253</v>
      </c>
      <c r="CO274" s="4" t="str">
        <f t="shared" si="306"/>
        <v/>
      </c>
      <c r="CP274" s="5" t="str">
        <f t="shared" si="326"/>
        <v/>
      </c>
      <c r="CQ274" s="5" t="str">
        <f t="shared" ca="1" si="307"/>
        <v/>
      </c>
      <c r="CR274" s="2" t="str">
        <f t="shared" si="308"/>
        <v/>
      </c>
      <c r="CS274" s="2" t="str">
        <f t="shared" si="327"/>
        <v/>
      </c>
      <c r="CT274" s="16" t="str">
        <f t="shared" si="317"/>
        <v/>
      </c>
      <c r="CU274" s="16" t="str">
        <f t="shared" si="269"/>
        <v/>
      </c>
      <c r="CV274" s="14" t="str">
        <f t="shared" si="309"/>
        <v/>
      </c>
      <c r="CW274" s="5" t="str">
        <f t="shared" si="270"/>
        <v/>
      </c>
      <c r="CX274" s="16" t="str">
        <f t="shared" si="271"/>
        <v/>
      </c>
      <c r="CY274" s="16" t="str">
        <f t="shared" si="272"/>
        <v/>
      </c>
      <c r="CZ274" s="16" t="str">
        <f t="shared" si="310"/>
        <v/>
      </c>
      <c r="DA274" s="16" t="str">
        <f t="shared" ca="1" si="311"/>
        <v/>
      </c>
    </row>
    <row r="275" spans="2:105">
      <c r="B275" s="5">
        <v>254</v>
      </c>
      <c r="C275" s="4" t="str">
        <f t="shared" si="273"/>
        <v/>
      </c>
      <c r="D275" s="5" t="str">
        <f t="shared" si="274"/>
        <v/>
      </c>
      <c r="E275" s="5" t="str">
        <f t="shared" ca="1" si="275"/>
        <v/>
      </c>
      <c r="F275" s="2" t="str">
        <f t="shared" si="276"/>
        <v/>
      </c>
      <c r="G275" s="2" t="str">
        <f t="shared" si="248"/>
        <v/>
      </c>
      <c r="H275" s="16" t="str">
        <f t="shared" si="312"/>
        <v/>
      </c>
      <c r="I275" s="16" t="str">
        <f t="shared" si="249"/>
        <v/>
      </c>
      <c r="J275" s="14" t="str">
        <f t="shared" si="277"/>
        <v/>
      </c>
      <c r="K275" s="5" t="str">
        <f t="shared" si="250"/>
        <v/>
      </c>
      <c r="L275" s="16" t="str">
        <f t="shared" si="251"/>
        <v/>
      </c>
      <c r="M275" s="16" t="str">
        <f t="shared" si="252"/>
        <v/>
      </c>
      <c r="N275" s="16" t="str">
        <f t="shared" si="278"/>
        <v/>
      </c>
      <c r="O275" s="16" t="str">
        <f t="shared" ca="1" si="279"/>
        <v/>
      </c>
      <c r="P275" s="82"/>
      <c r="Q275" s="77" t="str">
        <f>IFERROR(IF('Simulación Cliente'!$H$21="Simple",G275+H275+I275+J275+K275,AC275+AD275+AE275+AF275+AG275),"")</f>
        <v/>
      </c>
      <c r="R275" s="79" t="str">
        <f t="shared" ca="1" si="280"/>
        <v/>
      </c>
      <c r="S275" s="78" t="str">
        <f ca="1">IFERROR((1+'Simulación Cliente'!$E$21)^(R275/360),"")</f>
        <v/>
      </c>
      <c r="T275" s="75" t="str">
        <f t="shared" ca="1" si="281"/>
        <v/>
      </c>
      <c r="X275" s="5">
        <v>254</v>
      </c>
      <c r="Y275" s="4" t="str">
        <f t="shared" si="282"/>
        <v/>
      </c>
      <c r="Z275" s="5" t="str">
        <f t="shared" si="318"/>
        <v/>
      </c>
      <c r="AA275" s="5" t="str">
        <f t="shared" ca="1" si="283"/>
        <v/>
      </c>
      <c r="AB275" s="2" t="str">
        <f t="shared" si="284"/>
        <v/>
      </c>
      <c r="AC275" s="2" t="str">
        <f t="shared" si="319"/>
        <v/>
      </c>
      <c r="AD275" s="16" t="str">
        <f t="shared" si="313"/>
        <v/>
      </c>
      <c r="AE275" s="16" t="str">
        <f t="shared" si="253"/>
        <v/>
      </c>
      <c r="AF275" s="14" t="str">
        <f t="shared" si="285"/>
        <v/>
      </c>
      <c r="AG275" s="5" t="str">
        <f t="shared" si="254"/>
        <v/>
      </c>
      <c r="AH275" s="16" t="str">
        <f t="shared" si="255"/>
        <v/>
      </c>
      <c r="AI275" s="16" t="str">
        <f t="shared" si="256"/>
        <v/>
      </c>
      <c r="AJ275" s="16" t="str">
        <f t="shared" si="286"/>
        <v/>
      </c>
      <c r="AK275" s="16" t="str">
        <f t="shared" ca="1" si="287"/>
        <v/>
      </c>
      <c r="AO275" s="5">
        <v>254</v>
      </c>
      <c r="AP275" s="4" t="str">
        <f t="shared" si="288"/>
        <v/>
      </c>
      <c r="AQ275" s="5" t="str">
        <f t="shared" si="320"/>
        <v/>
      </c>
      <c r="AR275" s="5" t="str">
        <f t="shared" ca="1" si="289"/>
        <v/>
      </c>
      <c r="AS275" s="2" t="str">
        <f t="shared" si="290"/>
        <v/>
      </c>
      <c r="AT275" s="2" t="str">
        <f t="shared" si="321"/>
        <v/>
      </c>
      <c r="AU275" s="16" t="str">
        <f t="shared" si="314"/>
        <v/>
      </c>
      <c r="AV275" s="16" t="str">
        <f t="shared" si="257"/>
        <v/>
      </c>
      <c r="AW275" s="14" t="str">
        <f t="shared" si="291"/>
        <v/>
      </c>
      <c r="AX275" s="5" t="str">
        <f t="shared" si="258"/>
        <v/>
      </c>
      <c r="AY275" s="16" t="str">
        <f t="shared" si="259"/>
        <v/>
      </c>
      <c r="AZ275" s="16" t="str">
        <f t="shared" si="260"/>
        <v/>
      </c>
      <c r="BA275" s="16" t="str">
        <f t="shared" si="292"/>
        <v/>
      </c>
      <c r="BB275" s="16" t="str">
        <f t="shared" ca="1" si="293"/>
        <v/>
      </c>
      <c r="BF275" s="5">
        <v>254</v>
      </c>
      <c r="BG275" s="4" t="str">
        <f t="shared" si="294"/>
        <v/>
      </c>
      <c r="BH275" s="5" t="str">
        <f t="shared" si="322"/>
        <v/>
      </c>
      <c r="BI275" s="5" t="str">
        <f t="shared" ca="1" si="295"/>
        <v/>
      </c>
      <c r="BJ275" s="2" t="str">
        <f t="shared" si="296"/>
        <v/>
      </c>
      <c r="BK275" s="2" t="str">
        <f t="shared" si="323"/>
        <v/>
      </c>
      <c r="BL275" s="16" t="str">
        <f t="shared" si="315"/>
        <v/>
      </c>
      <c r="BM275" s="16" t="str">
        <f t="shared" si="261"/>
        <v/>
      </c>
      <c r="BN275" s="14" t="str">
        <f t="shared" si="297"/>
        <v/>
      </c>
      <c r="BO275" s="5" t="str">
        <f t="shared" si="262"/>
        <v/>
      </c>
      <c r="BP275" s="16" t="str">
        <f t="shared" si="263"/>
        <v/>
      </c>
      <c r="BQ275" s="16" t="str">
        <f t="shared" si="264"/>
        <v/>
      </c>
      <c r="BR275" s="16" t="str">
        <f t="shared" si="298"/>
        <v/>
      </c>
      <c r="BS275" s="16" t="str">
        <f t="shared" ca="1" si="299"/>
        <v/>
      </c>
      <c r="BW275" s="5">
        <v>254</v>
      </c>
      <c r="BX275" s="4" t="str">
        <f t="shared" si="300"/>
        <v/>
      </c>
      <c r="BY275" s="5" t="str">
        <f t="shared" si="324"/>
        <v/>
      </c>
      <c r="BZ275" s="5" t="str">
        <f t="shared" ca="1" si="301"/>
        <v/>
      </c>
      <c r="CA275" s="2" t="str">
        <f t="shared" si="302"/>
        <v/>
      </c>
      <c r="CB275" s="2" t="str">
        <f t="shared" si="325"/>
        <v/>
      </c>
      <c r="CC275" s="16" t="str">
        <f t="shared" si="316"/>
        <v/>
      </c>
      <c r="CD275" s="16" t="str">
        <f t="shared" si="265"/>
        <v/>
      </c>
      <c r="CE275" s="14" t="str">
        <f t="shared" si="303"/>
        <v/>
      </c>
      <c r="CF275" s="5" t="str">
        <f t="shared" si="266"/>
        <v/>
      </c>
      <c r="CG275" s="16" t="str">
        <f t="shared" si="267"/>
        <v/>
      </c>
      <c r="CH275" s="16" t="str">
        <f t="shared" si="268"/>
        <v/>
      </c>
      <c r="CI275" s="16" t="str">
        <f t="shared" si="304"/>
        <v/>
      </c>
      <c r="CJ275" s="16" t="str">
        <f t="shared" ca="1" si="305"/>
        <v/>
      </c>
      <c r="CN275" s="5">
        <v>254</v>
      </c>
      <c r="CO275" s="4" t="str">
        <f t="shared" si="306"/>
        <v/>
      </c>
      <c r="CP275" s="5" t="str">
        <f t="shared" si="326"/>
        <v/>
      </c>
      <c r="CQ275" s="5" t="str">
        <f t="shared" ca="1" si="307"/>
        <v/>
      </c>
      <c r="CR275" s="2" t="str">
        <f t="shared" si="308"/>
        <v/>
      </c>
      <c r="CS275" s="2" t="str">
        <f t="shared" si="327"/>
        <v/>
      </c>
      <c r="CT275" s="16" t="str">
        <f t="shared" si="317"/>
        <v/>
      </c>
      <c r="CU275" s="16" t="str">
        <f t="shared" si="269"/>
        <v/>
      </c>
      <c r="CV275" s="14" t="str">
        <f t="shared" si="309"/>
        <v/>
      </c>
      <c r="CW275" s="5" t="str">
        <f t="shared" si="270"/>
        <v/>
      </c>
      <c r="CX275" s="16" t="str">
        <f t="shared" si="271"/>
        <v/>
      </c>
      <c r="CY275" s="16" t="str">
        <f t="shared" si="272"/>
        <v/>
      </c>
      <c r="CZ275" s="16" t="str">
        <f t="shared" si="310"/>
        <v/>
      </c>
      <c r="DA275" s="16" t="str">
        <f t="shared" ca="1" si="311"/>
        <v/>
      </c>
    </row>
    <row r="276" spans="2:105">
      <c r="B276" s="5">
        <v>255</v>
      </c>
      <c r="C276" s="4" t="str">
        <f t="shared" si="273"/>
        <v/>
      </c>
      <c r="D276" s="5" t="str">
        <f t="shared" si="274"/>
        <v/>
      </c>
      <c r="E276" s="5" t="str">
        <f t="shared" ca="1" si="275"/>
        <v/>
      </c>
      <c r="F276" s="2" t="str">
        <f t="shared" si="276"/>
        <v/>
      </c>
      <c r="G276" s="2" t="str">
        <f t="shared" si="248"/>
        <v/>
      </c>
      <c r="H276" s="16" t="str">
        <f t="shared" si="312"/>
        <v/>
      </c>
      <c r="I276" s="16" t="str">
        <f t="shared" si="249"/>
        <v/>
      </c>
      <c r="J276" s="14" t="str">
        <f t="shared" si="277"/>
        <v/>
      </c>
      <c r="K276" s="5" t="str">
        <f t="shared" si="250"/>
        <v/>
      </c>
      <c r="L276" s="16" t="str">
        <f t="shared" si="251"/>
        <v/>
      </c>
      <c r="M276" s="16" t="str">
        <f t="shared" si="252"/>
        <v/>
      </c>
      <c r="N276" s="16" t="str">
        <f t="shared" si="278"/>
        <v/>
      </c>
      <c r="O276" s="16" t="str">
        <f t="shared" ca="1" si="279"/>
        <v/>
      </c>
      <c r="P276" s="82"/>
      <c r="Q276" s="77" t="str">
        <f>IFERROR(IF('Simulación Cliente'!$H$21="Simple",G276+H276+I276+J276+K276,AC276+AD276+AE276+AF276+AG276),"")</f>
        <v/>
      </c>
      <c r="R276" s="79" t="str">
        <f t="shared" ca="1" si="280"/>
        <v/>
      </c>
      <c r="S276" s="78" t="str">
        <f ca="1">IFERROR((1+'Simulación Cliente'!$E$21)^(R276/360),"")</f>
        <v/>
      </c>
      <c r="T276" s="75" t="str">
        <f t="shared" ca="1" si="281"/>
        <v/>
      </c>
      <c r="X276" s="5">
        <v>255</v>
      </c>
      <c r="Y276" s="4" t="str">
        <f t="shared" si="282"/>
        <v/>
      </c>
      <c r="Z276" s="5" t="str">
        <f t="shared" si="318"/>
        <v/>
      </c>
      <c r="AA276" s="5" t="str">
        <f t="shared" ca="1" si="283"/>
        <v/>
      </c>
      <c r="AB276" s="2" t="str">
        <f t="shared" si="284"/>
        <v/>
      </c>
      <c r="AC276" s="2" t="str">
        <f t="shared" si="319"/>
        <v/>
      </c>
      <c r="AD276" s="16" t="str">
        <f t="shared" si="313"/>
        <v/>
      </c>
      <c r="AE276" s="16" t="str">
        <f t="shared" si="253"/>
        <v/>
      </c>
      <c r="AF276" s="14" t="str">
        <f t="shared" si="285"/>
        <v/>
      </c>
      <c r="AG276" s="5" t="str">
        <f t="shared" si="254"/>
        <v/>
      </c>
      <c r="AH276" s="16" t="str">
        <f t="shared" si="255"/>
        <v/>
      </c>
      <c r="AI276" s="16" t="str">
        <f t="shared" si="256"/>
        <v/>
      </c>
      <c r="AJ276" s="16" t="str">
        <f t="shared" si="286"/>
        <v/>
      </c>
      <c r="AK276" s="16" t="str">
        <f t="shared" ca="1" si="287"/>
        <v/>
      </c>
      <c r="AO276" s="5">
        <v>255</v>
      </c>
      <c r="AP276" s="4" t="str">
        <f t="shared" si="288"/>
        <v/>
      </c>
      <c r="AQ276" s="5" t="str">
        <f t="shared" si="320"/>
        <v/>
      </c>
      <c r="AR276" s="5" t="str">
        <f t="shared" ca="1" si="289"/>
        <v/>
      </c>
      <c r="AS276" s="2" t="str">
        <f t="shared" si="290"/>
        <v/>
      </c>
      <c r="AT276" s="2" t="str">
        <f t="shared" si="321"/>
        <v/>
      </c>
      <c r="AU276" s="16" t="str">
        <f t="shared" si="314"/>
        <v/>
      </c>
      <c r="AV276" s="16" t="str">
        <f t="shared" si="257"/>
        <v/>
      </c>
      <c r="AW276" s="14" t="str">
        <f t="shared" si="291"/>
        <v/>
      </c>
      <c r="AX276" s="5" t="str">
        <f t="shared" si="258"/>
        <v/>
      </c>
      <c r="AY276" s="16" t="str">
        <f t="shared" si="259"/>
        <v/>
      </c>
      <c r="AZ276" s="16" t="str">
        <f t="shared" si="260"/>
        <v/>
      </c>
      <c r="BA276" s="16" t="str">
        <f t="shared" si="292"/>
        <v/>
      </c>
      <c r="BB276" s="16" t="str">
        <f t="shared" ca="1" si="293"/>
        <v/>
      </c>
      <c r="BF276" s="5">
        <v>255</v>
      </c>
      <c r="BG276" s="4" t="str">
        <f t="shared" si="294"/>
        <v/>
      </c>
      <c r="BH276" s="5" t="str">
        <f t="shared" si="322"/>
        <v/>
      </c>
      <c r="BI276" s="5" t="str">
        <f t="shared" ca="1" si="295"/>
        <v/>
      </c>
      <c r="BJ276" s="2" t="str">
        <f t="shared" si="296"/>
        <v/>
      </c>
      <c r="BK276" s="2" t="str">
        <f t="shared" si="323"/>
        <v/>
      </c>
      <c r="BL276" s="16" t="str">
        <f t="shared" si="315"/>
        <v/>
      </c>
      <c r="BM276" s="16" t="str">
        <f t="shared" si="261"/>
        <v/>
      </c>
      <c r="BN276" s="14" t="str">
        <f t="shared" si="297"/>
        <v/>
      </c>
      <c r="BO276" s="5" t="str">
        <f t="shared" si="262"/>
        <v/>
      </c>
      <c r="BP276" s="16" t="str">
        <f t="shared" si="263"/>
        <v/>
      </c>
      <c r="BQ276" s="16" t="str">
        <f t="shared" si="264"/>
        <v/>
      </c>
      <c r="BR276" s="16" t="str">
        <f t="shared" si="298"/>
        <v/>
      </c>
      <c r="BS276" s="16" t="str">
        <f t="shared" ca="1" si="299"/>
        <v/>
      </c>
      <c r="BW276" s="5">
        <v>255</v>
      </c>
      <c r="BX276" s="4" t="str">
        <f t="shared" si="300"/>
        <v/>
      </c>
      <c r="BY276" s="5" t="str">
        <f t="shared" si="324"/>
        <v/>
      </c>
      <c r="BZ276" s="5" t="str">
        <f t="shared" ca="1" si="301"/>
        <v/>
      </c>
      <c r="CA276" s="2" t="str">
        <f t="shared" si="302"/>
        <v/>
      </c>
      <c r="CB276" s="2" t="str">
        <f t="shared" si="325"/>
        <v/>
      </c>
      <c r="CC276" s="16" t="str">
        <f t="shared" si="316"/>
        <v/>
      </c>
      <c r="CD276" s="16" t="str">
        <f t="shared" si="265"/>
        <v/>
      </c>
      <c r="CE276" s="14" t="str">
        <f t="shared" si="303"/>
        <v/>
      </c>
      <c r="CF276" s="5" t="str">
        <f t="shared" si="266"/>
        <v/>
      </c>
      <c r="CG276" s="16" t="str">
        <f t="shared" si="267"/>
        <v/>
      </c>
      <c r="CH276" s="16" t="str">
        <f t="shared" si="268"/>
        <v/>
      </c>
      <c r="CI276" s="16" t="str">
        <f t="shared" si="304"/>
        <v/>
      </c>
      <c r="CJ276" s="16" t="str">
        <f t="shared" ca="1" si="305"/>
        <v/>
      </c>
      <c r="CN276" s="5">
        <v>255</v>
      </c>
      <c r="CO276" s="4" t="str">
        <f t="shared" si="306"/>
        <v/>
      </c>
      <c r="CP276" s="5" t="str">
        <f t="shared" si="326"/>
        <v/>
      </c>
      <c r="CQ276" s="5" t="str">
        <f t="shared" ca="1" si="307"/>
        <v/>
      </c>
      <c r="CR276" s="2" t="str">
        <f t="shared" si="308"/>
        <v/>
      </c>
      <c r="CS276" s="2" t="str">
        <f t="shared" si="327"/>
        <v/>
      </c>
      <c r="CT276" s="16" t="str">
        <f t="shared" si="317"/>
        <v/>
      </c>
      <c r="CU276" s="16" t="str">
        <f t="shared" si="269"/>
        <v/>
      </c>
      <c r="CV276" s="14" t="str">
        <f t="shared" si="309"/>
        <v/>
      </c>
      <c r="CW276" s="5" t="str">
        <f t="shared" si="270"/>
        <v/>
      </c>
      <c r="CX276" s="16" t="str">
        <f t="shared" si="271"/>
        <v/>
      </c>
      <c r="CY276" s="16" t="str">
        <f t="shared" si="272"/>
        <v/>
      </c>
      <c r="CZ276" s="16" t="str">
        <f t="shared" si="310"/>
        <v/>
      </c>
      <c r="DA276" s="16" t="str">
        <f t="shared" ca="1" si="311"/>
        <v/>
      </c>
    </row>
    <row r="277" spans="2:105">
      <c r="B277" s="5">
        <v>256</v>
      </c>
      <c r="C277" s="4" t="str">
        <f t="shared" si="273"/>
        <v/>
      </c>
      <c r="D277" s="5" t="str">
        <f t="shared" si="274"/>
        <v/>
      </c>
      <c r="E277" s="5" t="str">
        <f t="shared" ca="1" si="275"/>
        <v/>
      </c>
      <c r="F277" s="2" t="str">
        <f t="shared" si="276"/>
        <v/>
      </c>
      <c r="G277" s="2" t="str">
        <f t="shared" si="248"/>
        <v/>
      </c>
      <c r="H277" s="16" t="str">
        <f t="shared" si="312"/>
        <v/>
      </c>
      <c r="I277" s="16" t="str">
        <f t="shared" si="249"/>
        <v/>
      </c>
      <c r="J277" s="14" t="str">
        <f t="shared" si="277"/>
        <v/>
      </c>
      <c r="K277" s="5" t="str">
        <f t="shared" si="250"/>
        <v/>
      </c>
      <c r="L277" s="16" t="str">
        <f t="shared" si="251"/>
        <v/>
      </c>
      <c r="M277" s="16" t="str">
        <f t="shared" si="252"/>
        <v/>
      </c>
      <c r="N277" s="16" t="str">
        <f t="shared" si="278"/>
        <v/>
      </c>
      <c r="O277" s="16" t="str">
        <f t="shared" ca="1" si="279"/>
        <v/>
      </c>
      <c r="P277" s="82"/>
      <c r="Q277" s="77" t="str">
        <f>IFERROR(IF('Simulación Cliente'!$H$21="Simple",G277+H277+I277+J277+K277,AC277+AD277+AE277+AF277+AG277),"")</f>
        <v/>
      </c>
      <c r="R277" s="79" t="str">
        <f t="shared" ca="1" si="280"/>
        <v/>
      </c>
      <c r="S277" s="78" t="str">
        <f ca="1">IFERROR((1+'Simulación Cliente'!$E$21)^(R277/360),"")</f>
        <v/>
      </c>
      <c r="T277" s="75" t="str">
        <f t="shared" ca="1" si="281"/>
        <v/>
      </c>
      <c r="X277" s="5">
        <v>256</v>
      </c>
      <c r="Y277" s="4" t="str">
        <f t="shared" si="282"/>
        <v/>
      </c>
      <c r="Z277" s="5" t="str">
        <f t="shared" si="318"/>
        <v/>
      </c>
      <c r="AA277" s="5" t="str">
        <f t="shared" ca="1" si="283"/>
        <v/>
      </c>
      <c r="AB277" s="2" t="str">
        <f t="shared" si="284"/>
        <v/>
      </c>
      <c r="AC277" s="2" t="str">
        <f t="shared" si="319"/>
        <v/>
      </c>
      <c r="AD277" s="16" t="str">
        <f t="shared" si="313"/>
        <v/>
      </c>
      <c r="AE277" s="16" t="str">
        <f t="shared" si="253"/>
        <v/>
      </c>
      <c r="AF277" s="14" t="str">
        <f t="shared" si="285"/>
        <v/>
      </c>
      <c r="AG277" s="5" t="str">
        <f t="shared" si="254"/>
        <v/>
      </c>
      <c r="AH277" s="16" t="str">
        <f t="shared" si="255"/>
        <v/>
      </c>
      <c r="AI277" s="16" t="str">
        <f t="shared" si="256"/>
        <v/>
      </c>
      <c r="AJ277" s="16" t="str">
        <f t="shared" si="286"/>
        <v/>
      </c>
      <c r="AK277" s="16" t="str">
        <f t="shared" ca="1" si="287"/>
        <v/>
      </c>
      <c r="AO277" s="5">
        <v>256</v>
      </c>
      <c r="AP277" s="4" t="str">
        <f t="shared" si="288"/>
        <v/>
      </c>
      <c r="AQ277" s="5" t="str">
        <f t="shared" si="320"/>
        <v/>
      </c>
      <c r="AR277" s="5" t="str">
        <f t="shared" ca="1" si="289"/>
        <v/>
      </c>
      <c r="AS277" s="2" t="str">
        <f t="shared" si="290"/>
        <v/>
      </c>
      <c r="AT277" s="2" t="str">
        <f t="shared" si="321"/>
        <v/>
      </c>
      <c r="AU277" s="16" t="str">
        <f t="shared" si="314"/>
        <v/>
      </c>
      <c r="AV277" s="16" t="str">
        <f t="shared" si="257"/>
        <v/>
      </c>
      <c r="AW277" s="14" t="str">
        <f t="shared" si="291"/>
        <v/>
      </c>
      <c r="AX277" s="5" t="str">
        <f t="shared" si="258"/>
        <v/>
      </c>
      <c r="AY277" s="16" t="str">
        <f t="shared" si="259"/>
        <v/>
      </c>
      <c r="AZ277" s="16" t="str">
        <f t="shared" si="260"/>
        <v/>
      </c>
      <c r="BA277" s="16" t="str">
        <f t="shared" si="292"/>
        <v/>
      </c>
      <c r="BB277" s="16" t="str">
        <f t="shared" ca="1" si="293"/>
        <v/>
      </c>
      <c r="BF277" s="5">
        <v>256</v>
      </c>
      <c r="BG277" s="4" t="str">
        <f t="shared" si="294"/>
        <v/>
      </c>
      <c r="BH277" s="5" t="str">
        <f t="shared" si="322"/>
        <v/>
      </c>
      <c r="BI277" s="5" t="str">
        <f t="shared" ca="1" si="295"/>
        <v/>
      </c>
      <c r="BJ277" s="2" t="str">
        <f t="shared" si="296"/>
        <v/>
      </c>
      <c r="BK277" s="2" t="str">
        <f t="shared" si="323"/>
        <v/>
      </c>
      <c r="BL277" s="16" t="str">
        <f t="shared" si="315"/>
        <v/>
      </c>
      <c r="BM277" s="16" t="str">
        <f t="shared" si="261"/>
        <v/>
      </c>
      <c r="BN277" s="14" t="str">
        <f t="shared" si="297"/>
        <v/>
      </c>
      <c r="BO277" s="5" t="str">
        <f t="shared" si="262"/>
        <v/>
      </c>
      <c r="BP277" s="16" t="str">
        <f t="shared" si="263"/>
        <v/>
      </c>
      <c r="BQ277" s="16" t="str">
        <f t="shared" si="264"/>
        <v/>
      </c>
      <c r="BR277" s="16" t="str">
        <f t="shared" si="298"/>
        <v/>
      </c>
      <c r="BS277" s="16" t="str">
        <f t="shared" ca="1" si="299"/>
        <v/>
      </c>
      <c r="BW277" s="5">
        <v>256</v>
      </c>
      <c r="BX277" s="4" t="str">
        <f t="shared" si="300"/>
        <v/>
      </c>
      <c r="BY277" s="5" t="str">
        <f t="shared" si="324"/>
        <v/>
      </c>
      <c r="BZ277" s="5" t="str">
        <f t="shared" ca="1" si="301"/>
        <v/>
      </c>
      <c r="CA277" s="2" t="str">
        <f t="shared" si="302"/>
        <v/>
      </c>
      <c r="CB277" s="2" t="str">
        <f t="shared" si="325"/>
        <v/>
      </c>
      <c r="CC277" s="16" t="str">
        <f t="shared" si="316"/>
        <v/>
      </c>
      <c r="CD277" s="16" t="str">
        <f t="shared" si="265"/>
        <v/>
      </c>
      <c r="CE277" s="14" t="str">
        <f t="shared" si="303"/>
        <v/>
      </c>
      <c r="CF277" s="5" t="str">
        <f t="shared" si="266"/>
        <v/>
      </c>
      <c r="CG277" s="16" t="str">
        <f t="shared" si="267"/>
        <v/>
      </c>
      <c r="CH277" s="16" t="str">
        <f t="shared" si="268"/>
        <v/>
      </c>
      <c r="CI277" s="16" t="str">
        <f t="shared" si="304"/>
        <v/>
      </c>
      <c r="CJ277" s="16" t="str">
        <f t="shared" ca="1" si="305"/>
        <v/>
      </c>
      <c r="CN277" s="5">
        <v>256</v>
      </c>
      <c r="CO277" s="4" t="str">
        <f t="shared" si="306"/>
        <v/>
      </c>
      <c r="CP277" s="5" t="str">
        <f t="shared" si="326"/>
        <v/>
      </c>
      <c r="CQ277" s="5" t="str">
        <f t="shared" ca="1" si="307"/>
        <v/>
      </c>
      <c r="CR277" s="2" t="str">
        <f t="shared" si="308"/>
        <v/>
      </c>
      <c r="CS277" s="2" t="str">
        <f t="shared" si="327"/>
        <v/>
      </c>
      <c r="CT277" s="16" t="str">
        <f t="shared" si="317"/>
        <v/>
      </c>
      <c r="CU277" s="16" t="str">
        <f t="shared" si="269"/>
        <v/>
      </c>
      <c r="CV277" s="14" t="str">
        <f t="shared" si="309"/>
        <v/>
      </c>
      <c r="CW277" s="5" t="str">
        <f t="shared" si="270"/>
        <v/>
      </c>
      <c r="CX277" s="16" t="str">
        <f t="shared" si="271"/>
        <v/>
      </c>
      <c r="CY277" s="16" t="str">
        <f t="shared" si="272"/>
        <v/>
      </c>
      <c r="CZ277" s="16" t="str">
        <f t="shared" si="310"/>
        <v/>
      </c>
      <c r="DA277" s="16" t="str">
        <f t="shared" ca="1" si="311"/>
        <v/>
      </c>
    </row>
    <row r="278" spans="2:105">
      <c r="B278" s="5">
        <v>257</v>
      </c>
      <c r="C278" s="4" t="str">
        <f t="shared" si="273"/>
        <v/>
      </c>
      <c r="D278" s="5" t="str">
        <f t="shared" si="274"/>
        <v/>
      </c>
      <c r="E278" s="5" t="str">
        <f t="shared" ca="1" si="275"/>
        <v/>
      </c>
      <c r="F278" s="2" t="str">
        <f t="shared" si="276"/>
        <v/>
      </c>
      <c r="G278" s="2" t="str">
        <f t="shared" ref="G278:G341" si="328">IF(B278&gt;C$6,"",L278-K278-J278-I278-H278)</f>
        <v/>
      </c>
      <c r="H278" s="16" t="str">
        <f t="shared" si="312"/>
        <v/>
      </c>
      <c r="I278" s="16" t="str">
        <f t="shared" ref="I278:I341" si="329">IF(B278&gt;C$6,"",((1+C$12)^(D278/30)-1)*F278)</f>
        <v/>
      </c>
      <c r="J278" s="14" t="str">
        <f t="shared" si="277"/>
        <v/>
      </c>
      <c r="K278" s="5" t="str">
        <f t="shared" ref="K278:K341" si="330">IF(B278&gt;C$6,"",C$15)</f>
        <v/>
      </c>
      <c r="L278" s="16" t="str">
        <f t="shared" ref="L278:L341" si="331">IF(B278&gt;C$6,"",IF(B278=C$6,F278+H278+I278+J278+K278,IF(AND(C$9=2,MONTH(C278)=7),2*C$17,IF(AND(C$10=2,MONTH(C278)=12),2*C$17,C$17))))</f>
        <v/>
      </c>
      <c r="M278" s="16" t="str">
        <f t="shared" ref="M278:M341" si="332">IF(B278&gt;C$6,"",F278-G278)</f>
        <v/>
      </c>
      <c r="N278" s="16" t="str">
        <f t="shared" si="278"/>
        <v/>
      </c>
      <c r="O278" s="16" t="str">
        <f t="shared" ca="1" si="279"/>
        <v/>
      </c>
      <c r="P278" s="82"/>
      <c r="Q278" s="77" t="str">
        <f>IFERROR(IF('Simulación Cliente'!$H$21="Simple",G278+H278+I278+J278+K278,AC278+AD278+AE278+AF278+AG278),"")</f>
        <v/>
      </c>
      <c r="R278" s="79" t="str">
        <f t="shared" ca="1" si="280"/>
        <v/>
      </c>
      <c r="S278" s="78" t="str">
        <f ca="1">IFERROR((1+'Simulación Cliente'!$E$21)^(R278/360),"")</f>
        <v/>
      </c>
      <c r="T278" s="75" t="str">
        <f t="shared" ca="1" si="281"/>
        <v/>
      </c>
      <c r="X278" s="5">
        <v>257</v>
      </c>
      <c r="Y278" s="4" t="str">
        <f t="shared" si="282"/>
        <v/>
      </c>
      <c r="Z278" s="5" t="str">
        <f t="shared" si="318"/>
        <v/>
      </c>
      <c r="AA278" s="5" t="str">
        <f t="shared" ca="1" si="283"/>
        <v/>
      </c>
      <c r="AB278" s="2" t="str">
        <f t="shared" si="284"/>
        <v/>
      </c>
      <c r="AC278" s="2" t="str">
        <f t="shared" si="319"/>
        <v/>
      </c>
      <c r="AD278" s="16" t="str">
        <f t="shared" si="313"/>
        <v/>
      </c>
      <c r="AE278" s="16" t="str">
        <f t="shared" ref="AE278:AE341" si="333">IF(X278&gt;Y$6,"",((1+Y$12)^(Z278/30)-1)*AB278)</f>
        <v/>
      </c>
      <c r="AF278" s="14" t="str">
        <f t="shared" si="285"/>
        <v/>
      </c>
      <c r="AG278" s="5" t="str">
        <f t="shared" ref="AG278:AG341" si="334">IF(X278&gt;Y$6,"",Y$15)</f>
        <v/>
      </c>
      <c r="AH278" s="16" t="str">
        <f t="shared" ref="AH278:AH341" si="335">IF(X278&gt;Y$6,"",IF(X278=Y$6,AB278+AD278+AE278+AF278+AG278,IF(AND(Y$9=2,MONTH(Y278)=7),2*Y$17,IF(AND(Y$10=2,MONTH(Y278)=12),2*Y$17,Y$17))))</f>
        <v/>
      </c>
      <c r="AI278" s="16" t="str">
        <f t="shared" ref="AI278:AI341" si="336">IF(X278&gt;Y$6,"",AB278-AC278)</f>
        <v/>
      </c>
      <c r="AJ278" s="16" t="str">
        <f t="shared" si="286"/>
        <v/>
      </c>
      <c r="AK278" s="16" t="str">
        <f t="shared" ca="1" si="287"/>
        <v/>
      </c>
      <c r="AO278" s="5">
        <v>257</v>
      </c>
      <c r="AP278" s="4" t="str">
        <f t="shared" si="288"/>
        <v/>
      </c>
      <c r="AQ278" s="5" t="str">
        <f t="shared" si="320"/>
        <v/>
      </c>
      <c r="AR278" s="5" t="str">
        <f t="shared" ca="1" si="289"/>
        <v/>
      </c>
      <c r="AS278" s="2" t="str">
        <f t="shared" si="290"/>
        <v/>
      </c>
      <c r="AT278" s="2" t="str">
        <f t="shared" si="321"/>
        <v/>
      </c>
      <c r="AU278" s="16" t="str">
        <f t="shared" si="314"/>
        <v/>
      </c>
      <c r="AV278" s="16" t="str">
        <f t="shared" ref="AV278:AV341" si="337">IF(AO278&gt;AP$6,"",((1+AP$12)^(AQ278/30)-1)*AS278)</f>
        <v/>
      </c>
      <c r="AW278" s="14" t="str">
        <f t="shared" si="291"/>
        <v/>
      </c>
      <c r="AX278" s="5" t="str">
        <f t="shared" ref="AX278:AX341" si="338">IF(AO278&gt;AP$6,"",AP$15)</f>
        <v/>
      </c>
      <c r="AY278" s="16" t="str">
        <f t="shared" ref="AY278:AY341" si="339">IF(AO278&gt;AP$6,"",IF(AO278=AP$6,AS278+AU278+AV278+AW278+AX278,IF(AND(AP$9=2,MONTH(AP278)=7),2*AP$17,IF(AND(AP$10=2,MONTH(AP278)=12),2*AP$17,AP$17))))</f>
        <v/>
      </c>
      <c r="AZ278" s="16" t="str">
        <f t="shared" ref="AZ278:AZ341" si="340">IF(AO278&gt;AP$6,"",AS278-AT278)</f>
        <v/>
      </c>
      <c r="BA278" s="16" t="str">
        <f t="shared" si="292"/>
        <v/>
      </c>
      <c r="BB278" s="16" t="str">
        <f t="shared" ca="1" si="293"/>
        <v/>
      </c>
      <c r="BF278" s="5">
        <v>257</v>
      </c>
      <c r="BG278" s="4" t="str">
        <f t="shared" si="294"/>
        <v/>
      </c>
      <c r="BH278" s="5" t="str">
        <f t="shared" si="322"/>
        <v/>
      </c>
      <c r="BI278" s="5" t="str">
        <f t="shared" ca="1" si="295"/>
        <v/>
      </c>
      <c r="BJ278" s="2" t="str">
        <f t="shared" si="296"/>
        <v/>
      </c>
      <c r="BK278" s="2" t="str">
        <f t="shared" si="323"/>
        <v/>
      </c>
      <c r="BL278" s="16" t="str">
        <f t="shared" si="315"/>
        <v/>
      </c>
      <c r="BM278" s="16" t="str">
        <f t="shared" ref="BM278:BM341" si="341">IF(BF278&gt;BG$6,"",((1+BG$12)^(BH278/30)-1)*BJ278)</f>
        <v/>
      </c>
      <c r="BN278" s="14" t="str">
        <f t="shared" si="297"/>
        <v/>
      </c>
      <c r="BO278" s="5" t="str">
        <f t="shared" ref="BO278:BO341" si="342">IF(BF278&gt;BG$6,"",BG$15)</f>
        <v/>
      </c>
      <c r="BP278" s="16" t="str">
        <f t="shared" ref="BP278:BP341" si="343">IF(BF278&gt;BG$6,"",IF(BF278=BG$6,BJ278+BL278+BM278+BN278+BO278,IF(AND(BG$9=2,MONTH(BG278)=7),2*BG$17,IF(AND(BG$10=2,MONTH(BG278)=12),2*BG$17,BG$17))))</f>
        <v/>
      </c>
      <c r="BQ278" s="16" t="str">
        <f t="shared" ref="BQ278:BQ341" si="344">IF(BF278&gt;BG$6,"",BJ278-BK278)</f>
        <v/>
      </c>
      <c r="BR278" s="16" t="str">
        <f t="shared" si="298"/>
        <v/>
      </c>
      <c r="BS278" s="16" t="str">
        <f t="shared" ca="1" si="299"/>
        <v/>
      </c>
      <c r="BW278" s="5">
        <v>257</v>
      </c>
      <c r="BX278" s="4" t="str">
        <f t="shared" si="300"/>
        <v/>
      </c>
      <c r="BY278" s="5" t="str">
        <f t="shared" si="324"/>
        <v/>
      </c>
      <c r="BZ278" s="5" t="str">
        <f t="shared" ca="1" si="301"/>
        <v/>
      </c>
      <c r="CA278" s="2" t="str">
        <f t="shared" si="302"/>
        <v/>
      </c>
      <c r="CB278" s="2" t="str">
        <f t="shared" si="325"/>
        <v/>
      </c>
      <c r="CC278" s="16" t="str">
        <f t="shared" si="316"/>
        <v/>
      </c>
      <c r="CD278" s="16" t="str">
        <f t="shared" ref="CD278:CD341" si="345">IF(BW278&gt;BX$6,"",((1+BX$12)^(BY278/30)-1)*CA278)</f>
        <v/>
      </c>
      <c r="CE278" s="14" t="str">
        <f t="shared" si="303"/>
        <v/>
      </c>
      <c r="CF278" s="5" t="str">
        <f t="shared" ref="CF278:CF341" si="346">IF(BW278&gt;BX$6,"",BX$15)</f>
        <v/>
      </c>
      <c r="CG278" s="16" t="str">
        <f t="shared" ref="CG278:CG341" si="347">IF(BW278&gt;BX$6,"",IF(BW278=BX$6,CA278+CC278+CD278+CE278+CF278,IF(AND(BX$9=2,MONTH(BX278)=7),2*BX$17,IF(AND(BX$10=2,MONTH(BX278)=12),2*BX$17,BX$17))))</f>
        <v/>
      </c>
      <c r="CH278" s="16" t="str">
        <f t="shared" ref="CH278:CH341" si="348">IF(BW278&gt;BX$6,"",CA278-CB278)</f>
        <v/>
      </c>
      <c r="CI278" s="16" t="str">
        <f t="shared" si="304"/>
        <v/>
      </c>
      <c r="CJ278" s="16" t="str">
        <f t="shared" ca="1" si="305"/>
        <v/>
      </c>
      <c r="CN278" s="5">
        <v>257</v>
      </c>
      <c r="CO278" s="4" t="str">
        <f t="shared" si="306"/>
        <v/>
      </c>
      <c r="CP278" s="5" t="str">
        <f t="shared" si="326"/>
        <v/>
      </c>
      <c r="CQ278" s="5" t="str">
        <f t="shared" ca="1" si="307"/>
        <v/>
      </c>
      <c r="CR278" s="2" t="str">
        <f t="shared" si="308"/>
        <v/>
      </c>
      <c r="CS278" s="2" t="str">
        <f t="shared" si="327"/>
        <v/>
      </c>
      <c r="CT278" s="16" t="str">
        <f t="shared" si="317"/>
        <v/>
      </c>
      <c r="CU278" s="16" t="str">
        <f t="shared" ref="CU278:CU341" si="349">IF(CN278&gt;CO$6,"",((1+CO$12)^(CP278/30)-1)*CR278)</f>
        <v/>
      </c>
      <c r="CV278" s="14" t="str">
        <f t="shared" si="309"/>
        <v/>
      </c>
      <c r="CW278" s="5" t="str">
        <f t="shared" ref="CW278:CW341" si="350">IF(CN278&gt;CO$6,"",CO$15)</f>
        <v/>
      </c>
      <c r="CX278" s="16" t="str">
        <f t="shared" ref="CX278:CX341" si="351">IF(CN278&gt;CO$6,"",IF(CN278=CO$6,CR278+CT278+CU278+CV278+CW278,IF(AND(CO$9=2,MONTH(CO278)=7),2*CO$17,IF(AND(CO$10=2,MONTH(CO278)=12),2*CO$17,CO$17))))</f>
        <v/>
      </c>
      <c r="CY278" s="16" t="str">
        <f t="shared" ref="CY278:CY341" si="352">IF(CN278&gt;CO$6,"",CR278-CS278)</f>
        <v/>
      </c>
      <c r="CZ278" s="16" t="str">
        <f t="shared" si="310"/>
        <v/>
      </c>
      <c r="DA278" s="16" t="str">
        <f t="shared" ca="1" si="311"/>
        <v/>
      </c>
    </row>
    <row r="279" spans="2:105">
      <c r="B279" s="5">
        <v>258</v>
      </c>
      <c r="C279" s="4" t="str">
        <f t="shared" ref="C279:C342" si="353">IF(B279&gt;C$6,"",EDATE(C$22,B278))</f>
        <v/>
      </c>
      <c r="D279" s="5" t="str">
        <f t="shared" ref="D279:D342" si="354">IF(B279&gt;C$6,"",C279-C278)</f>
        <v/>
      </c>
      <c r="E279" s="5" t="str">
        <f t="shared" ref="E279:E342" ca="1" si="355">IFERROR(D279+E278,"")</f>
        <v/>
      </c>
      <c r="F279" s="2" t="str">
        <f t="shared" ref="F279:F342" si="356">IF(B279&gt;C$6,"",M278)</f>
        <v/>
      </c>
      <c r="G279" s="2" t="str">
        <f t="shared" si="328"/>
        <v/>
      </c>
      <c r="H279" s="16" t="str">
        <f t="shared" si="312"/>
        <v/>
      </c>
      <c r="I279" s="16" t="str">
        <f t="shared" si="329"/>
        <v/>
      </c>
      <c r="J279" s="14" t="str">
        <f t="shared" ref="J279:J342" si="357">IF(B279&gt;C$6,"",D$4*C$14)</f>
        <v/>
      </c>
      <c r="K279" s="5" t="str">
        <f t="shared" si="330"/>
        <v/>
      </c>
      <c r="L279" s="16" t="str">
        <f t="shared" si="331"/>
        <v/>
      </c>
      <c r="M279" s="16" t="str">
        <f t="shared" si="332"/>
        <v/>
      </c>
      <c r="N279" s="16" t="str">
        <f t="shared" ref="N279:N342" si="358">IFERROR(IF(AND(MONTH(C279)=7,C$9=2),2/(1+C$13)^(E279/360),IF(AND(MONTH(C279)=12,C$10=2),2/(1+C$13)^(E279/360),1/(1+C$13)^(E279/360))),"")</f>
        <v/>
      </c>
      <c r="O279" s="16" t="str">
        <f t="shared" ref="O279:O342" ca="1" si="359">IFERROR(1/(1+C$13)^(E279/360),"")</f>
        <v/>
      </c>
      <c r="P279" s="82"/>
      <c r="Q279" s="77" t="str">
        <f>IFERROR(IF('Simulación Cliente'!$H$21="Simple",G279+H279+I279+J279+K279,AC279+AD279+AE279+AF279+AG279),"")</f>
        <v/>
      </c>
      <c r="R279" s="79" t="str">
        <f t="shared" ref="R279:R342" ca="1" si="360">E279</f>
        <v/>
      </c>
      <c r="S279" s="78" t="str">
        <f ca="1">IFERROR((1+'Simulación Cliente'!$E$21)^(R279/360),"")</f>
        <v/>
      </c>
      <c r="T279" s="75" t="str">
        <f t="shared" ref="T279:T342" ca="1" si="361">IFERROR(ROUND(Q279/S279,2),"")</f>
        <v/>
      </c>
      <c r="X279" s="5">
        <v>258</v>
      </c>
      <c r="Y279" s="4" t="str">
        <f t="shared" ref="Y279:Y342" si="362">IF(X279&gt;Y$6,"",EDATE(Y$22,X278))</f>
        <v/>
      </c>
      <c r="Z279" s="5" t="str">
        <f t="shared" si="318"/>
        <v/>
      </c>
      <c r="AA279" s="5" t="str">
        <f t="shared" ref="AA279:AA342" ca="1" si="363">IFERROR(Z279+AA278,"")</f>
        <v/>
      </c>
      <c r="AB279" s="2" t="str">
        <f t="shared" ref="AB279:AB342" si="364">IF(X279&gt;Y$6,"",AI278)</f>
        <v/>
      </c>
      <c r="AC279" s="2" t="str">
        <f t="shared" si="319"/>
        <v/>
      </c>
      <c r="AD279" s="16" t="str">
        <f t="shared" si="313"/>
        <v/>
      </c>
      <c r="AE279" s="16" t="str">
        <f t="shared" si="333"/>
        <v/>
      </c>
      <c r="AF279" s="14" t="str">
        <f t="shared" ref="AF279:AF342" si="365">IF(X279&gt;Y$6,"",Z$4*Y$14)</f>
        <v/>
      </c>
      <c r="AG279" s="5" t="str">
        <f t="shared" si="334"/>
        <v/>
      </c>
      <c r="AH279" s="16" t="str">
        <f t="shared" si="335"/>
        <v/>
      </c>
      <c r="AI279" s="16" t="str">
        <f t="shared" si="336"/>
        <v/>
      </c>
      <c r="AJ279" s="16" t="str">
        <f t="shared" ref="AJ279:AJ342" si="366">IFERROR(IF(AND(MONTH(Y279)=7,Y$9=2),2/(1+Y$13)^(AA279/360),IF(AND(MONTH(Y279)=12,Y$10=2),2/(1+Y$13)^(AA279/360),1/(1+Y$13)^(AA279/360))),"")</f>
        <v/>
      </c>
      <c r="AK279" s="16" t="str">
        <f t="shared" ref="AK279:AK342" ca="1" si="367">IFERROR(1/(1+Y$13)^(AA279/360),"")</f>
        <v/>
      </c>
      <c r="AO279" s="5">
        <v>258</v>
      </c>
      <c r="AP279" s="4" t="str">
        <f t="shared" ref="AP279:AP342" si="368">IF(AO279&gt;AP$6,"",EDATE(AP$22,AO278))</f>
        <v/>
      </c>
      <c r="AQ279" s="5" t="str">
        <f t="shared" si="320"/>
        <v/>
      </c>
      <c r="AR279" s="5" t="str">
        <f t="shared" ref="AR279:AR342" ca="1" si="369">IFERROR(AQ279+AR278,"")</f>
        <v/>
      </c>
      <c r="AS279" s="2" t="str">
        <f t="shared" ref="AS279:AS342" si="370">IF(AO279&gt;AP$6,"",AZ278)</f>
        <v/>
      </c>
      <c r="AT279" s="2" t="str">
        <f t="shared" si="321"/>
        <v/>
      </c>
      <c r="AU279" s="16" t="str">
        <f t="shared" si="314"/>
        <v/>
      </c>
      <c r="AV279" s="16" t="str">
        <f t="shared" si="337"/>
        <v/>
      </c>
      <c r="AW279" s="14" t="str">
        <f t="shared" ref="AW279:AW342" si="371">IF(AO279&gt;AP$6,"",AQ$4*AP$14)</f>
        <v/>
      </c>
      <c r="AX279" s="5" t="str">
        <f t="shared" si="338"/>
        <v/>
      </c>
      <c r="AY279" s="16" t="str">
        <f t="shared" si="339"/>
        <v/>
      </c>
      <c r="AZ279" s="16" t="str">
        <f t="shared" si="340"/>
        <v/>
      </c>
      <c r="BA279" s="16" t="str">
        <f t="shared" ref="BA279:BA342" si="372">IFERROR(IF(AND(MONTH(AP279)=7,AP$9=2),2/(1+AP$13)^(AR279/360),IF(AND(MONTH(AP279)=12,AP$10=2),2/(1+AP$13)^(AR279/360),1/(1+AP$13)^(AR279/360))),"")</f>
        <v/>
      </c>
      <c r="BB279" s="16" t="str">
        <f t="shared" ref="BB279:BB342" ca="1" si="373">IFERROR(1/(1+AP$13)^(AR279/360),"")</f>
        <v/>
      </c>
      <c r="BF279" s="5">
        <v>258</v>
      </c>
      <c r="BG279" s="4" t="str">
        <f t="shared" ref="BG279:BG342" si="374">IF(BF279&gt;BG$6,"",EDATE(BG$22,BF278))</f>
        <v/>
      </c>
      <c r="BH279" s="5" t="str">
        <f t="shared" si="322"/>
        <v/>
      </c>
      <c r="BI279" s="5" t="str">
        <f t="shared" ref="BI279:BI342" ca="1" si="375">IFERROR(BH279+BI278,"")</f>
        <v/>
      </c>
      <c r="BJ279" s="2" t="str">
        <f t="shared" ref="BJ279:BJ342" si="376">IF(BF279&gt;BG$6,"",BQ278)</f>
        <v/>
      </c>
      <c r="BK279" s="2" t="str">
        <f t="shared" si="323"/>
        <v/>
      </c>
      <c r="BL279" s="16" t="str">
        <f t="shared" si="315"/>
        <v/>
      </c>
      <c r="BM279" s="16" t="str">
        <f t="shared" si="341"/>
        <v/>
      </c>
      <c r="BN279" s="14" t="str">
        <f t="shared" ref="BN279:BN342" si="377">IF(BF279&gt;BG$6,"",BH$4*BG$14)</f>
        <v/>
      </c>
      <c r="BO279" s="5" t="str">
        <f t="shared" si="342"/>
        <v/>
      </c>
      <c r="BP279" s="16" t="str">
        <f t="shared" si="343"/>
        <v/>
      </c>
      <c r="BQ279" s="16" t="str">
        <f t="shared" si="344"/>
        <v/>
      </c>
      <c r="BR279" s="16" t="str">
        <f t="shared" ref="BR279:BR342" si="378">IFERROR(IF(AND(MONTH(BG279)=7,BG$9=2),2/(1+BG$13)^(BI279/360),IF(AND(MONTH(BG279)=12,BG$10=2),2/(1+BG$13)^(BI279/360),1/(1+BG$13)^(BI279/360))),"")</f>
        <v/>
      </c>
      <c r="BS279" s="16" t="str">
        <f t="shared" ref="BS279:BS342" ca="1" si="379">IFERROR(1/(1+BG$13)^(BI279/360),"")</f>
        <v/>
      </c>
      <c r="BW279" s="5">
        <v>258</v>
      </c>
      <c r="BX279" s="4" t="str">
        <f t="shared" ref="BX279:BX342" si="380">IF(BW279&gt;BX$6,"",EDATE(BX$22,BW278))</f>
        <v/>
      </c>
      <c r="BY279" s="5" t="str">
        <f t="shared" si="324"/>
        <v/>
      </c>
      <c r="BZ279" s="5" t="str">
        <f t="shared" ref="BZ279:BZ342" ca="1" si="381">IFERROR(BY279+BZ278,"")</f>
        <v/>
      </c>
      <c r="CA279" s="2" t="str">
        <f t="shared" ref="CA279:CA342" si="382">IF(BW279&gt;BX$6,"",CH278)</f>
        <v/>
      </c>
      <c r="CB279" s="2" t="str">
        <f t="shared" si="325"/>
        <v/>
      </c>
      <c r="CC279" s="16" t="str">
        <f t="shared" si="316"/>
        <v/>
      </c>
      <c r="CD279" s="16" t="str">
        <f t="shared" si="345"/>
        <v/>
      </c>
      <c r="CE279" s="14" t="str">
        <f t="shared" ref="CE279:CE342" si="383">IF(BW279&gt;BX$6,"",BY$4*BX$14)</f>
        <v/>
      </c>
      <c r="CF279" s="5" t="str">
        <f t="shared" si="346"/>
        <v/>
      </c>
      <c r="CG279" s="16" t="str">
        <f t="shared" si="347"/>
        <v/>
      </c>
      <c r="CH279" s="16" t="str">
        <f t="shared" si="348"/>
        <v/>
      </c>
      <c r="CI279" s="16" t="str">
        <f t="shared" ref="CI279:CI342" si="384">IFERROR(IF(AND(MONTH(BX279)=7,BX$9=2),2/(1+BX$13)^(BZ279/360),IF(AND(MONTH(BX279)=12,BX$10=2),2/(1+BX$13)^(BZ279/360),1/(1+BX$13)^(BZ279/360))),"")</f>
        <v/>
      </c>
      <c r="CJ279" s="16" t="str">
        <f t="shared" ref="CJ279:CJ342" ca="1" si="385">IFERROR(1/(1+BX$13)^(BZ279/360),"")</f>
        <v/>
      </c>
      <c r="CN279" s="5">
        <v>258</v>
      </c>
      <c r="CO279" s="4" t="str">
        <f t="shared" ref="CO279:CO342" si="386">IF(CN279&gt;CO$6,"",EDATE(CO$22,CN278))</f>
        <v/>
      </c>
      <c r="CP279" s="5" t="str">
        <f t="shared" si="326"/>
        <v/>
      </c>
      <c r="CQ279" s="5" t="str">
        <f t="shared" ref="CQ279:CQ342" ca="1" si="387">IFERROR(CP279+CQ278,"")</f>
        <v/>
      </c>
      <c r="CR279" s="2" t="str">
        <f t="shared" ref="CR279:CR342" si="388">IF(CN279&gt;CO$6,"",CY278)</f>
        <v/>
      </c>
      <c r="CS279" s="2" t="str">
        <f t="shared" si="327"/>
        <v/>
      </c>
      <c r="CT279" s="16" t="str">
        <f t="shared" si="317"/>
        <v/>
      </c>
      <c r="CU279" s="16" t="str">
        <f t="shared" si="349"/>
        <v/>
      </c>
      <c r="CV279" s="14" t="str">
        <f t="shared" ref="CV279:CV342" si="389">IF(CN279&gt;CO$6,"",CP$4*CO$14)</f>
        <v/>
      </c>
      <c r="CW279" s="5" t="str">
        <f t="shared" si="350"/>
        <v/>
      </c>
      <c r="CX279" s="16" t="str">
        <f t="shared" si="351"/>
        <v/>
      </c>
      <c r="CY279" s="16" t="str">
        <f t="shared" si="352"/>
        <v/>
      </c>
      <c r="CZ279" s="16" t="str">
        <f t="shared" ref="CZ279:CZ342" si="390">IFERROR(IF(AND(MONTH(CO279)=7,CO$9=2),2/(1+CO$13)^(CQ279/360),IF(AND(MONTH(CO279)=12,CO$10=2),2/(1+CO$13)^(CQ279/360),1/(1+CO$13)^(CQ279/360))),"")</f>
        <v/>
      </c>
      <c r="DA279" s="16" t="str">
        <f t="shared" ref="DA279:DA342" ca="1" si="391">IFERROR(1/(1+CO$13)^(CQ279/360),"")</f>
        <v/>
      </c>
    </row>
    <row r="280" spans="2:105">
      <c r="B280" s="5">
        <v>259</v>
      </c>
      <c r="C280" s="4" t="str">
        <f t="shared" si="353"/>
        <v/>
      </c>
      <c r="D280" s="5" t="str">
        <f t="shared" si="354"/>
        <v/>
      </c>
      <c r="E280" s="5" t="str">
        <f t="shared" ca="1" si="355"/>
        <v/>
      </c>
      <c r="F280" s="2" t="str">
        <f t="shared" si="356"/>
        <v/>
      </c>
      <c r="G280" s="2" t="str">
        <f t="shared" si="328"/>
        <v/>
      </c>
      <c r="H280" s="16" t="str">
        <f t="shared" ref="H280:H343" si="392">IF(B280&gt;C$6,"",((1+C$11)^(D280/360)-1)*F280)</f>
        <v/>
      </c>
      <c r="I280" s="16" t="str">
        <f t="shared" si="329"/>
        <v/>
      </c>
      <c r="J280" s="14" t="str">
        <f t="shared" si="357"/>
        <v/>
      </c>
      <c r="K280" s="5" t="str">
        <f t="shared" si="330"/>
        <v/>
      </c>
      <c r="L280" s="16" t="str">
        <f t="shared" si="331"/>
        <v/>
      </c>
      <c r="M280" s="16" t="str">
        <f t="shared" si="332"/>
        <v/>
      </c>
      <c r="N280" s="16" t="str">
        <f t="shared" si="358"/>
        <v/>
      </c>
      <c r="O280" s="16" t="str">
        <f t="shared" ca="1" si="359"/>
        <v/>
      </c>
      <c r="P280" s="82"/>
      <c r="Q280" s="77" t="str">
        <f>IFERROR(IF('Simulación Cliente'!$H$21="Simple",G280+H280+I280+J280+K280,AC280+AD280+AE280+AF280+AG280),"")</f>
        <v/>
      </c>
      <c r="R280" s="79" t="str">
        <f t="shared" ca="1" si="360"/>
        <v/>
      </c>
      <c r="S280" s="78" t="str">
        <f ca="1">IFERROR((1+'Simulación Cliente'!$E$21)^(R280/360),"")</f>
        <v/>
      </c>
      <c r="T280" s="75" t="str">
        <f t="shared" ca="1" si="361"/>
        <v/>
      </c>
      <c r="X280" s="5">
        <v>259</v>
      </c>
      <c r="Y280" s="4" t="str">
        <f t="shared" si="362"/>
        <v/>
      </c>
      <c r="Z280" s="5" t="str">
        <f t="shared" si="318"/>
        <v/>
      </c>
      <c r="AA280" s="5" t="str">
        <f t="shared" ca="1" si="363"/>
        <v/>
      </c>
      <c r="AB280" s="2" t="str">
        <f t="shared" si="364"/>
        <v/>
      </c>
      <c r="AC280" s="2" t="str">
        <f t="shared" si="319"/>
        <v/>
      </c>
      <c r="AD280" s="16" t="str">
        <f t="shared" ref="AD280:AD343" si="393">IF(X280&gt;Y$6,"",((1+Y$11)^(Z280/360)-1)*AB280)</f>
        <v/>
      </c>
      <c r="AE280" s="16" t="str">
        <f t="shared" si="333"/>
        <v/>
      </c>
      <c r="AF280" s="14" t="str">
        <f t="shared" si="365"/>
        <v/>
      </c>
      <c r="AG280" s="5" t="str">
        <f t="shared" si="334"/>
        <v/>
      </c>
      <c r="AH280" s="16" t="str">
        <f t="shared" si="335"/>
        <v/>
      </c>
      <c r="AI280" s="16" t="str">
        <f t="shared" si="336"/>
        <v/>
      </c>
      <c r="AJ280" s="16" t="str">
        <f t="shared" si="366"/>
        <v/>
      </c>
      <c r="AK280" s="16" t="str">
        <f t="shared" ca="1" si="367"/>
        <v/>
      </c>
      <c r="AO280" s="5">
        <v>259</v>
      </c>
      <c r="AP280" s="4" t="str">
        <f t="shared" si="368"/>
        <v/>
      </c>
      <c r="AQ280" s="5" t="str">
        <f t="shared" si="320"/>
        <v/>
      </c>
      <c r="AR280" s="5" t="str">
        <f t="shared" ca="1" si="369"/>
        <v/>
      </c>
      <c r="AS280" s="2" t="str">
        <f t="shared" si="370"/>
        <v/>
      </c>
      <c r="AT280" s="2" t="str">
        <f t="shared" si="321"/>
        <v/>
      </c>
      <c r="AU280" s="16" t="str">
        <f t="shared" ref="AU280:AU343" si="394">IF(AO280&gt;AP$6,"",((1+AP$11)^(AQ280/360)-1)*AS280)</f>
        <v/>
      </c>
      <c r="AV280" s="16" t="str">
        <f t="shared" si="337"/>
        <v/>
      </c>
      <c r="AW280" s="14" t="str">
        <f t="shared" si="371"/>
        <v/>
      </c>
      <c r="AX280" s="5" t="str">
        <f t="shared" si="338"/>
        <v/>
      </c>
      <c r="AY280" s="16" t="str">
        <f t="shared" si="339"/>
        <v/>
      </c>
      <c r="AZ280" s="16" t="str">
        <f t="shared" si="340"/>
        <v/>
      </c>
      <c r="BA280" s="16" t="str">
        <f t="shared" si="372"/>
        <v/>
      </c>
      <c r="BB280" s="16" t="str">
        <f t="shared" ca="1" si="373"/>
        <v/>
      </c>
      <c r="BF280" s="5">
        <v>259</v>
      </c>
      <c r="BG280" s="4" t="str">
        <f t="shared" si="374"/>
        <v/>
      </c>
      <c r="BH280" s="5" t="str">
        <f t="shared" si="322"/>
        <v/>
      </c>
      <c r="BI280" s="5" t="str">
        <f t="shared" ca="1" si="375"/>
        <v/>
      </c>
      <c r="BJ280" s="2" t="str">
        <f t="shared" si="376"/>
        <v/>
      </c>
      <c r="BK280" s="2" t="str">
        <f t="shared" si="323"/>
        <v/>
      </c>
      <c r="BL280" s="16" t="str">
        <f t="shared" ref="BL280:BL343" si="395">IF(BF280&gt;BG$6,"",((1+BG$11)^(BH280/360)-1)*BJ280)</f>
        <v/>
      </c>
      <c r="BM280" s="16" t="str">
        <f t="shared" si="341"/>
        <v/>
      </c>
      <c r="BN280" s="14" t="str">
        <f t="shared" si="377"/>
        <v/>
      </c>
      <c r="BO280" s="5" t="str">
        <f t="shared" si="342"/>
        <v/>
      </c>
      <c r="BP280" s="16" t="str">
        <f t="shared" si="343"/>
        <v/>
      </c>
      <c r="BQ280" s="16" t="str">
        <f t="shared" si="344"/>
        <v/>
      </c>
      <c r="BR280" s="16" t="str">
        <f t="shared" si="378"/>
        <v/>
      </c>
      <c r="BS280" s="16" t="str">
        <f t="shared" ca="1" si="379"/>
        <v/>
      </c>
      <c r="BW280" s="5">
        <v>259</v>
      </c>
      <c r="BX280" s="4" t="str">
        <f t="shared" si="380"/>
        <v/>
      </c>
      <c r="BY280" s="5" t="str">
        <f t="shared" si="324"/>
        <v/>
      </c>
      <c r="BZ280" s="5" t="str">
        <f t="shared" ca="1" si="381"/>
        <v/>
      </c>
      <c r="CA280" s="2" t="str">
        <f t="shared" si="382"/>
        <v/>
      </c>
      <c r="CB280" s="2" t="str">
        <f t="shared" si="325"/>
        <v/>
      </c>
      <c r="CC280" s="16" t="str">
        <f t="shared" ref="CC280:CC343" si="396">IF(BW280&gt;BX$6,"",((1+BX$11)^(BY280/360)-1)*CA280)</f>
        <v/>
      </c>
      <c r="CD280" s="16" t="str">
        <f t="shared" si="345"/>
        <v/>
      </c>
      <c r="CE280" s="14" t="str">
        <f t="shared" si="383"/>
        <v/>
      </c>
      <c r="CF280" s="5" t="str">
        <f t="shared" si="346"/>
        <v/>
      </c>
      <c r="CG280" s="16" t="str">
        <f t="shared" si="347"/>
        <v/>
      </c>
      <c r="CH280" s="16" t="str">
        <f t="shared" si="348"/>
        <v/>
      </c>
      <c r="CI280" s="16" t="str">
        <f t="shared" si="384"/>
        <v/>
      </c>
      <c r="CJ280" s="16" t="str">
        <f t="shared" ca="1" si="385"/>
        <v/>
      </c>
      <c r="CN280" s="5">
        <v>259</v>
      </c>
      <c r="CO280" s="4" t="str">
        <f t="shared" si="386"/>
        <v/>
      </c>
      <c r="CP280" s="5" t="str">
        <f t="shared" si="326"/>
        <v/>
      </c>
      <c r="CQ280" s="5" t="str">
        <f t="shared" ca="1" si="387"/>
        <v/>
      </c>
      <c r="CR280" s="2" t="str">
        <f t="shared" si="388"/>
        <v/>
      </c>
      <c r="CS280" s="2" t="str">
        <f t="shared" si="327"/>
        <v/>
      </c>
      <c r="CT280" s="16" t="str">
        <f t="shared" ref="CT280:CT343" si="397">IF(CN280&gt;CO$6,"",((1+CO$11)^(CP280/360)-1)*CR280)</f>
        <v/>
      </c>
      <c r="CU280" s="16" t="str">
        <f t="shared" si="349"/>
        <v/>
      </c>
      <c r="CV280" s="14" t="str">
        <f t="shared" si="389"/>
        <v/>
      </c>
      <c r="CW280" s="5" t="str">
        <f t="shared" si="350"/>
        <v/>
      </c>
      <c r="CX280" s="16" t="str">
        <f t="shared" si="351"/>
        <v/>
      </c>
      <c r="CY280" s="16" t="str">
        <f t="shared" si="352"/>
        <v/>
      </c>
      <c r="CZ280" s="16" t="str">
        <f t="shared" si="390"/>
        <v/>
      </c>
      <c r="DA280" s="16" t="str">
        <f t="shared" ca="1" si="391"/>
        <v/>
      </c>
    </row>
    <row r="281" spans="2:105">
      <c r="B281" s="5">
        <v>260</v>
      </c>
      <c r="C281" s="4" t="str">
        <f t="shared" si="353"/>
        <v/>
      </c>
      <c r="D281" s="5" t="str">
        <f t="shared" si="354"/>
        <v/>
      </c>
      <c r="E281" s="5" t="str">
        <f t="shared" ca="1" si="355"/>
        <v/>
      </c>
      <c r="F281" s="2" t="str">
        <f t="shared" si="356"/>
        <v/>
      </c>
      <c r="G281" s="2" t="str">
        <f t="shared" si="328"/>
        <v/>
      </c>
      <c r="H281" s="16" t="str">
        <f t="shared" si="392"/>
        <v/>
      </c>
      <c r="I281" s="16" t="str">
        <f t="shared" si="329"/>
        <v/>
      </c>
      <c r="J281" s="14" t="str">
        <f t="shared" si="357"/>
        <v/>
      </c>
      <c r="K281" s="5" t="str">
        <f t="shared" si="330"/>
        <v/>
      </c>
      <c r="L281" s="16" t="str">
        <f t="shared" si="331"/>
        <v/>
      </c>
      <c r="M281" s="16" t="str">
        <f t="shared" si="332"/>
        <v/>
      </c>
      <c r="N281" s="16" t="str">
        <f t="shared" si="358"/>
        <v/>
      </c>
      <c r="O281" s="16" t="str">
        <f t="shared" ca="1" si="359"/>
        <v/>
      </c>
      <c r="P281" s="82"/>
      <c r="Q281" s="77" t="str">
        <f>IFERROR(IF('Simulación Cliente'!$H$21="Simple",G281+H281+I281+J281+K281,AC281+AD281+AE281+AF281+AG281),"")</f>
        <v/>
      </c>
      <c r="R281" s="79" t="str">
        <f t="shared" ca="1" si="360"/>
        <v/>
      </c>
      <c r="S281" s="78" t="str">
        <f ca="1">IFERROR((1+'Simulación Cliente'!$E$21)^(R281/360),"")</f>
        <v/>
      </c>
      <c r="T281" s="75" t="str">
        <f t="shared" ca="1" si="361"/>
        <v/>
      </c>
      <c r="X281" s="5">
        <v>260</v>
      </c>
      <c r="Y281" s="4" t="str">
        <f t="shared" si="362"/>
        <v/>
      </c>
      <c r="Z281" s="5" t="str">
        <f t="shared" ref="Z281:Z344" si="398">IF(X281&gt;Y$6,"",Y281-Y280)</f>
        <v/>
      </c>
      <c r="AA281" s="5" t="str">
        <f t="shared" ca="1" si="363"/>
        <v/>
      </c>
      <c r="AB281" s="2" t="str">
        <f t="shared" si="364"/>
        <v/>
      </c>
      <c r="AC281" s="2" t="str">
        <f t="shared" ref="AC281:AC344" si="399">IF(X281&gt;Y$6,"",AH281-AG281-AF281-AE281-AD281)</f>
        <v/>
      </c>
      <c r="AD281" s="16" t="str">
        <f t="shared" si="393"/>
        <v/>
      </c>
      <c r="AE281" s="16" t="str">
        <f t="shared" si="333"/>
        <v/>
      </c>
      <c r="AF281" s="14" t="str">
        <f t="shared" si="365"/>
        <v/>
      </c>
      <c r="AG281" s="5" t="str">
        <f t="shared" si="334"/>
        <v/>
      </c>
      <c r="AH281" s="16" t="str">
        <f t="shared" si="335"/>
        <v/>
      </c>
      <c r="AI281" s="16" t="str">
        <f t="shared" si="336"/>
        <v/>
      </c>
      <c r="AJ281" s="16" t="str">
        <f t="shared" si="366"/>
        <v/>
      </c>
      <c r="AK281" s="16" t="str">
        <f t="shared" ca="1" si="367"/>
        <v/>
      </c>
      <c r="AO281" s="5">
        <v>260</v>
      </c>
      <c r="AP281" s="4" t="str">
        <f t="shared" si="368"/>
        <v/>
      </c>
      <c r="AQ281" s="5" t="str">
        <f t="shared" ref="AQ281:AQ344" si="400">IF(AO281&gt;AP$6,"",AP281-AP280)</f>
        <v/>
      </c>
      <c r="AR281" s="5" t="str">
        <f t="shared" ca="1" si="369"/>
        <v/>
      </c>
      <c r="AS281" s="2" t="str">
        <f t="shared" si="370"/>
        <v/>
      </c>
      <c r="AT281" s="2" t="str">
        <f t="shared" ref="AT281:AT344" si="401">IF(AO281&gt;AP$6,"",AY281-AX281-AW281-AV281-AU281)</f>
        <v/>
      </c>
      <c r="AU281" s="16" t="str">
        <f t="shared" si="394"/>
        <v/>
      </c>
      <c r="AV281" s="16" t="str">
        <f t="shared" si="337"/>
        <v/>
      </c>
      <c r="AW281" s="14" t="str">
        <f t="shared" si="371"/>
        <v/>
      </c>
      <c r="AX281" s="5" t="str">
        <f t="shared" si="338"/>
        <v/>
      </c>
      <c r="AY281" s="16" t="str">
        <f t="shared" si="339"/>
        <v/>
      </c>
      <c r="AZ281" s="16" t="str">
        <f t="shared" si="340"/>
        <v/>
      </c>
      <c r="BA281" s="16" t="str">
        <f t="shared" si="372"/>
        <v/>
      </c>
      <c r="BB281" s="16" t="str">
        <f t="shared" ca="1" si="373"/>
        <v/>
      </c>
      <c r="BF281" s="5">
        <v>260</v>
      </c>
      <c r="BG281" s="4" t="str">
        <f t="shared" si="374"/>
        <v/>
      </c>
      <c r="BH281" s="5" t="str">
        <f t="shared" ref="BH281:BH344" si="402">IF(BF281&gt;BG$6,"",BG281-BG280)</f>
        <v/>
      </c>
      <c r="BI281" s="5" t="str">
        <f t="shared" ca="1" si="375"/>
        <v/>
      </c>
      <c r="BJ281" s="2" t="str">
        <f t="shared" si="376"/>
        <v/>
      </c>
      <c r="BK281" s="2" t="str">
        <f t="shared" ref="BK281:BK344" si="403">IF(BF281&gt;BG$6,"",BP281-BO281-BN281-BM281-BL281)</f>
        <v/>
      </c>
      <c r="BL281" s="16" t="str">
        <f t="shared" si="395"/>
        <v/>
      </c>
      <c r="BM281" s="16" t="str">
        <f t="shared" si="341"/>
        <v/>
      </c>
      <c r="BN281" s="14" t="str">
        <f t="shared" si="377"/>
        <v/>
      </c>
      <c r="BO281" s="5" t="str">
        <f t="shared" si="342"/>
        <v/>
      </c>
      <c r="BP281" s="16" t="str">
        <f t="shared" si="343"/>
        <v/>
      </c>
      <c r="BQ281" s="16" t="str">
        <f t="shared" si="344"/>
        <v/>
      </c>
      <c r="BR281" s="16" t="str">
        <f t="shared" si="378"/>
        <v/>
      </c>
      <c r="BS281" s="16" t="str">
        <f t="shared" ca="1" si="379"/>
        <v/>
      </c>
      <c r="BW281" s="5">
        <v>260</v>
      </c>
      <c r="BX281" s="4" t="str">
        <f t="shared" si="380"/>
        <v/>
      </c>
      <c r="BY281" s="5" t="str">
        <f t="shared" ref="BY281:BY344" si="404">IF(BW281&gt;BX$6,"",BX281-BX280)</f>
        <v/>
      </c>
      <c r="BZ281" s="5" t="str">
        <f t="shared" ca="1" si="381"/>
        <v/>
      </c>
      <c r="CA281" s="2" t="str">
        <f t="shared" si="382"/>
        <v/>
      </c>
      <c r="CB281" s="2" t="str">
        <f t="shared" ref="CB281:CB344" si="405">IF(BW281&gt;BX$6,"",CG281-CF281-CE281-CD281-CC281)</f>
        <v/>
      </c>
      <c r="CC281" s="16" t="str">
        <f t="shared" si="396"/>
        <v/>
      </c>
      <c r="CD281" s="16" t="str">
        <f t="shared" si="345"/>
        <v/>
      </c>
      <c r="CE281" s="14" t="str">
        <f t="shared" si="383"/>
        <v/>
      </c>
      <c r="CF281" s="5" t="str">
        <f t="shared" si="346"/>
        <v/>
      </c>
      <c r="CG281" s="16" t="str">
        <f t="shared" si="347"/>
        <v/>
      </c>
      <c r="CH281" s="16" t="str">
        <f t="shared" si="348"/>
        <v/>
      </c>
      <c r="CI281" s="16" t="str">
        <f t="shared" si="384"/>
        <v/>
      </c>
      <c r="CJ281" s="16" t="str">
        <f t="shared" ca="1" si="385"/>
        <v/>
      </c>
      <c r="CN281" s="5">
        <v>260</v>
      </c>
      <c r="CO281" s="4" t="str">
        <f t="shared" si="386"/>
        <v/>
      </c>
      <c r="CP281" s="5" t="str">
        <f t="shared" ref="CP281:CP344" si="406">IF(CN281&gt;CO$6,"",CO281-CO280)</f>
        <v/>
      </c>
      <c r="CQ281" s="5" t="str">
        <f t="shared" ca="1" si="387"/>
        <v/>
      </c>
      <c r="CR281" s="2" t="str">
        <f t="shared" si="388"/>
        <v/>
      </c>
      <c r="CS281" s="2" t="str">
        <f t="shared" ref="CS281:CS344" si="407">IF(CN281&gt;CO$6,"",CX281-CW281-CV281-CU281-CT281)</f>
        <v/>
      </c>
      <c r="CT281" s="16" t="str">
        <f t="shared" si="397"/>
        <v/>
      </c>
      <c r="CU281" s="16" t="str">
        <f t="shared" si="349"/>
        <v/>
      </c>
      <c r="CV281" s="14" t="str">
        <f t="shared" si="389"/>
        <v/>
      </c>
      <c r="CW281" s="5" t="str">
        <f t="shared" si="350"/>
        <v/>
      </c>
      <c r="CX281" s="16" t="str">
        <f t="shared" si="351"/>
        <v/>
      </c>
      <c r="CY281" s="16" t="str">
        <f t="shared" si="352"/>
        <v/>
      </c>
      <c r="CZ281" s="16" t="str">
        <f t="shared" si="390"/>
        <v/>
      </c>
      <c r="DA281" s="16" t="str">
        <f t="shared" ca="1" si="391"/>
        <v/>
      </c>
    </row>
    <row r="282" spans="2:105">
      <c r="B282" s="5">
        <v>261</v>
      </c>
      <c r="C282" s="4" t="str">
        <f t="shared" si="353"/>
        <v/>
      </c>
      <c r="D282" s="5" t="str">
        <f t="shared" si="354"/>
        <v/>
      </c>
      <c r="E282" s="5" t="str">
        <f t="shared" ca="1" si="355"/>
        <v/>
      </c>
      <c r="F282" s="2" t="str">
        <f t="shared" si="356"/>
        <v/>
      </c>
      <c r="G282" s="2" t="str">
        <f t="shared" si="328"/>
        <v/>
      </c>
      <c r="H282" s="16" t="str">
        <f t="shared" si="392"/>
        <v/>
      </c>
      <c r="I282" s="16" t="str">
        <f t="shared" si="329"/>
        <v/>
      </c>
      <c r="J282" s="14" t="str">
        <f t="shared" si="357"/>
        <v/>
      </c>
      <c r="K282" s="5" t="str">
        <f t="shared" si="330"/>
        <v/>
      </c>
      <c r="L282" s="16" t="str">
        <f t="shared" si="331"/>
        <v/>
      </c>
      <c r="M282" s="16" t="str">
        <f t="shared" si="332"/>
        <v/>
      </c>
      <c r="N282" s="16" t="str">
        <f t="shared" si="358"/>
        <v/>
      </c>
      <c r="O282" s="16" t="str">
        <f t="shared" ca="1" si="359"/>
        <v/>
      </c>
      <c r="P282" s="82"/>
      <c r="Q282" s="77" t="str">
        <f>IFERROR(IF('Simulación Cliente'!$H$21="Simple",G282+H282+I282+J282+K282,AC282+AD282+AE282+AF282+AG282),"")</f>
        <v/>
      </c>
      <c r="R282" s="79" t="str">
        <f t="shared" ca="1" si="360"/>
        <v/>
      </c>
      <c r="S282" s="78" t="str">
        <f ca="1">IFERROR((1+'Simulación Cliente'!$E$21)^(R282/360),"")</f>
        <v/>
      </c>
      <c r="T282" s="75" t="str">
        <f t="shared" ca="1" si="361"/>
        <v/>
      </c>
      <c r="X282" s="5">
        <v>261</v>
      </c>
      <c r="Y282" s="4" t="str">
        <f t="shared" si="362"/>
        <v/>
      </c>
      <c r="Z282" s="5" t="str">
        <f t="shared" si="398"/>
        <v/>
      </c>
      <c r="AA282" s="5" t="str">
        <f t="shared" ca="1" si="363"/>
        <v/>
      </c>
      <c r="AB282" s="2" t="str">
        <f t="shared" si="364"/>
        <v/>
      </c>
      <c r="AC282" s="2" t="str">
        <f t="shared" si="399"/>
        <v/>
      </c>
      <c r="AD282" s="16" t="str">
        <f t="shared" si="393"/>
        <v/>
      </c>
      <c r="AE282" s="16" t="str">
        <f t="shared" si="333"/>
        <v/>
      </c>
      <c r="AF282" s="14" t="str">
        <f t="shared" si="365"/>
        <v/>
      </c>
      <c r="AG282" s="5" t="str">
        <f t="shared" si="334"/>
        <v/>
      </c>
      <c r="AH282" s="16" t="str">
        <f t="shared" si="335"/>
        <v/>
      </c>
      <c r="AI282" s="16" t="str">
        <f t="shared" si="336"/>
        <v/>
      </c>
      <c r="AJ282" s="16" t="str">
        <f t="shared" si="366"/>
        <v/>
      </c>
      <c r="AK282" s="16" t="str">
        <f t="shared" ca="1" si="367"/>
        <v/>
      </c>
      <c r="AO282" s="5">
        <v>261</v>
      </c>
      <c r="AP282" s="4" t="str">
        <f t="shared" si="368"/>
        <v/>
      </c>
      <c r="AQ282" s="5" t="str">
        <f t="shared" si="400"/>
        <v/>
      </c>
      <c r="AR282" s="5" t="str">
        <f t="shared" ca="1" si="369"/>
        <v/>
      </c>
      <c r="AS282" s="2" t="str">
        <f t="shared" si="370"/>
        <v/>
      </c>
      <c r="AT282" s="2" t="str">
        <f t="shared" si="401"/>
        <v/>
      </c>
      <c r="AU282" s="16" t="str">
        <f t="shared" si="394"/>
        <v/>
      </c>
      <c r="AV282" s="16" t="str">
        <f t="shared" si="337"/>
        <v/>
      </c>
      <c r="AW282" s="14" t="str">
        <f t="shared" si="371"/>
        <v/>
      </c>
      <c r="AX282" s="5" t="str">
        <f t="shared" si="338"/>
        <v/>
      </c>
      <c r="AY282" s="16" t="str">
        <f t="shared" si="339"/>
        <v/>
      </c>
      <c r="AZ282" s="16" t="str">
        <f t="shared" si="340"/>
        <v/>
      </c>
      <c r="BA282" s="16" t="str">
        <f t="shared" si="372"/>
        <v/>
      </c>
      <c r="BB282" s="16" t="str">
        <f t="shared" ca="1" si="373"/>
        <v/>
      </c>
      <c r="BF282" s="5">
        <v>261</v>
      </c>
      <c r="BG282" s="4" t="str">
        <f t="shared" si="374"/>
        <v/>
      </c>
      <c r="BH282" s="5" t="str">
        <f t="shared" si="402"/>
        <v/>
      </c>
      <c r="BI282" s="5" t="str">
        <f t="shared" ca="1" si="375"/>
        <v/>
      </c>
      <c r="BJ282" s="2" t="str">
        <f t="shared" si="376"/>
        <v/>
      </c>
      <c r="BK282" s="2" t="str">
        <f t="shared" si="403"/>
        <v/>
      </c>
      <c r="BL282" s="16" t="str">
        <f t="shared" si="395"/>
        <v/>
      </c>
      <c r="BM282" s="16" t="str">
        <f t="shared" si="341"/>
        <v/>
      </c>
      <c r="BN282" s="14" t="str">
        <f t="shared" si="377"/>
        <v/>
      </c>
      <c r="BO282" s="5" t="str">
        <f t="shared" si="342"/>
        <v/>
      </c>
      <c r="BP282" s="16" t="str">
        <f t="shared" si="343"/>
        <v/>
      </c>
      <c r="BQ282" s="16" t="str">
        <f t="shared" si="344"/>
        <v/>
      </c>
      <c r="BR282" s="16" t="str">
        <f t="shared" si="378"/>
        <v/>
      </c>
      <c r="BS282" s="16" t="str">
        <f t="shared" ca="1" si="379"/>
        <v/>
      </c>
      <c r="BW282" s="5">
        <v>261</v>
      </c>
      <c r="BX282" s="4" t="str">
        <f t="shared" si="380"/>
        <v/>
      </c>
      <c r="BY282" s="5" t="str">
        <f t="shared" si="404"/>
        <v/>
      </c>
      <c r="BZ282" s="5" t="str">
        <f t="shared" ca="1" si="381"/>
        <v/>
      </c>
      <c r="CA282" s="2" t="str">
        <f t="shared" si="382"/>
        <v/>
      </c>
      <c r="CB282" s="2" t="str">
        <f t="shared" si="405"/>
        <v/>
      </c>
      <c r="CC282" s="16" t="str">
        <f t="shared" si="396"/>
        <v/>
      </c>
      <c r="CD282" s="16" t="str">
        <f t="shared" si="345"/>
        <v/>
      </c>
      <c r="CE282" s="14" t="str">
        <f t="shared" si="383"/>
        <v/>
      </c>
      <c r="CF282" s="5" t="str">
        <f t="shared" si="346"/>
        <v/>
      </c>
      <c r="CG282" s="16" t="str">
        <f t="shared" si="347"/>
        <v/>
      </c>
      <c r="CH282" s="16" t="str">
        <f t="shared" si="348"/>
        <v/>
      </c>
      <c r="CI282" s="16" t="str">
        <f t="shared" si="384"/>
        <v/>
      </c>
      <c r="CJ282" s="16" t="str">
        <f t="shared" ca="1" si="385"/>
        <v/>
      </c>
      <c r="CN282" s="5">
        <v>261</v>
      </c>
      <c r="CO282" s="4" t="str">
        <f t="shared" si="386"/>
        <v/>
      </c>
      <c r="CP282" s="5" t="str">
        <f t="shared" si="406"/>
        <v/>
      </c>
      <c r="CQ282" s="5" t="str">
        <f t="shared" ca="1" si="387"/>
        <v/>
      </c>
      <c r="CR282" s="2" t="str">
        <f t="shared" si="388"/>
        <v/>
      </c>
      <c r="CS282" s="2" t="str">
        <f t="shared" si="407"/>
        <v/>
      </c>
      <c r="CT282" s="16" t="str">
        <f t="shared" si="397"/>
        <v/>
      </c>
      <c r="CU282" s="16" t="str">
        <f t="shared" si="349"/>
        <v/>
      </c>
      <c r="CV282" s="14" t="str">
        <f t="shared" si="389"/>
        <v/>
      </c>
      <c r="CW282" s="5" t="str">
        <f t="shared" si="350"/>
        <v/>
      </c>
      <c r="CX282" s="16" t="str">
        <f t="shared" si="351"/>
        <v/>
      </c>
      <c r="CY282" s="16" t="str">
        <f t="shared" si="352"/>
        <v/>
      </c>
      <c r="CZ282" s="16" t="str">
        <f t="shared" si="390"/>
        <v/>
      </c>
      <c r="DA282" s="16" t="str">
        <f t="shared" ca="1" si="391"/>
        <v/>
      </c>
    </row>
    <row r="283" spans="2:105">
      <c r="B283" s="5">
        <v>262</v>
      </c>
      <c r="C283" s="4" t="str">
        <f t="shared" si="353"/>
        <v/>
      </c>
      <c r="D283" s="5" t="str">
        <f t="shared" si="354"/>
        <v/>
      </c>
      <c r="E283" s="5" t="str">
        <f t="shared" ca="1" si="355"/>
        <v/>
      </c>
      <c r="F283" s="2" t="str">
        <f t="shared" si="356"/>
        <v/>
      </c>
      <c r="G283" s="2" t="str">
        <f t="shared" si="328"/>
        <v/>
      </c>
      <c r="H283" s="16" t="str">
        <f t="shared" si="392"/>
        <v/>
      </c>
      <c r="I283" s="16" t="str">
        <f t="shared" si="329"/>
        <v/>
      </c>
      <c r="J283" s="14" t="str">
        <f t="shared" si="357"/>
        <v/>
      </c>
      <c r="K283" s="5" t="str">
        <f t="shared" si="330"/>
        <v/>
      </c>
      <c r="L283" s="16" t="str">
        <f t="shared" si="331"/>
        <v/>
      </c>
      <c r="M283" s="16" t="str">
        <f t="shared" si="332"/>
        <v/>
      </c>
      <c r="N283" s="16" t="str">
        <f t="shared" si="358"/>
        <v/>
      </c>
      <c r="O283" s="16" t="str">
        <f t="shared" ca="1" si="359"/>
        <v/>
      </c>
      <c r="P283" s="82"/>
      <c r="Q283" s="77" t="str">
        <f>IFERROR(IF('Simulación Cliente'!$H$21="Simple",G283+H283+I283+J283+K283,AC283+AD283+AE283+AF283+AG283),"")</f>
        <v/>
      </c>
      <c r="R283" s="79" t="str">
        <f t="shared" ca="1" si="360"/>
        <v/>
      </c>
      <c r="S283" s="78" t="str">
        <f ca="1">IFERROR((1+'Simulación Cliente'!$E$21)^(R283/360),"")</f>
        <v/>
      </c>
      <c r="T283" s="75" t="str">
        <f t="shared" ca="1" si="361"/>
        <v/>
      </c>
      <c r="X283" s="5">
        <v>262</v>
      </c>
      <c r="Y283" s="4" t="str">
        <f t="shared" si="362"/>
        <v/>
      </c>
      <c r="Z283" s="5" t="str">
        <f t="shared" si="398"/>
        <v/>
      </c>
      <c r="AA283" s="5" t="str">
        <f t="shared" ca="1" si="363"/>
        <v/>
      </c>
      <c r="AB283" s="2" t="str">
        <f t="shared" si="364"/>
        <v/>
      </c>
      <c r="AC283" s="2" t="str">
        <f t="shared" si="399"/>
        <v/>
      </c>
      <c r="AD283" s="16" t="str">
        <f t="shared" si="393"/>
        <v/>
      </c>
      <c r="AE283" s="16" t="str">
        <f t="shared" si="333"/>
        <v/>
      </c>
      <c r="AF283" s="14" t="str">
        <f t="shared" si="365"/>
        <v/>
      </c>
      <c r="AG283" s="5" t="str">
        <f t="shared" si="334"/>
        <v/>
      </c>
      <c r="AH283" s="16" t="str">
        <f t="shared" si="335"/>
        <v/>
      </c>
      <c r="AI283" s="16" t="str">
        <f t="shared" si="336"/>
        <v/>
      </c>
      <c r="AJ283" s="16" t="str">
        <f t="shared" si="366"/>
        <v/>
      </c>
      <c r="AK283" s="16" t="str">
        <f t="shared" ca="1" si="367"/>
        <v/>
      </c>
      <c r="AO283" s="5">
        <v>262</v>
      </c>
      <c r="AP283" s="4" t="str">
        <f t="shared" si="368"/>
        <v/>
      </c>
      <c r="AQ283" s="5" t="str">
        <f t="shared" si="400"/>
        <v/>
      </c>
      <c r="AR283" s="5" t="str">
        <f t="shared" ca="1" si="369"/>
        <v/>
      </c>
      <c r="AS283" s="2" t="str">
        <f t="shared" si="370"/>
        <v/>
      </c>
      <c r="AT283" s="2" t="str">
        <f t="shared" si="401"/>
        <v/>
      </c>
      <c r="AU283" s="16" t="str">
        <f t="shared" si="394"/>
        <v/>
      </c>
      <c r="AV283" s="16" t="str">
        <f t="shared" si="337"/>
        <v/>
      </c>
      <c r="AW283" s="14" t="str">
        <f t="shared" si="371"/>
        <v/>
      </c>
      <c r="AX283" s="5" t="str">
        <f t="shared" si="338"/>
        <v/>
      </c>
      <c r="AY283" s="16" t="str">
        <f t="shared" si="339"/>
        <v/>
      </c>
      <c r="AZ283" s="16" t="str">
        <f t="shared" si="340"/>
        <v/>
      </c>
      <c r="BA283" s="16" t="str">
        <f t="shared" si="372"/>
        <v/>
      </c>
      <c r="BB283" s="16" t="str">
        <f t="shared" ca="1" si="373"/>
        <v/>
      </c>
      <c r="BF283" s="5">
        <v>262</v>
      </c>
      <c r="BG283" s="4" t="str">
        <f t="shared" si="374"/>
        <v/>
      </c>
      <c r="BH283" s="5" t="str">
        <f t="shared" si="402"/>
        <v/>
      </c>
      <c r="BI283" s="5" t="str">
        <f t="shared" ca="1" si="375"/>
        <v/>
      </c>
      <c r="BJ283" s="2" t="str">
        <f t="shared" si="376"/>
        <v/>
      </c>
      <c r="BK283" s="2" t="str">
        <f t="shared" si="403"/>
        <v/>
      </c>
      <c r="BL283" s="16" t="str">
        <f t="shared" si="395"/>
        <v/>
      </c>
      <c r="BM283" s="16" t="str">
        <f t="shared" si="341"/>
        <v/>
      </c>
      <c r="BN283" s="14" t="str">
        <f t="shared" si="377"/>
        <v/>
      </c>
      <c r="BO283" s="5" t="str">
        <f t="shared" si="342"/>
        <v/>
      </c>
      <c r="BP283" s="16" t="str">
        <f t="shared" si="343"/>
        <v/>
      </c>
      <c r="BQ283" s="16" t="str">
        <f t="shared" si="344"/>
        <v/>
      </c>
      <c r="BR283" s="16" t="str">
        <f t="shared" si="378"/>
        <v/>
      </c>
      <c r="BS283" s="16" t="str">
        <f t="shared" ca="1" si="379"/>
        <v/>
      </c>
      <c r="BW283" s="5">
        <v>262</v>
      </c>
      <c r="BX283" s="4" t="str">
        <f t="shared" si="380"/>
        <v/>
      </c>
      <c r="BY283" s="5" t="str">
        <f t="shared" si="404"/>
        <v/>
      </c>
      <c r="BZ283" s="5" t="str">
        <f t="shared" ca="1" si="381"/>
        <v/>
      </c>
      <c r="CA283" s="2" t="str">
        <f t="shared" si="382"/>
        <v/>
      </c>
      <c r="CB283" s="2" t="str">
        <f t="shared" si="405"/>
        <v/>
      </c>
      <c r="CC283" s="16" t="str">
        <f t="shared" si="396"/>
        <v/>
      </c>
      <c r="CD283" s="16" t="str">
        <f t="shared" si="345"/>
        <v/>
      </c>
      <c r="CE283" s="14" t="str">
        <f t="shared" si="383"/>
        <v/>
      </c>
      <c r="CF283" s="5" t="str">
        <f t="shared" si="346"/>
        <v/>
      </c>
      <c r="CG283" s="16" t="str">
        <f t="shared" si="347"/>
        <v/>
      </c>
      <c r="CH283" s="16" t="str">
        <f t="shared" si="348"/>
        <v/>
      </c>
      <c r="CI283" s="16" t="str">
        <f t="shared" si="384"/>
        <v/>
      </c>
      <c r="CJ283" s="16" t="str">
        <f t="shared" ca="1" si="385"/>
        <v/>
      </c>
      <c r="CN283" s="5">
        <v>262</v>
      </c>
      <c r="CO283" s="4" t="str">
        <f t="shared" si="386"/>
        <v/>
      </c>
      <c r="CP283" s="5" t="str">
        <f t="shared" si="406"/>
        <v/>
      </c>
      <c r="CQ283" s="5" t="str">
        <f t="shared" ca="1" si="387"/>
        <v/>
      </c>
      <c r="CR283" s="2" t="str">
        <f t="shared" si="388"/>
        <v/>
      </c>
      <c r="CS283" s="2" t="str">
        <f t="shared" si="407"/>
        <v/>
      </c>
      <c r="CT283" s="16" t="str">
        <f t="shared" si="397"/>
        <v/>
      </c>
      <c r="CU283" s="16" t="str">
        <f t="shared" si="349"/>
        <v/>
      </c>
      <c r="CV283" s="14" t="str">
        <f t="shared" si="389"/>
        <v/>
      </c>
      <c r="CW283" s="5" t="str">
        <f t="shared" si="350"/>
        <v/>
      </c>
      <c r="CX283" s="16" t="str">
        <f t="shared" si="351"/>
        <v/>
      </c>
      <c r="CY283" s="16" t="str">
        <f t="shared" si="352"/>
        <v/>
      </c>
      <c r="CZ283" s="16" t="str">
        <f t="shared" si="390"/>
        <v/>
      </c>
      <c r="DA283" s="16" t="str">
        <f t="shared" ca="1" si="391"/>
        <v/>
      </c>
    </row>
    <row r="284" spans="2:105">
      <c r="B284" s="5">
        <v>263</v>
      </c>
      <c r="C284" s="4" t="str">
        <f t="shared" si="353"/>
        <v/>
      </c>
      <c r="D284" s="5" t="str">
        <f t="shared" si="354"/>
        <v/>
      </c>
      <c r="E284" s="5" t="str">
        <f t="shared" ca="1" si="355"/>
        <v/>
      </c>
      <c r="F284" s="2" t="str">
        <f t="shared" si="356"/>
        <v/>
      </c>
      <c r="G284" s="2" t="str">
        <f t="shared" si="328"/>
        <v/>
      </c>
      <c r="H284" s="16" t="str">
        <f t="shared" si="392"/>
        <v/>
      </c>
      <c r="I284" s="16" t="str">
        <f t="shared" si="329"/>
        <v/>
      </c>
      <c r="J284" s="14" t="str">
        <f t="shared" si="357"/>
        <v/>
      </c>
      <c r="K284" s="5" t="str">
        <f t="shared" si="330"/>
        <v/>
      </c>
      <c r="L284" s="16" t="str">
        <f t="shared" si="331"/>
        <v/>
      </c>
      <c r="M284" s="16" t="str">
        <f t="shared" si="332"/>
        <v/>
      </c>
      <c r="N284" s="16" t="str">
        <f t="shared" si="358"/>
        <v/>
      </c>
      <c r="O284" s="16" t="str">
        <f t="shared" ca="1" si="359"/>
        <v/>
      </c>
      <c r="P284" s="82"/>
      <c r="Q284" s="77" t="str">
        <f>IFERROR(IF('Simulación Cliente'!$H$21="Simple",G284+H284+I284+J284+K284,AC284+AD284+AE284+AF284+AG284),"")</f>
        <v/>
      </c>
      <c r="R284" s="79" t="str">
        <f t="shared" ca="1" si="360"/>
        <v/>
      </c>
      <c r="S284" s="78" t="str">
        <f ca="1">IFERROR((1+'Simulación Cliente'!$E$21)^(R284/360),"")</f>
        <v/>
      </c>
      <c r="T284" s="75" t="str">
        <f t="shared" ca="1" si="361"/>
        <v/>
      </c>
      <c r="X284" s="5">
        <v>263</v>
      </c>
      <c r="Y284" s="4" t="str">
        <f t="shared" si="362"/>
        <v/>
      </c>
      <c r="Z284" s="5" t="str">
        <f t="shared" si="398"/>
        <v/>
      </c>
      <c r="AA284" s="5" t="str">
        <f t="shared" ca="1" si="363"/>
        <v/>
      </c>
      <c r="AB284" s="2" t="str">
        <f t="shared" si="364"/>
        <v/>
      </c>
      <c r="AC284" s="2" t="str">
        <f t="shared" si="399"/>
        <v/>
      </c>
      <c r="AD284" s="16" t="str">
        <f t="shared" si="393"/>
        <v/>
      </c>
      <c r="AE284" s="16" t="str">
        <f t="shared" si="333"/>
        <v/>
      </c>
      <c r="AF284" s="14" t="str">
        <f t="shared" si="365"/>
        <v/>
      </c>
      <c r="AG284" s="5" t="str">
        <f t="shared" si="334"/>
        <v/>
      </c>
      <c r="AH284" s="16" t="str">
        <f t="shared" si="335"/>
        <v/>
      </c>
      <c r="AI284" s="16" t="str">
        <f t="shared" si="336"/>
        <v/>
      </c>
      <c r="AJ284" s="16" t="str">
        <f t="shared" si="366"/>
        <v/>
      </c>
      <c r="AK284" s="16" t="str">
        <f t="shared" ca="1" si="367"/>
        <v/>
      </c>
      <c r="AO284" s="5">
        <v>263</v>
      </c>
      <c r="AP284" s="4" t="str">
        <f t="shared" si="368"/>
        <v/>
      </c>
      <c r="AQ284" s="5" t="str">
        <f t="shared" si="400"/>
        <v/>
      </c>
      <c r="AR284" s="5" t="str">
        <f t="shared" ca="1" si="369"/>
        <v/>
      </c>
      <c r="AS284" s="2" t="str">
        <f t="shared" si="370"/>
        <v/>
      </c>
      <c r="AT284" s="2" t="str">
        <f t="shared" si="401"/>
        <v/>
      </c>
      <c r="AU284" s="16" t="str">
        <f t="shared" si="394"/>
        <v/>
      </c>
      <c r="AV284" s="16" t="str">
        <f t="shared" si="337"/>
        <v/>
      </c>
      <c r="AW284" s="14" t="str">
        <f t="shared" si="371"/>
        <v/>
      </c>
      <c r="AX284" s="5" t="str">
        <f t="shared" si="338"/>
        <v/>
      </c>
      <c r="AY284" s="16" t="str">
        <f t="shared" si="339"/>
        <v/>
      </c>
      <c r="AZ284" s="16" t="str">
        <f t="shared" si="340"/>
        <v/>
      </c>
      <c r="BA284" s="16" t="str">
        <f t="shared" si="372"/>
        <v/>
      </c>
      <c r="BB284" s="16" t="str">
        <f t="shared" ca="1" si="373"/>
        <v/>
      </c>
      <c r="BF284" s="5">
        <v>263</v>
      </c>
      <c r="BG284" s="4" t="str">
        <f t="shared" si="374"/>
        <v/>
      </c>
      <c r="BH284" s="5" t="str">
        <f t="shared" si="402"/>
        <v/>
      </c>
      <c r="BI284" s="5" t="str">
        <f t="shared" ca="1" si="375"/>
        <v/>
      </c>
      <c r="BJ284" s="2" t="str">
        <f t="shared" si="376"/>
        <v/>
      </c>
      <c r="BK284" s="2" t="str">
        <f t="shared" si="403"/>
        <v/>
      </c>
      <c r="BL284" s="16" t="str">
        <f t="shared" si="395"/>
        <v/>
      </c>
      <c r="BM284" s="16" t="str">
        <f t="shared" si="341"/>
        <v/>
      </c>
      <c r="BN284" s="14" t="str">
        <f t="shared" si="377"/>
        <v/>
      </c>
      <c r="BO284" s="5" t="str">
        <f t="shared" si="342"/>
        <v/>
      </c>
      <c r="BP284" s="16" t="str">
        <f t="shared" si="343"/>
        <v/>
      </c>
      <c r="BQ284" s="16" t="str">
        <f t="shared" si="344"/>
        <v/>
      </c>
      <c r="BR284" s="16" t="str">
        <f t="shared" si="378"/>
        <v/>
      </c>
      <c r="BS284" s="16" t="str">
        <f t="shared" ca="1" si="379"/>
        <v/>
      </c>
      <c r="BW284" s="5">
        <v>263</v>
      </c>
      <c r="BX284" s="4" t="str">
        <f t="shared" si="380"/>
        <v/>
      </c>
      <c r="BY284" s="5" t="str">
        <f t="shared" si="404"/>
        <v/>
      </c>
      <c r="BZ284" s="5" t="str">
        <f t="shared" ca="1" si="381"/>
        <v/>
      </c>
      <c r="CA284" s="2" t="str">
        <f t="shared" si="382"/>
        <v/>
      </c>
      <c r="CB284" s="2" t="str">
        <f t="shared" si="405"/>
        <v/>
      </c>
      <c r="CC284" s="16" t="str">
        <f t="shared" si="396"/>
        <v/>
      </c>
      <c r="CD284" s="16" t="str">
        <f t="shared" si="345"/>
        <v/>
      </c>
      <c r="CE284" s="14" t="str">
        <f t="shared" si="383"/>
        <v/>
      </c>
      <c r="CF284" s="5" t="str">
        <f t="shared" si="346"/>
        <v/>
      </c>
      <c r="CG284" s="16" t="str">
        <f t="shared" si="347"/>
        <v/>
      </c>
      <c r="CH284" s="16" t="str">
        <f t="shared" si="348"/>
        <v/>
      </c>
      <c r="CI284" s="16" t="str">
        <f t="shared" si="384"/>
        <v/>
      </c>
      <c r="CJ284" s="16" t="str">
        <f t="shared" ca="1" si="385"/>
        <v/>
      </c>
      <c r="CN284" s="5">
        <v>263</v>
      </c>
      <c r="CO284" s="4" t="str">
        <f t="shared" si="386"/>
        <v/>
      </c>
      <c r="CP284" s="5" t="str">
        <f t="shared" si="406"/>
        <v/>
      </c>
      <c r="CQ284" s="5" t="str">
        <f t="shared" ca="1" si="387"/>
        <v/>
      </c>
      <c r="CR284" s="2" t="str">
        <f t="shared" si="388"/>
        <v/>
      </c>
      <c r="CS284" s="2" t="str">
        <f t="shared" si="407"/>
        <v/>
      </c>
      <c r="CT284" s="16" t="str">
        <f t="shared" si="397"/>
        <v/>
      </c>
      <c r="CU284" s="16" t="str">
        <f t="shared" si="349"/>
        <v/>
      </c>
      <c r="CV284" s="14" t="str">
        <f t="shared" si="389"/>
        <v/>
      </c>
      <c r="CW284" s="5" t="str">
        <f t="shared" si="350"/>
        <v/>
      </c>
      <c r="CX284" s="16" t="str">
        <f t="shared" si="351"/>
        <v/>
      </c>
      <c r="CY284" s="16" t="str">
        <f t="shared" si="352"/>
        <v/>
      </c>
      <c r="CZ284" s="16" t="str">
        <f t="shared" si="390"/>
        <v/>
      </c>
      <c r="DA284" s="16" t="str">
        <f t="shared" ca="1" si="391"/>
        <v/>
      </c>
    </row>
    <row r="285" spans="2:105">
      <c r="B285" s="5">
        <v>264</v>
      </c>
      <c r="C285" s="4" t="str">
        <f t="shared" si="353"/>
        <v/>
      </c>
      <c r="D285" s="5" t="str">
        <f t="shared" si="354"/>
        <v/>
      </c>
      <c r="E285" s="5" t="str">
        <f t="shared" ca="1" si="355"/>
        <v/>
      </c>
      <c r="F285" s="2" t="str">
        <f t="shared" si="356"/>
        <v/>
      </c>
      <c r="G285" s="2" t="str">
        <f t="shared" si="328"/>
        <v/>
      </c>
      <c r="H285" s="16" t="str">
        <f t="shared" si="392"/>
        <v/>
      </c>
      <c r="I285" s="16" t="str">
        <f t="shared" si="329"/>
        <v/>
      </c>
      <c r="J285" s="14" t="str">
        <f t="shared" si="357"/>
        <v/>
      </c>
      <c r="K285" s="5" t="str">
        <f t="shared" si="330"/>
        <v/>
      </c>
      <c r="L285" s="16" t="str">
        <f t="shared" si="331"/>
        <v/>
      </c>
      <c r="M285" s="16" t="str">
        <f t="shared" si="332"/>
        <v/>
      </c>
      <c r="N285" s="16" t="str">
        <f t="shared" si="358"/>
        <v/>
      </c>
      <c r="O285" s="16" t="str">
        <f t="shared" ca="1" si="359"/>
        <v/>
      </c>
      <c r="P285" s="82"/>
      <c r="Q285" s="77" t="str">
        <f>IFERROR(IF('Simulación Cliente'!$H$21="Simple",G285+H285+I285+J285+K285,AC285+AD285+AE285+AF285+AG285),"")</f>
        <v/>
      </c>
      <c r="R285" s="79" t="str">
        <f t="shared" ca="1" si="360"/>
        <v/>
      </c>
      <c r="S285" s="78" t="str">
        <f ca="1">IFERROR((1+'Simulación Cliente'!$E$21)^(R285/360),"")</f>
        <v/>
      </c>
      <c r="T285" s="75" t="str">
        <f t="shared" ca="1" si="361"/>
        <v/>
      </c>
      <c r="X285" s="5">
        <v>264</v>
      </c>
      <c r="Y285" s="4" t="str">
        <f t="shared" si="362"/>
        <v/>
      </c>
      <c r="Z285" s="5" t="str">
        <f t="shared" si="398"/>
        <v/>
      </c>
      <c r="AA285" s="5" t="str">
        <f t="shared" ca="1" si="363"/>
        <v/>
      </c>
      <c r="AB285" s="2" t="str">
        <f t="shared" si="364"/>
        <v/>
      </c>
      <c r="AC285" s="2" t="str">
        <f t="shared" si="399"/>
        <v/>
      </c>
      <c r="AD285" s="16" t="str">
        <f t="shared" si="393"/>
        <v/>
      </c>
      <c r="AE285" s="16" t="str">
        <f t="shared" si="333"/>
        <v/>
      </c>
      <c r="AF285" s="14" t="str">
        <f t="shared" si="365"/>
        <v/>
      </c>
      <c r="AG285" s="5" t="str">
        <f t="shared" si="334"/>
        <v/>
      </c>
      <c r="AH285" s="16" t="str">
        <f t="shared" si="335"/>
        <v/>
      </c>
      <c r="AI285" s="16" t="str">
        <f t="shared" si="336"/>
        <v/>
      </c>
      <c r="AJ285" s="16" t="str">
        <f t="shared" si="366"/>
        <v/>
      </c>
      <c r="AK285" s="16" t="str">
        <f t="shared" ca="1" si="367"/>
        <v/>
      </c>
      <c r="AO285" s="5">
        <v>264</v>
      </c>
      <c r="AP285" s="4" t="str">
        <f t="shared" si="368"/>
        <v/>
      </c>
      <c r="AQ285" s="5" t="str">
        <f t="shared" si="400"/>
        <v/>
      </c>
      <c r="AR285" s="5" t="str">
        <f t="shared" ca="1" si="369"/>
        <v/>
      </c>
      <c r="AS285" s="2" t="str">
        <f t="shared" si="370"/>
        <v/>
      </c>
      <c r="AT285" s="2" t="str">
        <f t="shared" si="401"/>
        <v/>
      </c>
      <c r="AU285" s="16" t="str">
        <f t="shared" si="394"/>
        <v/>
      </c>
      <c r="AV285" s="16" t="str">
        <f t="shared" si="337"/>
        <v/>
      </c>
      <c r="AW285" s="14" t="str">
        <f t="shared" si="371"/>
        <v/>
      </c>
      <c r="AX285" s="5" t="str">
        <f t="shared" si="338"/>
        <v/>
      </c>
      <c r="AY285" s="16" t="str">
        <f t="shared" si="339"/>
        <v/>
      </c>
      <c r="AZ285" s="16" t="str">
        <f t="shared" si="340"/>
        <v/>
      </c>
      <c r="BA285" s="16" t="str">
        <f t="shared" si="372"/>
        <v/>
      </c>
      <c r="BB285" s="16" t="str">
        <f t="shared" ca="1" si="373"/>
        <v/>
      </c>
      <c r="BF285" s="5">
        <v>264</v>
      </c>
      <c r="BG285" s="4" t="str">
        <f t="shared" si="374"/>
        <v/>
      </c>
      <c r="BH285" s="5" t="str">
        <f t="shared" si="402"/>
        <v/>
      </c>
      <c r="BI285" s="5" t="str">
        <f t="shared" ca="1" si="375"/>
        <v/>
      </c>
      <c r="BJ285" s="2" t="str">
        <f t="shared" si="376"/>
        <v/>
      </c>
      <c r="BK285" s="2" t="str">
        <f t="shared" si="403"/>
        <v/>
      </c>
      <c r="BL285" s="16" t="str">
        <f t="shared" si="395"/>
        <v/>
      </c>
      <c r="BM285" s="16" t="str">
        <f t="shared" si="341"/>
        <v/>
      </c>
      <c r="BN285" s="14" t="str">
        <f t="shared" si="377"/>
        <v/>
      </c>
      <c r="BO285" s="5" t="str">
        <f t="shared" si="342"/>
        <v/>
      </c>
      <c r="BP285" s="16" t="str">
        <f t="shared" si="343"/>
        <v/>
      </c>
      <c r="BQ285" s="16" t="str">
        <f t="shared" si="344"/>
        <v/>
      </c>
      <c r="BR285" s="16" t="str">
        <f t="shared" si="378"/>
        <v/>
      </c>
      <c r="BS285" s="16" t="str">
        <f t="shared" ca="1" si="379"/>
        <v/>
      </c>
      <c r="BW285" s="5">
        <v>264</v>
      </c>
      <c r="BX285" s="4" t="str">
        <f t="shared" si="380"/>
        <v/>
      </c>
      <c r="BY285" s="5" t="str">
        <f t="shared" si="404"/>
        <v/>
      </c>
      <c r="BZ285" s="5" t="str">
        <f t="shared" ca="1" si="381"/>
        <v/>
      </c>
      <c r="CA285" s="2" t="str">
        <f t="shared" si="382"/>
        <v/>
      </c>
      <c r="CB285" s="2" t="str">
        <f t="shared" si="405"/>
        <v/>
      </c>
      <c r="CC285" s="16" t="str">
        <f t="shared" si="396"/>
        <v/>
      </c>
      <c r="CD285" s="16" t="str">
        <f t="shared" si="345"/>
        <v/>
      </c>
      <c r="CE285" s="14" t="str">
        <f t="shared" si="383"/>
        <v/>
      </c>
      <c r="CF285" s="5" t="str">
        <f t="shared" si="346"/>
        <v/>
      </c>
      <c r="CG285" s="16" t="str">
        <f t="shared" si="347"/>
        <v/>
      </c>
      <c r="CH285" s="16" t="str">
        <f t="shared" si="348"/>
        <v/>
      </c>
      <c r="CI285" s="16" t="str">
        <f t="shared" si="384"/>
        <v/>
      </c>
      <c r="CJ285" s="16" t="str">
        <f t="shared" ca="1" si="385"/>
        <v/>
      </c>
      <c r="CN285" s="5">
        <v>264</v>
      </c>
      <c r="CO285" s="4" t="str">
        <f t="shared" si="386"/>
        <v/>
      </c>
      <c r="CP285" s="5" t="str">
        <f t="shared" si="406"/>
        <v/>
      </c>
      <c r="CQ285" s="5" t="str">
        <f t="shared" ca="1" si="387"/>
        <v/>
      </c>
      <c r="CR285" s="2" t="str">
        <f t="shared" si="388"/>
        <v/>
      </c>
      <c r="CS285" s="2" t="str">
        <f t="shared" si="407"/>
        <v/>
      </c>
      <c r="CT285" s="16" t="str">
        <f t="shared" si="397"/>
        <v/>
      </c>
      <c r="CU285" s="16" t="str">
        <f t="shared" si="349"/>
        <v/>
      </c>
      <c r="CV285" s="14" t="str">
        <f t="shared" si="389"/>
        <v/>
      </c>
      <c r="CW285" s="5" t="str">
        <f t="shared" si="350"/>
        <v/>
      </c>
      <c r="CX285" s="16" t="str">
        <f t="shared" si="351"/>
        <v/>
      </c>
      <c r="CY285" s="16" t="str">
        <f t="shared" si="352"/>
        <v/>
      </c>
      <c r="CZ285" s="16" t="str">
        <f t="shared" si="390"/>
        <v/>
      </c>
      <c r="DA285" s="16" t="str">
        <f t="shared" ca="1" si="391"/>
        <v/>
      </c>
    </row>
    <row r="286" spans="2:105">
      <c r="B286" s="5">
        <v>265</v>
      </c>
      <c r="C286" s="4" t="str">
        <f t="shared" si="353"/>
        <v/>
      </c>
      <c r="D286" s="5" t="str">
        <f t="shared" si="354"/>
        <v/>
      </c>
      <c r="E286" s="5" t="str">
        <f t="shared" ca="1" si="355"/>
        <v/>
      </c>
      <c r="F286" s="2" t="str">
        <f t="shared" si="356"/>
        <v/>
      </c>
      <c r="G286" s="2" t="str">
        <f t="shared" si="328"/>
        <v/>
      </c>
      <c r="H286" s="16" t="str">
        <f t="shared" si="392"/>
        <v/>
      </c>
      <c r="I286" s="16" t="str">
        <f t="shared" si="329"/>
        <v/>
      </c>
      <c r="J286" s="14" t="str">
        <f t="shared" si="357"/>
        <v/>
      </c>
      <c r="K286" s="5" t="str">
        <f t="shared" si="330"/>
        <v/>
      </c>
      <c r="L286" s="16" t="str">
        <f t="shared" si="331"/>
        <v/>
      </c>
      <c r="M286" s="16" t="str">
        <f t="shared" si="332"/>
        <v/>
      </c>
      <c r="N286" s="16" t="str">
        <f t="shared" si="358"/>
        <v/>
      </c>
      <c r="O286" s="16" t="str">
        <f t="shared" ca="1" si="359"/>
        <v/>
      </c>
      <c r="P286" s="82"/>
      <c r="Q286" s="77" t="str">
        <f>IFERROR(IF('Simulación Cliente'!$H$21="Simple",G286+H286+I286+J286+K286,AC286+AD286+AE286+AF286+AG286),"")</f>
        <v/>
      </c>
      <c r="R286" s="79" t="str">
        <f t="shared" ca="1" si="360"/>
        <v/>
      </c>
      <c r="S286" s="78" t="str">
        <f ca="1">IFERROR((1+'Simulación Cliente'!$E$21)^(R286/360),"")</f>
        <v/>
      </c>
      <c r="T286" s="75" t="str">
        <f t="shared" ca="1" si="361"/>
        <v/>
      </c>
      <c r="X286" s="5">
        <v>265</v>
      </c>
      <c r="Y286" s="4" t="str">
        <f t="shared" si="362"/>
        <v/>
      </c>
      <c r="Z286" s="5" t="str">
        <f t="shared" si="398"/>
        <v/>
      </c>
      <c r="AA286" s="5" t="str">
        <f t="shared" ca="1" si="363"/>
        <v/>
      </c>
      <c r="AB286" s="2" t="str">
        <f t="shared" si="364"/>
        <v/>
      </c>
      <c r="AC286" s="2" t="str">
        <f t="shared" si="399"/>
        <v/>
      </c>
      <c r="AD286" s="16" t="str">
        <f t="shared" si="393"/>
        <v/>
      </c>
      <c r="AE286" s="16" t="str">
        <f t="shared" si="333"/>
        <v/>
      </c>
      <c r="AF286" s="14" t="str">
        <f t="shared" si="365"/>
        <v/>
      </c>
      <c r="AG286" s="5" t="str">
        <f t="shared" si="334"/>
        <v/>
      </c>
      <c r="AH286" s="16" t="str">
        <f t="shared" si="335"/>
        <v/>
      </c>
      <c r="AI286" s="16" t="str">
        <f t="shared" si="336"/>
        <v/>
      </c>
      <c r="AJ286" s="16" t="str">
        <f t="shared" si="366"/>
        <v/>
      </c>
      <c r="AK286" s="16" t="str">
        <f t="shared" ca="1" si="367"/>
        <v/>
      </c>
      <c r="AO286" s="5">
        <v>265</v>
      </c>
      <c r="AP286" s="4" t="str">
        <f t="shared" si="368"/>
        <v/>
      </c>
      <c r="AQ286" s="5" t="str">
        <f t="shared" si="400"/>
        <v/>
      </c>
      <c r="AR286" s="5" t="str">
        <f t="shared" ca="1" si="369"/>
        <v/>
      </c>
      <c r="AS286" s="2" t="str">
        <f t="shared" si="370"/>
        <v/>
      </c>
      <c r="AT286" s="2" t="str">
        <f t="shared" si="401"/>
        <v/>
      </c>
      <c r="AU286" s="16" t="str">
        <f t="shared" si="394"/>
        <v/>
      </c>
      <c r="AV286" s="16" t="str">
        <f t="shared" si="337"/>
        <v/>
      </c>
      <c r="AW286" s="14" t="str">
        <f t="shared" si="371"/>
        <v/>
      </c>
      <c r="AX286" s="5" t="str">
        <f t="shared" si="338"/>
        <v/>
      </c>
      <c r="AY286" s="16" t="str">
        <f t="shared" si="339"/>
        <v/>
      </c>
      <c r="AZ286" s="16" t="str">
        <f t="shared" si="340"/>
        <v/>
      </c>
      <c r="BA286" s="16" t="str">
        <f t="shared" si="372"/>
        <v/>
      </c>
      <c r="BB286" s="16" t="str">
        <f t="shared" ca="1" si="373"/>
        <v/>
      </c>
      <c r="BF286" s="5">
        <v>265</v>
      </c>
      <c r="BG286" s="4" t="str">
        <f t="shared" si="374"/>
        <v/>
      </c>
      <c r="BH286" s="5" t="str">
        <f t="shared" si="402"/>
        <v/>
      </c>
      <c r="BI286" s="5" t="str">
        <f t="shared" ca="1" si="375"/>
        <v/>
      </c>
      <c r="BJ286" s="2" t="str">
        <f t="shared" si="376"/>
        <v/>
      </c>
      <c r="BK286" s="2" t="str">
        <f t="shared" si="403"/>
        <v/>
      </c>
      <c r="BL286" s="16" t="str">
        <f t="shared" si="395"/>
        <v/>
      </c>
      <c r="BM286" s="16" t="str">
        <f t="shared" si="341"/>
        <v/>
      </c>
      <c r="BN286" s="14" t="str">
        <f t="shared" si="377"/>
        <v/>
      </c>
      <c r="BO286" s="5" t="str">
        <f t="shared" si="342"/>
        <v/>
      </c>
      <c r="BP286" s="16" t="str">
        <f t="shared" si="343"/>
        <v/>
      </c>
      <c r="BQ286" s="16" t="str">
        <f t="shared" si="344"/>
        <v/>
      </c>
      <c r="BR286" s="16" t="str">
        <f t="shared" si="378"/>
        <v/>
      </c>
      <c r="BS286" s="16" t="str">
        <f t="shared" ca="1" si="379"/>
        <v/>
      </c>
      <c r="BW286" s="5">
        <v>265</v>
      </c>
      <c r="BX286" s="4" t="str">
        <f t="shared" si="380"/>
        <v/>
      </c>
      <c r="BY286" s="5" t="str">
        <f t="shared" si="404"/>
        <v/>
      </c>
      <c r="BZ286" s="5" t="str">
        <f t="shared" ca="1" si="381"/>
        <v/>
      </c>
      <c r="CA286" s="2" t="str">
        <f t="shared" si="382"/>
        <v/>
      </c>
      <c r="CB286" s="2" t="str">
        <f t="shared" si="405"/>
        <v/>
      </c>
      <c r="CC286" s="16" t="str">
        <f t="shared" si="396"/>
        <v/>
      </c>
      <c r="CD286" s="16" t="str">
        <f t="shared" si="345"/>
        <v/>
      </c>
      <c r="CE286" s="14" t="str">
        <f t="shared" si="383"/>
        <v/>
      </c>
      <c r="CF286" s="5" t="str">
        <f t="shared" si="346"/>
        <v/>
      </c>
      <c r="CG286" s="16" t="str">
        <f t="shared" si="347"/>
        <v/>
      </c>
      <c r="CH286" s="16" t="str">
        <f t="shared" si="348"/>
        <v/>
      </c>
      <c r="CI286" s="16" t="str">
        <f t="shared" si="384"/>
        <v/>
      </c>
      <c r="CJ286" s="16" t="str">
        <f t="shared" ca="1" si="385"/>
        <v/>
      </c>
      <c r="CN286" s="5">
        <v>265</v>
      </c>
      <c r="CO286" s="4" t="str">
        <f t="shared" si="386"/>
        <v/>
      </c>
      <c r="CP286" s="5" t="str">
        <f t="shared" si="406"/>
        <v/>
      </c>
      <c r="CQ286" s="5" t="str">
        <f t="shared" ca="1" si="387"/>
        <v/>
      </c>
      <c r="CR286" s="2" t="str">
        <f t="shared" si="388"/>
        <v/>
      </c>
      <c r="CS286" s="2" t="str">
        <f t="shared" si="407"/>
        <v/>
      </c>
      <c r="CT286" s="16" t="str">
        <f t="shared" si="397"/>
        <v/>
      </c>
      <c r="CU286" s="16" t="str">
        <f t="shared" si="349"/>
        <v/>
      </c>
      <c r="CV286" s="14" t="str">
        <f t="shared" si="389"/>
        <v/>
      </c>
      <c r="CW286" s="5" t="str">
        <f t="shared" si="350"/>
        <v/>
      </c>
      <c r="CX286" s="16" t="str">
        <f t="shared" si="351"/>
        <v/>
      </c>
      <c r="CY286" s="16" t="str">
        <f t="shared" si="352"/>
        <v/>
      </c>
      <c r="CZ286" s="16" t="str">
        <f t="shared" si="390"/>
        <v/>
      </c>
      <c r="DA286" s="16" t="str">
        <f t="shared" ca="1" si="391"/>
        <v/>
      </c>
    </row>
    <row r="287" spans="2:105">
      <c r="B287" s="5">
        <v>266</v>
      </c>
      <c r="C287" s="4" t="str">
        <f t="shared" si="353"/>
        <v/>
      </c>
      <c r="D287" s="5" t="str">
        <f t="shared" si="354"/>
        <v/>
      </c>
      <c r="E287" s="5" t="str">
        <f t="shared" ca="1" si="355"/>
        <v/>
      </c>
      <c r="F287" s="2" t="str">
        <f t="shared" si="356"/>
        <v/>
      </c>
      <c r="G287" s="2" t="str">
        <f t="shared" si="328"/>
        <v/>
      </c>
      <c r="H287" s="16" t="str">
        <f t="shared" si="392"/>
        <v/>
      </c>
      <c r="I287" s="16" t="str">
        <f t="shared" si="329"/>
        <v/>
      </c>
      <c r="J287" s="14" t="str">
        <f t="shared" si="357"/>
        <v/>
      </c>
      <c r="K287" s="5" t="str">
        <f t="shared" si="330"/>
        <v/>
      </c>
      <c r="L287" s="16" t="str">
        <f t="shared" si="331"/>
        <v/>
      </c>
      <c r="M287" s="16" t="str">
        <f t="shared" si="332"/>
        <v/>
      </c>
      <c r="N287" s="16" t="str">
        <f t="shared" si="358"/>
        <v/>
      </c>
      <c r="O287" s="16" t="str">
        <f t="shared" ca="1" si="359"/>
        <v/>
      </c>
      <c r="P287" s="82"/>
      <c r="Q287" s="77" t="str">
        <f>IFERROR(IF('Simulación Cliente'!$H$21="Simple",G287+H287+I287+J287+K287,AC287+AD287+AE287+AF287+AG287),"")</f>
        <v/>
      </c>
      <c r="R287" s="79" t="str">
        <f t="shared" ca="1" si="360"/>
        <v/>
      </c>
      <c r="S287" s="78" t="str">
        <f ca="1">IFERROR((1+'Simulación Cliente'!$E$21)^(R287/360),"")</f>
        <v/>
      </c>
      <c r="T287" s="75" t="str">
        <f t="shared" ca="1" si="361"/>
        <v/>
      </c>
      <c r="X287" s="5">
        <v>266</v>
      </c>
      <c r="Y287" s="4" t="str">
        <f t="shared" si="362"/>
        <v/>
      </c>
      <c r="Z287" s="5" t="str">
        <f t="shared" si="398"/>
        <v/>
      </c>
      <c r="AA287" s="5" t="str">
        <f t="shared" ca="1" si="363"/>
        <v/>
      </c>
      <c r="AB287" s="2" t="str">
        <f t="shared" si="364"/>
        <v/>
      </c>
      <c r="AC287" s="2" t="str">
        <f t="shared" si="399"/>
        <v/>
      </c>
      <c r="AD287" s="16" t="str">
        <f t="shared" si="393"/>
        <v/>
      </c>
      <c r="AE287" s="16" t="str">
        <f t="shared" si="333"/>
        <v/>
      </c>
      <c r="AF287" s="14" t="str">
        <f t="shared" si="365"/>
        <v/>
      </c>
      <c r="AG287" s="5" t="str">
        <f t="shared" si="334"/>
        <v/>
      </c>
      <c r="AH287" s="16" t="str">
        <f t="shared" si="335"/>
        <v/>
      </c>
      <c r="AI287" s="16" t="str">
        <f t="shared" si="336"/>
        <v/>
      </c>
      <c r="AJ287" s="16" t="str">
        <f t="shared" si="366"/>
        <v/>
      </c>
      <c r="AK287" s="16" t="str">
        <f t="shared" ca="1" si="367"/>
        <v/>
      </c>
      <c r="AO287" s="5">
        <v>266</v>
      </c>
      <c r="AP287" s="4" t="str">
        <f t="shared" si="368"/>
        <v/>
      </c>
      <c r="AQ287" s="5" t="str">
        <f t="shared" si="400"/>
        <v/>
      </c>
      <c r="AR287" s="5" t="str">
        <f t="shared" ca="1" si="369"/>
        <v/>
      </c>
      <c r="AS287" s="2" t="str">
        <f t="shared" si="370"/>
        <v/>
      </c>
      <c r="AT287" s="2" t="str">
        <f t="shared" si="401"/>
        <v/>
      </c>
      <c r="AU287" s="16" t="str">
        <f t="shared" si="394"/>
        <v/>
      </c>
      <c r="AV287" s="16" t="str">
        <f t="shared" si="337"/>
        <v/>
      </c>
      <c r="AW287" s="14" t="str">
        <f t="shared" si="371"/>
        <v/>
      </c>
      <c r="AX287" s="5" t="str">
        <f t="shared" si="338"/>
        <v/>
      </c>
      <c r="AY287" s="16" t="str">
        <f t="shared" si="339"/>
        <v/>
      </c>
      <c r="AZ287" s="16" t="str">
        <f t="shared" si="340"/>
        <v/>
      </c>
      <c r="BA287" s="16" t="str">
        <f t="shared" si="372"/>
        <v/>
      </c>
      <c r="BB287" s="16" t="str">
        <f t="shared" ca="1" si="373"/>
        <v/>
      </c>
      <c r="BF287" s="5">
        <v>266</v>
      </c>
      <c r="BG287" s="4" t="str">
        <f t="shared" si="374"/>
        <v/>
      </c>
      <c r="BH287" s="5" t="str">
        <f t="shared" si="402"/>
        <v/>
      </c>
      <c r="BI287" s="5" t="str">
        <f t="shared" ca="1" si="375"/>
        <v/>
      </c>
      <c r="BJ287" s="2" t="str">
        <f t="shared" si="376"/>
        <v/>
      </c>
      <c r="BK287" s="2" t="str">
        <f t="shared" si="403"/>
        <v/>
      </c>
      <c r="BL287" s="16" t="str">
        <f t="shared" si="395"/>
        <v/>
      </c>
      <c r="BM287" s="16" t="str">
        <f t="shared" si="341"/>
        <v/>
      </c>
      <c r="BN287" s="14" t="str">
        <f t="shared" si="377"/>
        <v/>
      </c>
      <c r="BO287" s="5" t="str">
        <f t="shared" si="342"/>
        <v/>
      </c>
      <c r="BP287" s="16" t="str">
        <f t="shared" si="343"/>
        <v/>
      </c>
      <c r="BQ287" s="16" t="str">
        <f t="shared" si="344"/>
        <v/>
      </c>
      <c r="BR287" s="16" t="str">
        <f t="shared" si="378"/>
        <v/>
      </c>
      <c r="BS287" s="16" t="str">
        <f t="shared" ca="1" si="379"/>
        <v/>
      </c>
      <c r="BW287" s="5">
        <v>266</v>
      </c>
      <c r="BX287" s="4" t="str">
        <f t="shared" si="380"/>
        <v/>
      </c>
      <c r="BY287" s="5" t="str">
        <f t="shared" si="404"/>
        <v/>
      </c>
      <c r="BZ287" s="5" t="str">
        <f t="shared" ca="1" si="381"/>
        <v/>
      </c>
      <c r="CA287" s="2" t="str">
        <f t="shared" si="382"/>
        <v/>
      </c>
      <c r="CB287" s="2" t="str">
        <f t="shared" si="405"/>
        <v/>
      </c>
      <c r="CC287" s="16" t="str">
        <f t="shared" si="396"/>
        <v/>
      </c>
      <c r="CD287" s="16" t="str">
        <f t="shared" si="345"/>
        <v/>
      </c>
      <c r="CE287" s="14" t="str">
        <f t="shared" si="383"/>
        <v/>
      </c>
      <c r="CF287" s="5" t="str">
        <f t="shared" si="346"/>
        <v/>
      </c>
      <c r="CG287" s="16" t="str">
        <f t="shared" si="347"/>
        <v/>
      </c>
      <c r="CH287" s="16" t="str">
        <f t="shared" si="348"/>
        <v/>
      </c>
      <c r="CI287" s="16" t="str">
        <f t="shared" si="384"/>
        <v/>
      </c>
      <c r="CJ287" s="16" t="str">
        <f t="shared" ca="1" si="385"/>
        <v/>
      </c>
      <c r="CN287" s="5">
        <v>266</v>
      </c>
      <c r="CO287" s="4" t="str">
        <f t="shared" si="386"/>
        <v/>
      </c>
      <c r="CP287" s="5" t="str">
        <f t="shared" si="406"/>
        <v/>
      </c>
      <c r="CQ287" s="5" t="str">
        <f t="shared" ca="1" si="387"/>
        <v/>
      </c>
      <c r="CR287" s="2" t="str">
        <f t="shared" si="388"/>
        <v/>
      </c>
      <c r="CS287" s="2" t="str">
        <f t="shared" si="407"/>
        <v/>
      </c>
      <c r="CT287" s="16" t="str">
        <f t="shared" si="397"/>
        <v/>
      </c>
      <c r="CU287" s="16" t="str">
        <f t="shared" si="349"/>
        <v/>
      </c>
      <c r="CV287" s="14" t="str">
        <f t="shared" si="389"/>
        <v/>
      </c>
      <c r="CW287" s="5" t="str">
        <f t="shared" si="350"/>
        <v/>
      </c>
      <c r="CX287" s="16" t="str">
        <f t="shared" si="351"/>
        <v/>
      </c>
      <c r="CY287" s="16" t="str">
        <f t="shared" si="352"/>
        <v/>
      </c>
      <c r="CZ287" s="16" t="str">
        <f t="shared" si="390"/>
        <v/>
      </c>
      <c r="DA287" s="16" t="str">
        <f t="shared" ca="1" si="391"/>
        <v/>
      </c>
    </row>
    <row r="288" spans="2:105">
      <c r="B288" s="5">
        <v>267</v>
      </c>
      <c r="C288" s="4" t="str">
        <f t="shared" si="353"/>
        <v/>
      </c>
      <c r="D288" s="5" t="str">
        <f t="shared" si="354"/>
        <v/>
      </c>
      <c r="E288" s="5" t="str">
        <f t="shared" ca="1" si="355"/>
        <v/>
      </c>
      <c r="F288" s="2" t="str">
        <f t="shared" si="356"/>
        <v/>
      </c>
      <c r="G288" s="2" t="str">
        <f t="shared" si="328"/>
        <v/>
      </c>
      <c r="H288" s="16" t="str">
        <f t="shared" si="392"/>
        <v/>
      </c>
      <c r="I288" s="16" t="str">
        <f t="shared" si="329"/>
        <v/>
      </c>
      <c r="J288" s="14" t="str">
        <f t="shared" si="357"/>
        <v/>
      </c>
      <c r="K288" s="5" t="str">
        <f t="shared" si="330"/>
        <v/>
      </c>
      <c r="L288" s="16" t="str">
        <f t="shared" si="331"/>
        <v/>
      </c>
      <c r="M288" s="16" t="str">
        <f t="shared" si="332"/>
        <v/>
      </c>
      <c r="N288" s="16" t="str">
        <f t="shared" si="358"/>
        <v/>
      </c>
      <c r="O288" s="16" t="str">
        <f t="shared" ca="1" si="359"/>
        <v/>
      </c>
      <c r="P288" s="82"/>
      <c r="Q288" s="77" t="str">
        <f>IFERROR(IF('Simulación Cliente'!$H$21="Simple",G288+H288+I288+J288+K288,AC288+AD288+AE288+AF288+AG288),"")</f>
        <v/>
      </c>
      <c r="R288" s="79" t="str">
        <f t="shared" ca="1" si="360"/>
        <v/>
      </c>
      <c r="S288" s="78" t="str">
        <f ca="1">IFERROR((1+'Simulación Cliente'!$E$21)^(R288/360),"")</f>
        <v/>
      </c>
      <c r="T288" s="75" t="str">
        <f t="shared" ca="1" si="361"/>
        <v/>
      </c>
      <c r="X288" s="5">
        <v>267</v>
      </c>
      <c r="Y288" s="4" t="str">
        <f t="shared" si="362"/>
        <v/>
      </c>
      <c r="Z288" s="5" t="str">
        <f t="shared" si="398"/>
        <v/>
      </c>
      <c r="AA288" s="5" t="str">
        <f t="shared" ca="1" si="363"/>
        <v/>
      </c>
      <c r="AB288" s="2" t="str">
        <f t="shared" si="364"/>
        <v/>
      </c>
      <c r="AC288" s="2" t="str">
        <f t="shared" si="399"/>
        <v/>
      </c>
      <c r="AD288" s="16" t="str">
        <f t="shared" si="393"/>
        <v/>
      </c>
      <c r="AE288" s="16" t="str">
        <f t="shared" si="333"/>
        <v/>
      </c>
      <c r="AF288" s="14" t="str">
        <f t="shared" si="365"/>
        <v/>
      </c>
      <c r="AG288" s="5" t="str">
        <f t="shared" si="334"/>
        <v/>
      </c>
      <c r="AH288" s="16" t="str">
        <f t="shared" si="335"/>
        <v/>
      </c>
      <c r="AI288" s="16" t="str">
        <f t="shared" si="336"/>
        <v/>
      </c>
      <c r="AJ288" s="16" t="str">
        <f t="shared" si="366"/>
        <v/>
      </c>
      <c r="AK288" s="16" t="str">
        <f t="shared" ca="1" si="367"/>
        <v/>
      </c>
      <c r="AO288" s="5">
        <v>267</v>
      </c>
      <c r="AP288" s="4" t="str">
        <f t="shared" si="368"/>
        <v/>
      </c>
      <c r="AQ288" s="5" t="str">
        <f t="shared" si="400"/>
        <v/>
      </c>
      <c r="AR288" s="5" t="str">
        <f t="shared" ca="1" si="369"/>
        <v/>
      </c>
      <c r="AS288" s="2" t="str">
        <f t="shared" si="370"/>
        <v/>
      </c>
      <c r="AT288" s="2" t="str">
        <f t="shared" si="401"/>
        <v/>
      </c>
      <c r="AU288" s="16" t="str">
        <f t="shared" si="394"/>
        <v/>
      </c>
      <c r="AV288" s="16" t="str">
        <f t="shared" si="337"/>
        <v/>
      </c>
      <c r="AW288" s="14" t="str">
        <f t="shared" si="371"/>
        <v/>
      </c>
      <c r="AX288" s="5" t="str">
        <f t="shared" si="338"/>
        <v/>
      </c>
      <c r="AY288" s="16" t="str">
        <f t="shared" si="339"/>
        <v/>
      </c>
      <c r="AZ288" s="16" t="str">
        <f t="shared" si="340"/>
        <v/>
      </c>
      <c r="BA288" s="16" t="str">
        <f t="shared" si="372"/>
        <v/>
      </c>
      <c r="BB288" s="16" t="str">
        <f t="shared" ca="1" si="373"/>
        <v/>
      </c>
      <c r="BF288" s="5">
        <v>267</v>
      </c>
      <c r="BG288" s="4" t="str">
        <f t="shared" si="374"/>
        <v/>
      </c>
      <c r="BH288" s="5" t="str">
        <f t="shared" si="402"/>
        <v/>
      </c>
      <c r="BI288" s="5" t="str">
        <f t="shared" ca="1" si="375"/>
        <v/>
      </c>
      <c r="BJ288" s="2" t="str">
        <f t="shared" si="376"/>
        <v/>
      </c>
      <c r="BK288" s="2" t="str">
        <f t="shared" si="403"/>
        <v/>
      </c>
      <c r="BL288" s="16" t="str">
        <f t="shared" si="395"/>
        <v/>
      </c>
      <c r="BM288" s="16" t="str">
        <f t="shared" si="341"/>
        <v/>
      </c>
      <c r="BN288" s="14" t="str">
        <f t="shared" si="377"/>
        <v/>
      </c>
      <c r="BO288" s="5" t="str">
        <f t="shared" si="342"/>
        <v/>
      </c>
      <c r="BP288" s="16" t="str">
        <f t="shared" si="343"/>
        <v/>
      </c>
      <c r="BQ288" s="16" t="str">
        <f t="shared" si="344"/>
        <v/>
      </c>
      <c r="BR288" s="16" t="str">
        <f t="shared" si="378"/>
        <v/>
      </c>
      <c r="BS288" s="16" t="str">
        <f t="shared" ca="1" si="379"/>
        <v/>
      </c>
      <c r="BW288" s="5">
        <v>267</v>
      </c>
      <c r="BX288" s="4" t="str">
        <f t="shared" si="380"/>
        <v/>
      </c>
      <c r="BY288" s="5" t="str">
        <f t="shared" si="404"/>
        <v/>
      </c>
      <c r="BZ288" s="5" t="str">
        <f t="shared" ca="1" si="381"/>
        <v/>
      </c>
      <c r="CA288" s="2" t="str">
        <f t="shared" si="382"/>
        <v/>
      </c>
      <c r="CB288" s="2" t="str">
        <f t="shared" si="405"/>
        <v/>
      </c>
      <c r="CC288" s="16" t="str">
        <f t="shared" si="396"/>
        <v/>
      </c>
      <c r="CD288" s="16" t="str">
        <f t="shared" si="345"/>
        <v/>
      </c>
      <c r="CE288" s="14" t="str">
        <f t="shared" si="383"/>
        <v/>
      </c>
      <c r="CF288" s="5" t="str">
        <f t="shared" si="346"/>
        <v/>
      </c>
      <c r="CG288" s="16" t="str">
        <f t="shared" si="347"/>
        <v/>
      </c>
      <c r="CH288" s="16" t="str">
        <f t="shared" si="348"/>
        <v/>
      </c>
      <c r="CI288" s="16" t="str">
        <f t="shared" si="384"/>
        <v/>
      </c>
      <c r="CJ288" s="16" t="str">
        <f t="shared" ca="1" si="385"/>
        <v/>
      </c>
      <c r="CN288" s="5">
        <v>267</v>
      </c>
      <c r="CO288" s="4" t="str">
        <f t="shared" si="386"/>
        <v/>
      </c>
      <c r="CP288" s="5" t="str">
        <f t="shared" si="406"/>
        <v/>
      </c>
      <c r="CQ288" s="5" t="str">
        <f t="shared" ca="1" si="387"/>
        <v/>
      </c>
      <c r="CR288" s="2" t="str">
        <f t="shared" si="388"/>
        <v/>
      </c>
      <c r="CS288" s="2" t="str">
        <f t="shared" si="407"/>
        <v/>
      </c>
      <c r="CT288" s="16" t="str">
        <f t="shared" si="397"/>
        <v/>
      </c>
      <c r="CU288" s="16" t="str">
        <f t="shared" si="349"/>
        <v/>
      </c>
      <c r="CV288" s="14" t="str">
        <f t="shared" si="389"/>
        <v/>
      </c>
      <c r="CW288" s="5" t="str">
        <f t="shared" si="350"/>
        <v/>
      </c>
      <c r="CX288" s="16" t="str">
        <f t="shared" si="351"/>
        <v/>
      </c>
      <c r="CY288" s="16" t="str">
        <f t="shared" si="352"/>
        <v/>
      </c>
      <c r="CZ288" s="16" t="str">
        <f t="shared" si="390"/>
        <v/>
      </c>
      <c r="DA288" s="16" t="str">
        <f t="shared" ca="1" si="391"/>
        <v/>
      </c>
    </row>
    <row r="289" spans="2:105">
      <c r="B289" s="5">
        <v>268</v>
      </c>
      <c r="C289" s="4" t="str">
        <f t="shared" si="353"/>
        <v/>
      </c>
      <c r="D289" s="5" t="str">
        <f t="shared" si="354"/>
        <v/>
      </c>
      <c r="E289" s="5" t="str">
        <f t="shared" ca="1" si="355"/>
        <v/>
      </c>
      <c r="F289" s="2" t="str">
        <f t="shared" si="356"/>
        <v/>
      </c>
      <c r="G289" s="2" t="str">
        <f t="shared" si="328"/>
        <v/>
      </c>
      <c r="H289" s="16" t="str">
        <f t="shared" si="392"/>
        <v/>
      </c>
      <c r="I289" s="16" t="str">
        <f t="shared" si="329"/>
        <v/>
      </c>
      <c r="J289" s="14" t="str">
        <f t="shared" si="357"/>
        <v/>
      </c>
      <c r="K289" s="5" t="str">
        <f t="shared" si="330"/>
        <v/>
      </c>
      <c r="L289" s="16" t="str">
        <f t="shared" si="331"/>
        <v/>
      </c>
      <c r="M289" s="16" t="str">
        <f t="shared" si="332"/>
        <v/>
      </c>
      <c r="N289" s="16" t="str">
        <f t="shared" si="358"/>
        <v/>
      </c>
      <c r="O289" s="16" t="str">
        <f t="shared" ca="1" si="359"/>
        <v/>
      </c>
      <c r="P289" s="82"/>
      <c r="Q289" s="77" t="str">
        <f>IFERROR(IF('Simulación Cliente'!$H$21="Simple",G289+H289+I289+J289+K289,AC289+AD289+AE289+AF289+AG289),"")</f>
        <v/>
      </c>
      <c r="R289" s="79" t="str">
        <f t="shared" ca="1" si="360"/>
        <v/>
      </c>
      <c r="S289" s="78" t="str">
        <f ca="1">IFERROR((1+'Simulación Cliente'!$E$21)^(R289/360),"")</f>
        <v/>
      </c>
      <c r="T289" s="75" t="str">
        <f t="shared" ca="1" si="361"/>
        <v/>
      </c>
      <c r="X289" s="5">
        <v>268</v>
      </c>
      <c r="Y289" s="4" t="str">
        <f t="shared" si="362"/>
        <v/>
      </c>
      <c r="Z289" s="5" t="str">
        <f t="shared" si="398"/>
        <v/>
      </c>
      <c r="AA289" s="5" t="str">
        <f t="shared" ca="1" si="363"/>
        <v/>
      </c>
      <c r="AB289" s="2" t="str">
        <f t="shared" si="364"/>
        <v/>
      </c>
      <c r="AC289" s="2" t="str">
        <f t="shared" si="399"/>
        <v/>
      </c>
      <c r="AD289" s="16" t="str">
        <f t="shared" si="393"/>
        <v/>
      </c>
      <c r="AE289" s="16" t="str">
        <f t="shared" si="333"/>
        <v/>
      </c>
      <c r="AF289" s="14" t="str">
        <f t="shared" si="365"/>
        <v/>
      </c>
      <c r="AG289" s="5" t="str">
        <f t="shared" si="334"/>
        <v/>
      </c>
      <c r="AH289" s="16" t="str">
        <f t="shared" si="335"/>
        <v/>
      </c>
      <c r="AI289" s="16" t="str">
        <f t="shared" si="336"/>
        <v/>
      </c>
      <c r="AJ289" s="16" t="str">
        <f t="shared" si="366"/>
        <v/>
      </c>
      <c r="AK289" s="16" t="str">
        <f t="shared" ca="1" si="367"/>
        <v/>
      </c>
      <c r="AO289" s="5">
        <v>268</v>
      </c>
      <c r="AP289" s="4" t="str">
        <f t="shared" si="368"/>
        <v/>
      </c>
      <c r="AQ289" s="5" t="str">
        <f t="shared" si="400"/>
        <v/>
      </c>
      <c r="AR289" s="5" t="str">
        <f t="shared" ca="1" si="369"/>
        <v/>
      </c>
      <c r="AS289" s="2" t="str">
        <f t="shared" si="370"/>
        <v/>
      </c>
      <c r="AT289" s="2" t="str">
        <f t="shared" si="401"/>
        <v/>
      </c>
      <c r="AU289" s="16" t="str">
        <f t="shared" si="394"/>
        <v/>
      </c>
      <c r="AV289" s="16" t="str">
        <f t="shared" si="337"/>
        <v/>
      </c>
      <c r="AW289" s="14" t="str">
        <f t="shared" si="371"/>
        <v/>
      </c>
      <c r="AX289" s="5" t="str">
        <f t="shared" si="338"/>
        <v/>
      </c>
      <c r="AY289" s="16" t="str">
        <f t="shared" si="339"/>
        <v/>
      </c>
      <c r="AZ289" s="16" t="str">
        <f t="shared" si="340"/>
        <v/>
      </c>
      <c r="BA289" s="16" t="str">
        <f t="shared" si="372"/>
        <v/>
      </c>
      <c r="BB289" s="16" t="str">
        <f t="shared" ca="1" si="373"/>
        <v/>
      </c>
      <c r="BF289" s="5">
        <v>268</v>
      </c>
      <c r="BG289" s="4" t="str">
        <f t="shared" si="374"/>
        <v/>
      </c>
      <c r="BH289" s="5" t="str">
        <f t="shared" si="402"/>
        <v/>
      </c>
      <c r="BI289" s="5" t="str">
        <f t="shared" ca="1" si="375"/>
        <v/>
      </c>
      <c r="BJ289" s="2" t="str">
        <f t="shared" si="376"/>
        <v/>
      </c>
      <c r="BK289" s="2" t="str">
        <f t="shared" si="403"/>
        <v/>
      </c>
      <c r="BL289" s="16" t="str">
        <f t="shared" si="395"/>
        <v/>
      </c>
      <c r="BM289" s="16" t="str">
        <f t="shared" si="341"/>
        <v/>
      </c>
      <c r="BN289" s="14" t="str">
        <f t="shared" si="377"/>
        <v/>
      </c>
      <c r="BO289" s="5" t="str">
        <f t="shared" si="342"/>
        <v/>
      </c>
      <c r="BP289" s="16" t="str">
        <f t="shared" si="343"/>
        <v/>
      </c>
      <c r="BQ289" s="16" t="str">
        <f t="shared" si="344"/>
        <v/>
      </c>
      <c r="BR289" s="16" t="str">
        <f t="shared" si="378"/>
        <v/>
      </c>
      <c r="BS289" s="16" t="str">
        <f t="shared" ca="1" si="379"/>
        <v/>
      </c>
      <c r="BW289" s="5">
        <v>268</v>
      </c>
      <c r="BX289" s="4" t="str">
        <f t="shared" si="380"/>
        <v/>
      </c>
      <c r="BY289" s="5" t="str">
        <f t="shared" si="404"/>
        <v/>
      </c>
      <c r="BZ289" s="5" t="str">
        <f t="shared" ca="1" si="381"/>
        <v/>
      </c>
      <c r="CA289" s="2" t="str">
        <f t="shared" si="382"/>
        <v/>
      </c>
      <c r="CB289" s="2" t="str">
        <f t="shared" si="405"/>
        <v/>
      </c>
      <c r="CC289" s="16" t="str">
        <f t="shared" si="396"/>
        <v/>
      </c>
      <c r="CD289" s="16" t="str">
        <f t="shared" si="345"/>
        <v/>
      </c>
      <c r="CE289" s="14" t="str">
        <f t="shared" si="383"/>
        <v/>
      </c>
      <c r="CF289" s="5" t="str">
        <f t="shared" si="346"/>
        <v/>
      </c>
      <c r="CG289" s="16" t="str">
        <f t="shared" si="347"/>
        <v/>
      </c>
      <c r="CH289" s="16" t="str">
        <f t="shared" si="348"/>
        <v/>
      </c>
      <c r="CI289" s="16" t="str">
        <f t="shared" si="384"/>
        <v/>
      </c>
      <c r="CJ289" s="16" t="str">
        <f t="shared" ca="1" si="385"/>
        <v/>
      </c>
      <c r="CN289" s="5">
        <v>268</v>
      </c>
      <c r="CO289" s="4" t="str">
        <f t="shared" si="386"/>
        <v/>
      </c>
      <c r="CP289" s="5" t="str">
        <f t="shared" si="406"/>
        <v/>
      </c>
      <c r="CQ289" s="5" t="str">
        <f t="shared" ca="1" si="387"/>
        <v/>
      </c>
      <c r="CR289" s="2" t="str">
        <f t="shared" si="388"/>
        <v/>
      </c>
      <c r="CS289" s="2" t="str">
        <f t="shared" si="407"/>
        <v/>
      </c>
      <c r="CT289" s="16" t="str">
        <f t="shared" si="397"/>
        <v/>
      </c>
      <c r="CU289" s="16" t="str">
        <f t="shared" si="349"/>
        <v/>
      </c>
      <c r="CV289" s="14" t="str">
        <f t="shared" si="389"/>
        <v/>
      </c>
      <c r="CW289" s="5" t="str">
        <f t="shared" si="350"/>
        <v/>
      </c>
      <c r="CX289" s="16" t="str">
        <f t="shared" si="351"/>
        <v/>
      </c>
      <c r="CY289" s="16" t="str">
        <f t="shared" si="352"/>
        <v/>
      </c>
      <c r="CZ289" s="16" t="str">
        <f t="shared" si="390"/>
        <v/>
      </c>
      <c r="DA289" s="16" t="str">
        <f t="shared" ca="1" si="391"/>
        <v/>
      </c>
    </row>
    <row r="290" spans="2:105">
      <c r="B290" s="5">
        <v>269</v>
      </c>
      <c r="C290" s="4" t="str">
        <f t="shared" si="353"/>
        <v/>
      </c>
      <c r="D290" s="5" t="str">
        <f t="shared" si="354"/>
        <v/>
      </c>
      <c r="E290" s="5" t="str">
        <f t="shared" ca="1" si="355"/>
        <v/>
      </c>
      <c r="F290" s="2" t="str">
        <f t="shared" si="356"/>
        <v/>
      </c>
      <c r="G290" s="2" t="str">
        <f t="shared" si="328"/>
        <v/>
      </c>
      <c r="H290" s="16" t="str">
        <f t="shared" si="392"/>
        <v/>
      </c>
      <c r="I290" s="16" t="str">
        <f t="shared" si="329"/>
        <v/>
      </c>
      <c r="J290" s="14" t="str">
        <f t="shared" si="357"/>
        <v/>
      </c>
      <c r="K290" s="5" t="str">
        <f t="shared" si="330"/>
        <v/>
      </c>
      <c r="L290" s="16" t="str">
        <f t="shared" si="331"/>
        <v/>
      </c>
      <c r="M290" s="16" t="str">
        <f t="shared" si="332"/>
        <v/>
      </c>
      <c r="N290" s="16" t="str">
        <f t="shared" si="358"/>
        <v/>
      </c>
      <c r="O290" s="16" t="str">
        <f t="shared" ca="1" si="359"/>
        <v/>
      </c>
      <c r="P290" s="82"/>
      <c r="Q290" s="77" t="str">
        <f>IFERROR(IF('Simulación Cliente'!$H$21="Simple",G290+H290+I290+J290+K290,AC290+AD290+AE290+AF290+AG290),"")</f>
        <v/>
      </c>
      <c r="R290" s="79" t="str">
        <f t="shared" ca="1" si="360"/>
        <v/>
      </c>
      <c r="S290" s="78" t="str">
        <f ca="1">IFERROR((1+'Simulación Cliente'!$E$21)^(R290/360),"")</f>
        <v/>
      </c>
      <c r="T290" s="75" t="str">
        <f t="shared" ca="1" si="361"/>
        <v/>
      </c>
      <c r="X290" s="5">
        <v>269</v>
      </c>
      <c r="Y290" s="4" t="str">
        <f t="shared" si="362"/>
        <v/>
      </c>
      <c r="Z290" s="5" t="str">
        <f t="shared" si="398"/>
        <v/>
      </c>
      <c r="AA290" s="5" t="str">
        <f t="shared" ca="1" si="363"/>
        <v/>
      </c>
      <c r="AB290" s="2" t="str">
        <f t="shared" si="364"/>
        <v/>
      </c>
      <c r="AC290" s="2" t="str">
        <f t="shared" si="399"/>
        <v/>
      </c>
      <c r="AD290" s="16" t="str">
        <f t="shared" si="393"/>
        <v/>
      </c>
      <c r="AE290" s="16" t="str">
        <f t="shared" si="333"/>
        <v/>
      </c>
      <c r="AF290" s="14" t="str">
        <f t="shared" si="365"/>
        <v/>
      </c>
      <c r="AG290" s="5" t="str">
        <f t="shared" si="334"/>
        <v/>
      </c>
      <c r="AH290" s="16" t="str">
        <f t="shared" si="335"/>
        <v/>
      </c>
      <c r="AI290" s="16" t="str">
        <f t="shared" si="336"/>
        <v/>
      </c>
      <c r="AJ290" s="16" t="str">
        <f t="shared" si="366"/>
        <v/>
      </c>
      <c r="AK290" s="16" t="str">
        <f t="shared" ca="1" si="367"/>
        <v/>
      </c>
      <c r="AO290" s="5">
        <v>269</v>
      </c>
      <c r="AP290" s="4" t="str">
        <f t="shared" si="368"/>
        <v/>
      </c>
      <c r="AQ290" s="5" t="str">
        <f t="shared" si="400"/>
        <v/>
      </c>
      <c r="AR290" s="5" t="str">
        <f t="shared" ca="1" si="369"/>
        <v/>
      </c>
      <c r="AS290" s="2" t="str">
        <f t="shared" si="370"/>
        <v/>
      </c>
      <c r="AT290" s="2" t="str">
        <f t="shared" si="401"/>
        <v/>
      </c>
      <c r="AU290" s="16" t="str">
        <f t="shared" si="394"/>
        <v/>
      </c>
      <c r="AV290" s="16" t="str">
        <f t="shared" si="337"/>
        <v/>
      </c>
      <c r="AW290" s="14" t="str">
        <f t="shared" si="371"/>
        <v/>
      </c>
      <c r="AX290" s="5" t="str">
        <f t="shared" si="338"/>
        <v/>
      </c>
      <c r="AY290" s="16" t="str">
        <f t="shared" si="339"/>
        <v/>
      </c>
      <c r="AZ290" s="16" t="str">
        <f t="shared" si="340"/>
        <v/>
      </c>
      <c r="BA290" s="16" t="str">
        <f t="shared" si="372"/>
        <v/>
      </c>
      <c r="BB290" s="16" t="str">
        <f t="shared" ca="1" si="373"/>
        <v/>
      </c>
      <c r="BF290" s="5">
        <v>269</v>
      </c>
      <c r="BG290" s="4" t="str">
        <f t="shared" si="374"/>
        <v/>
      </c>
      <c r="BH290" s="5" t="str">
        <f t="shared" si="402"/>
        <v/>
      </c>
      <c r="BI290" s="5" t="str">
        <f t="shared" ca="1" si="375"/>
        <v/>
      </c>
      <c r="BJ290" s="2" t="str">
        <f t="shared" si="376"/>
        <v/>
      </c>
      <c r="BK290" s="2" t="str">
        <f t="shared" si="403"/>
        <v/>
      </c>
      <c r="BL290" s="16" t="str">
        <f t="shared" si="395"/>
        <v/>
      </c>
      <c r="BM290" s="16" t="str">
        <f t="shared" si="341"/>
        <v/>
      </c>
      <c r="BN290" s="14" t="str">
        <f t="shared" si="377"/>
        <v/>
      </c>
      <c r="BO290" s="5" t="str">
        <f t="shared" si="342"/>
        <v/>
      </c>
      <c r="BP290" s="16" t="str">
        <f t="shared" si="343"/>
        <v/>
      </c>
      <c r="BQ290" s="16" t="str">
        <f t="shared" si="344"/>
        <v/>
      </c>
      <c r="BR290" s="16" t="str">
        <f t="shared" si="378"/>
        <v/>
      </c>
      <c r="BS290" s="16" t="str">
        <f t="shared" ca="1" si="379"/>
        <v/>
      </c>
      <c r="BW290" s="5">
        <v>269</v>
      </c>
      <c r="BX290" s="4" t="str">
        <f t="shared" si="380"/>
        <v/>
      </c>
      <c r="BY290" s="5" t="str">
        <f t="shared" si="404"/>
        <v/>
      </c>
      <c r="BZ290" s="5" t="str">
        <f t="shared" ca="1" si="381"/>
        <v/>
      </c>
      <c r="CA290" s="2" t="str">
        <f t="shared" si="382"/>
        <v/>
      </c>
      <c r="CB290" s="2" t="str">
        <f t="shared" si="405"/>
        <v/>
      </c>
      <c r="CC290" s="16" t="str">
        <f t="shared" si="396"/>
        <v/>
      </c>
      <c r="CD290" s="16" t="str">
        <f t="shared" si="345"/>
        <v/>
      </c>
      <c r="CE290" s="14" t="str">
        <f t="shared" si="383"/>
        <v/>
      </c>
      <c r="CF290" s="5" t="str">
        <f t="shared" si="346"/>
        <v/>
      </c>
      <c r="CG290" s="16" t="str">
        <f t="shared" si="347"/>
        <v/>
      </c>
      <c r="CH290" s="16" t="str">
        <f t="shared" si="348"/>
        <v/>
      </c>
      <c r="CI290" s="16" t="str">
        <f t="shared" si="384"/>
        <v/>
      </c>
      <c r="CJ290" s="16" t="str">
        <f t="shared" ca="1" si="385"/>
        <v/>
      </c>
      <c r="CN290" s="5">
        <v>269</v>
      </c>
      <c r="CO290" s="4" t="str">
        <f t="shared" si="386"/>
        <v/>
      </c>
      <c r="CP290" s="5" t="str">
        <f t="shared" si="406"/>
        <v/>
      </c>
      <c r="CQ290" s="5" t="str">
        <f t="shared" ca="1" si="387"/>
        <v/>
      </c>
      <c r="CR290" s="2" t="str">
        <f t="shared" si="388"/>
        <v/>
      </c>
      <c r="CS290" s="2" t="str">
        <f t="shared" si="407"/>
        <v/>
      </c>
      <c r="CT290" s="16" t="str">
        <f t="shared" si="397"/>
        <v/>
      </c>
      <c r="CU290" s="16" t="str">
        <f t="shared" si="349"/>
        <v/>
      </c>
      <c r="CV290" s="14" t="str">
        <f t="shared" si="389"/>
        <v/>
      </c>
      <c r="CW290" s="5" t="str">
        <f t="shared" si="350"/>
        <v/>
      </c>
      <c r="CX290" s="16" t="str">
        <f t="shared" si="351"/>
        <v/>
      </c>
      <c r="CY290" s="16" t="str">
        <f t="shared" si="352"/>
        <v/>
      </c>
      <c r="CZ290" s="16" t="str">
        <f t="shared" si="390"/>
        <v/>
      </c>
      <c r="DA290" s="16" t="str">
        <f t="shared" ca="1" si="391"/>
        <v/>
      </c>
    </row>
    <row r="291" spans="2:105">
      <c r="B291" s="5">
        <v>270</v>
      </c>
      <c r="C291" s="4" t="str">
        <f t="shared" si="353"/>
        <v/>
      </c>
      <c r="D291" s="5" t="str">
        <f t="shared" si="354"/>
        <v/>
      </c>
      <c r="E291" s="5" t="str">
        <f t="shared" ca="1" si="355"/>
        <v/>
      </c>
      <c r="F291" s="2" t="str">
        <f t="shared" si="356"/>
        <v/>
      </c>
      <c r="G291" s="2" t="str">
        <f t="shared" si="328"/>
        <v/>
      </c>
      <c r="H291" s="16" t="str">
        <f t="shared" si="392"/>
        <v/>
      </c>
      <c r="I291" s="16" t="str">
        <f t="shared" si="329"/>
        <v/>
      </c>
      <c r="J291" s="14" t="str">
        <f t="shared" si="357"/>
        <v/>
      </c>
      <c r="K291" s="5" t="str">
        <f t="shared" si="330"/>
        <v/>
      </c>
      <c r="L291" s="16" t="str">
        <f t="shared" si="331"/>
        <v/>
      </c>
      <c r="M291" s="16" t="str">
        <f t="shared" si="332"/>
        <v/>
      </c>
      <c r="N291" s="16" t="str">
        <f t="shared" si="358"/>
        <v/>
      </c>
      <c r="O291" s="16" t="str">
        <f t="shared" ca="1" si="359"/>
        <v/>
      </c>
      <c r="P291" s="82"/>
      <c r="Q291" s="77" t="str">
        <f>IFERROR(IF('Simulación Cliente'!$H$21="Simple",G291+H291+I291+J291+K291,AC291+AD291+AE291+AF291+AG291),"")</f>
        <v/>
      </c>
      <c r="R291" s="79" t="str">
        <f t="shared" ca="1" si="360"/>
        <v/>
      </c>
      <c r="S291" s="78" t="str">
        <f ca="1">IFERROR((1+'Simulación Cliente'!$E$21)^(R291/360),"")</f>
        <v/>
      </c>
      <c r="T291" s="75" t="str">
        <f t="shared" ca="1" si="361"/>
        <v/>
      </c>
      <c r="X291" s="5">
        <v>270</v>
      </c>
      <c r="Y291" s="4" t="str">
        <f t="shared" si="362"/>
        <v/>
      </c>
      <c r="Z291" s="5" t="str">
        <f t="shared" si="398"/>
        <v/>
      </c>
      <c r="AA291" s="5" t="str">
        <f t="shared" ca="1" si="363"/>
        <v/>
      </c>
      <c r="AB291" s="2" t="str">
        <f t="shared" si="364"/>
        <v/>
      </c>
      <c r="AC291" s="2" t="str">
        <f t="shared" si="399"/>
        <v/>
      </c>
      <c r="AD291" s="16" t="str">
        <f t="shared" si="393"/>
        <v/>
      </c>
      <c r="AE291" s="16" t="str">
        <f t="shared" si="333"/>
        <v/>
      </c>
      <c r="AF291" s="14" t="str">
        <f t="shared" si="365"/>
        <v/>
      </c>
      <c r="AG291" s="5" t="str">
        <f t="shared" si="334"/>
        <v/>
      </c>
      <c r="AH291" s="16" t="str">
        <f t="shared" si="335"/>
        <v/>
      </c>
      <c r="AI291" s="16" t="str">
        <f t="shared" si="336"/>
        <v/>
      </c>
      <c r="AJ291" s="16" t="str">
        <f t="shared" si="366"/>
        <v/>
      </c>
      <c r="AK291" s="16" t="str">
        <f t="shared" ca="1" si="367"/>
        <v/>
      </c>
      <c r="AO291" s="5">
        <v>270</v>
      </c>
      <c r="AP291" s="4" t="str">
        <f t="shared" si="368"/>
        <v/>
      </c>
      <c r="AQ291" s="5" t="str">
        <f t="shared" si="400"/>
        <v/>
      </c>
      <c r="AR291" s="5" t="str">
        <f t="shared" ca="1" si="369"/>
        <v/>
      </c>
      <c r="AS291" s="2" t="str">
        <f t="shared" si="370"/>
        <v/>
      </c>
      <c r="AT291" s="2" t="str">
        <f t="shared" si="401"/>
        <v/>
      </c>
      <c r="AU291" s="16" t="str">
        <f t="shared" si="394"/>
        <v/>
      </c>
      <c r="AV291" s="16" t="str">
        <f t="shared" si="337"/>
        <v/>
      </c>
      <c r="AW291" s="14" t="str">
        <f t="shared" si="371"/>
        <v/>
      </c>
      <c r="AX291" s="5" t="str">
        <f t="shared" si="338"/>
        <v/>
      </c>
      <c r="AY291" s="16" t="str">
        <f t="shared" si="339"/>
        <v/>
      </c>
      <c r="AZ291" s="16" t="str">
        <f t="shared" si="340"/>
        <v/>
      </c>
      <c r="BA291" s="16" t="str">
        <f t="shared" si="372"/>
        <v/>
      </c>
      <c r="BB291" s="16" t="str">
        <f t="shared" ca="1" si="373"/>
        <v/>
      </c>
      <c r="BF291" s="5">
        <v>270</v>
      </c>
      <c r="BG291" s="4" t="str">
        <f t="shared" si="374"/>
        <v/>
      </c>
      <c r="BH291" s="5" t="str">
        <f t="shared" si="402"/>
        <v/>
      </c>
      <c r="BI291" s="5" t="str">
        <f t="shared" ca="1" si="375"/>
        <v/>
      </c>
      <c r="BJ291" s="2" t="str">
        <f t="shared" si="376"/>
        <v/>
      </c>
      <c r="BK291" s="2" t="str">
        <f t="shared" si="403"/>
        <v/>
      </c>
      <c r="BL291" s="16" t="str">
        <f t="shared" si="395"/>
        <v/>
      </c>
      <c r="BM291" s="16" t="str">
        <f t="shared" si="341"/>
        <v/>
      </c>
      <c r="BN291" s="14" t="str">
        <f t="shared" si="377"/>
        <v/>
      </c>
      <c r="BO291" s="5" t="str">
        <f t="shared" si="342"/>
        <v/>
      </c>
      <c r="BP291" s="16" t="str">
        <f t="shared" si="343"/>
        <v/>
      </c>
      <c r="BQ291" s="16" t="str">
        <f t="shared" si="344"/>
        <v/>
      </c>
      <c r="BR291" s="16" t="str">
        <f t="shared" si="378"/>
        <v/>
      </c>
      <c r="BS291" s="16" t="str">
        <f t="shared" ca="1" si="379"/>
        <v/>
      </c>
      <c r="BW291" s="5">
        <v>270</v>
      </c>
      <c r="BX291" s="4" t="str">
        <f t="shared" si="380"/>
        <v/>
      </c>
      <c r="BY291" s="5" t="str">
        <f t="shared" si="404"/>
        <v/>
      </c>
      <c r="BZ291" s="5" t="str">
        <f t="shared" ca="1" si="381"/>
        <v/>
      </c>
      <c r="CA291" s="2" t="str">
        <f t="shared" si="382"/>
        <v/>
      </c>
      <c r="CB291" s="2" t="str">
        <f t="shared" si="405"/>
        <v/>
      </c>
      <c r="CC291" s="16" t="str">
        <f t="shared" si="396"/>
        <v/>
      </c>
      <c r="CD291" s="16" t="str">
        <f t="shared" si="345"/>
        <v/>
      </c>
      <c r="CE291" s="14" t="str">
        <f t="shared" si="383"/>
        <v/>
      </c>
      <c r="CF291" s="5" t="str">
        <f t="shared" si="346"/>
        <v/>
      </c>
      <c r="CG291" s="16" t="str">
        <f t="shared" si="347"/>
        <v/>
      </c>
      <c r="CH291" s="16" t="str">
        <f t="shared" si="348"/>
        <v/>
      </c>
      <c r="CI291" s="16" t="str">
        <f t="shared" si="384"/>
        <v/>
      </c>
      <c r="CJ291" s="16" t="str">
        <f t="shared" ca="1" si="385"/>
        <v/>
      </c>
      <c r="CN291" s="5">
        <v>270</v>
      </c>
      <c r="CO291" s="4" t="str">
        <f t="shared" si="386"/>
        <v/>
      </c>
      <c r="CP291" s="5" t="str">
        <f t="shared" si="406"/>
        <v/>
      </c>
      <c r="CQ291" s="5" t="str">
        <f t="shared" ca="1" si="387"/>
        <v/>
      </c>
      <c r="CR291" s="2" t="str">
        <f t="shared" si="388"/>
        <v/>
      </c>
      <c r="CS291" s="2" t="str">
        <f t="shared" si="407"/>
        <v/>
      </c>
      <c r="CT291" s="16" t="str">
        <f t="shared" si="397"/>
        <v/>
      </c>
      <c r="CU291" s="16" t="str">
        <f t="shared" si="349"/>
        <v/>
      </c>
      <c r="CV291" s="14" t="str">
        <f t="shared" si="389"/>
        <v/>
      </c>
      <c r="CW291" s="5" t="str">
        <f t="shared" si="350"/>
        <v/>
      </c>
      <c r="CX291" s="16" t="str">
        <f t="shared" si="351"/>
        <v/>
      </c>
      <c r="CY291" s="16" t="str">
        <f t="shared" si="352"/>
        <v/>
      </c>
      <c r="CZ291" s="16" t="str">
        <f t="shared" si="390"/>
        <v/>
      </c>
      <c r="DA291" s="16" t="str">
        <f t="shared" ca="1" si="391"/>
        <v/>
      </c>
    </row>
    <row r="292" spans="2:105">
      <c r="B292" s="5">
        <v>271</v>
      </c>
      <c r="C292" s="4" t="str">
        <f t="shared" si="353"/>
        <v/>
      </c>
      <c r="D292" s="5" t="str">
        <f t="shared" si="354"/>
        <v/>
      </c>
      <c r="E292" s="5" t="str">
        <f t="shared" ca="1" si="355"/>
        <v/>
      </c>
      <c r="F292" s="2" t="str">
        <f t="shared" si="356"/>
        <v/>
      </c>
      <c r="G292" s="2" t="str">
        <f t="shared" si="328"/>
        <v/>
      </c>
      <c r="H292" s="16" t="str">
        <f t="shared" si="392"/>
        <v/>
      </c>
      <c r="I292" s="16" t="str">
        <f t="shared" si="329"/>
        <v/>
      </c>
      <c r="J292" s="14" t="str">
        <f t="shared" si="357"/>
        <v/>
      </c>
      <c r="K292" s="5" t="str">
        <f t="shared" si="330"/>
        <v/>
      </c>
      <c r="L292" s="16" t="str">
        <f t="shared" si="331"/>
        <v/>
      </c>
      <c r="M292" s="16" t="str">
        <f t="shared" si="332"/>
        <v/>
      </c>
      <c r="N292" s="16" t="str">
        <f t="shared" si="358"/>
        <v/>
      </c>
      <c r="O292" s="16" t="str">
        <f t="shared" ca="1" si="359"/>
        <v/>
      </c>
      <c r="P292" s="82"/>
      <c r="Q292" s="77" t="str">
        <f>IFERROR(IF('Simulación Cliente'!$H$21="Simple",G292+H292+I292+J292+K292,AC292+AD292+AE292+AF292+AG292),"")</f>
        <v/>
      </c>
      <c r="R292" s="79" t="str">
        <f t="shared" ca="1" si="360"/>
        <v/>
      </c>
      <c r="S292" s="78" t="str">
        <f ca="1">IFERROR((1+'Simulación Cliente'!$E$21)^(R292/360),"")</f>
        <v/>
      </c>
      <c r="T292" s="75" t="str">
        <f t="shared" ca="1" si="361"/>
        <v/>
      </c>
      <c r="X292" s="5">
        <v>271</v>
      </c>
      <c r="Y292" s="4" t="str">
        <f t="shared" si="362"/>
        <v/>
      </c>
      <c r="Z292" s="5" t="str">
        <f t="shared" si="398"/>
        <v/>
      </c>
      <c r="AA292" s="5" t="str">
        <f t="shared" ca="1" si="363"/>
        <v/>
      </c>
      <c r="AB292" s="2" t="str">
        <f t="shared" si="364"/>
        <v/>
      </c>
      <c r="AC292" s="2" t="str">
        <f t="shared" si="399"/>
        <v/>
      </c>
      <c r="AD292" s="16" t="str">
        <f t="shared" si="393"/>
        <v/>
      </c>
      <c r="AE292" s="16" t="str">
        <f t="shared" si="333"/>
        <v/>
      </c>
      <c r="AF292" s="14" t="str">
        <f t="shared" si="365"/>
        <v/>
      </c>
      <c r="AG292" s="5" t="str">
        <f t="shared" si="334"/>
        <v/>
      </c>
      <c r="AH292" s="16" t="str">
        <f t="shared" si="335"/>
        <v/>
      </c>
      <c r="AI292" s="16" t="str">
        <f t="shared" si="336"/>
        <v/>
      </c>
      <c r="AJ292" s="16" t="str">
        <f t="shared" si="366"/>
        <v/>
      </c>
      <c r="AK292" s="16" t="str">
        <f t="shared" ca="1" si="367"/>
        <v/>
      </c>
      <c r="AO292" s="5">
        <v>271</v>
      </c>
      <c r="AP292" s="4" t="str">
        <f t="shared" si="368"/>
        <v/>
      </c>
      <c r="AQ292" s="5" t="str">
        <f t="shared" si="400"/>
        <v/>
      </c>
      <c r="AR292" s="5" t="str">
        <f t="shared" ca="1" si="369"/>
        <v/>
      </c>
      <c r="AS292" s="2" t="str">
        <f t="shared" si="370"/>
        <v/>
      </c>
      <c r="AT292" s="2" t="str">
        <f t="shared" si="401"/>
        <v/>
      </c>
      <c r="AU292" s="16" t="str">
        <f t="shared" si="394"/>
        <v/>
      </c>
      <c r="AV292" s="16" t="str">
        <f t="shared" si="337"/>
        <v/>
      </c>
      <c r="AW292" s="14" t="str">
        <f t="shared" si="371"/>
        <v/>
      </c>
      <c r="AX292" s="5" t="str">
        <f t="shared" si="338"/>
        <v/>
      </c>
      <c r="AY292" s="16" t="str">
        <f t="shared" si="339"/>
        <v/>
      </c>
      <c r="AZ292" s="16" t="str">
        <f t="shared" si="340"/>
        <v/>
      </c>
      <c r="BA292" s="16" t="str">
        <f t="shared" si="372"/>
        <v/>
      </c>
      <c r="BB292" s="16" t="str">
        <f t="shared" ca="1" si="373"/>
        <v/>
      </c>
      <c r="BF292" s="5">
        <v>271</v>
      </c>
      <c r="BG292" s="4" t="str">
        <f t="shared" si="374"/>
        <v/>
      </c>
      <c r="BH292" s="5" t="str">
        <f t="shared" si="402"/>
        <v/>
      </c>
      <c r="BI292" s="5" t="str">
        <f t="shared" ca="1" si="375"/>
        <v/>
      </c>
      <c r="BJ292" s="2" t="str">
        <f t="shared" si="376"/>
        <v/>
      </c>
      <c r="BK292" s="2" t="str">
        <f t="shared" si="403"/>
        <v/>
      </c>
      <c r="BL292" s="16" t="str">
        <f t="shared" si="395"/>
        <v/>
      </c>
      <c r="BM292" s="16" t="str">
        <f t="shared" si="341"/>
        <v/>
      </c>
      <c r="BN292" s="14" t="str">
        <f t="shared" si="377"/>
        <v/>
      </c>
      <c r="BO292" s="5" t="str">
        <f t="shared" si="342"/>
        <v/>
      </c>
      <c r="BP292" s="16" t="str">
        <f t="shared" si="343"/>
        <v/>
      </c>
      <c r="BQ292" s="16" t="str">
        <f t="shared" si="344"/>
        <v/>
      </c>
      <c r="BR292" s="16" t="str">
        <f t="shared" si="378"/>
        <v/>
      </c>
      <c r="BS292" s="16" t="str">
        <f t="shared" ca="1" si="379"/>
        <v/>
      </c>
      <c r="BW292" s="5">
        <v>271</v>
      </c>
      <c r="BX292" s="4" t="str">
        <f t="shared" si="380"/>
        <v/>
      </c>
      <c r="BY292" s="5" t="str">
        <f t="shared" si="404"/>
        <v/>
      </c>
      <c r="BZ292" s="5" t="str">
        <f t="shared" ca="1" si="381"/>
        <v/>
      </c>
      <c r="CA292" s="2" t="str">
        <f t="shared" si="382"/>
        <v/>
      </c>
      <c r="CB292" s="2" t="str">
        <f t="shared" si="405"/>
        <v/>
      </c>
      <c r="CC292" s="16" t="str">
        <f t="shared" si="396"/>
        <v/>
      </c>
      <c r="CD292" s="16" t="str">
        <f t="shared" si="345"/>
        <v/>
      </c>
      <c r="CE292" s="14" t="str">
        <f t="shared" si="383"/>
        <v/>
      </c>
      <c r="CF292" s="5" t="str">
        <f t="shared" si="346"/>
        <v/>
      </c>
      <c r="CG292" s="16" t="str">
        <f t="shared" si="347"/>
        <v/>
      </c>
      <c r="CH292" s="16" t="str">
        <f t="shared" si="348"/>
        <v/>
      </c>
      <c r="CI292" s="16" t="str">
        <f t="shared" si="384"/>
        <v/>
      </c>
      <c r="CJ292" s="16" t="str">
        <f t="shared" ca="1" si="385"/>
        <v/>
      </c>
      <c r="CN292" s="5">
        <v>271</v>
      </c>
      <c r="CO292" s="4" t="str">
        <f t="shared" si="386"/>
        <v/>
      </c>
      <c r="CP292" s="5" t="str">
        <f t="shared" si="406"/>
        <v/>
      </c>
      <c r="CQ292" s="5" t="str">
        <f t="shared" ca="1" si="387"/>
        <v/>
      </c>
      <c r="CR292" s="2" t="str">
        <f t="shared" si="388"/>
        <v/>
      </c>
      <c r="CS292" s="2" t="str">
        <f t="shared" si="407"/>
        <v/>
      </c>
      <c r="CT292" s="16" t="str">
        <f t="shared" si="397"/>
        <v/>
      </c>
      <c r="CU292" s="16" t="str">
        <f t="shared" si="349"/>
        <v/>
      </c>
      <c r="CV292" s="14" t="str">
        <f t="shared" si="389"/>
        <v/>
      </c>
      <c r="CW292" s="5" t="str">
        <f t="shared" si="350"/>
        <v/>
      </c>
      <c r="CX292" s="16" t="str">
        <f t="shared" si="351"/>
        <v/>
      </c>
      <c r="CY292" s="16" t="str">
        <f t="shared" si="352"/>
        <v/>
      </c>
      <c r="CZ292" s="16" t="str">
        <f t="shared" si="390"/>
        <v/>
      </c>
      <c r="DA292" s="16" t="str">
        <f t="shared" ca="1" si="391"/>
        <v/>
      </c>
    </row>
    <row r="293" spans="2:105">
      <c r="B293" s="5">
        <v>272</v>
      </c>
      <c r="C293" s="4" t="str">
        <f t="shared" si="353"/>
        <v/>
      </c>
      <c r="D293" s="5" t="str">
        <f t="shared" si="354"/>
        <v/>
      </c>
      <c r="E293" s="5" t="str">
        <f t="shared" ca="1" si="355"/>
        <v/>
      </c>
      <c r="F293" s="2" t="str">
        <f t="shared" si="356"/>
        <v/>
      </c>
      <c r="G293" s="2" t="str">
        <f t="shared" si="328"/>
        <v/>
      </c>
      <c r="H293" s="16" t="str">
        <f t="shared" si="392"/>
        <v/>
      </c>
      <c r="I293" s="16" t="str">
        <f t="shared" si="329"/>
        <v/>
      </c>
      <c r="J293" s="14" t="str">
        <f t="shared" si="357"/>
        <v/>
      </c>
      <c r="K293" s="5" t="str">
        <f t="shared" si="330"/>
        <v/>
      </c>
      <c r="L293" s="16" t="str">
        <f t="shared" si="331"/>
        <v/>
      </c>
      <c r="M293" s="16" t="str">
        <f t="shared" si="332"/>
        <v/>
      </c>
      <c r="N293" s="16" t="str">
        <f t="shared" si="358"/>
        <v/>
      </c>
      <c r="O293" s="16" t="str">
        <f t="shared" ca="1" si="359"/>
        <v/>
      </c>
      <c r="P293" s="82"/>
      <c r="Q293" s="77" t="str">
        <f>IFERROR(IF('Simulación Cliente'!$H$21="Simple",G293+H293+I293+J293+K293,AC293+AD293+AE293+AF293+AG293),"")</f>
        <v/>
      </c>
      <c r="R293" s="79" t="str">
        <f t="shared" ca="1" si="360"/>
        <v/>
      </c>
      <c r="S293" s="78" t="str">
        <f ca="1">IFERROR((1+'Simulación Cliente'!$E$21)^(R293/360),"")</f>
        <v/>
      </c>
      <c r="T293" s="75" t="str">
        <f t="shared" ca="1" si="361"/>
        <v/>
      </c>
      <c r="X293" s="5">
        <v>272</v>
      </c>
      <c r="Y293" s="4" t="str">
        <f t="shared" si="362"/>
        <v/>
      </c>
      <c r="Z293" s="5" t="str">
        <f t="shared" si="398"/>
        <v/>
      </c>
      <c r="AA293" s="5" t="str">
        <f t="shared" ca="1" si="363"/>
        <v/>
      </c>
      <c r="AB293" s="2" t="str">
        <f t="shared" si="364"/>
        <v/>
      </c>
      <c r="AC293" s="2" t="str">
        <f t="shared" si="399"/>
        <v/>
      </c>
      <c r="AD293" s="16" t="str">
        <f t="shared" si="393"/>
        <v/>
      </c>
      <c r="AE293" s="16" t="str">
        <f t="shared" si="333"/>
        <v/>
      </c>
      <c r="AF293" s="14" t="str">
        <f t="shared" si="365"/>
        <v/>
      </c>
      <c r="AG293" s="5" t="str">
        <f t="shared" si="334"/>
        <v/>
      </c>
      <c r="AH293" s="16" t="str">
        <f t="shared" si="335"/>
        <v/>
      </c>
      <c r="AI293" s="16" t="str">
        <f t="shared" si="336"/>
        <v/>
      </c>
      <c r="AJ293" s="16" t="str">
        <f t="shared" si="366"/>
        <v/>
      </c>
      <c r="AK293" s="16" t="str">
        <f t="shared" ca="1" si="367"/>
        <v/>
      </c>
      <c r="AO293" s="5">
        <v>272</v>
      </c>
      <c r="AP293" s="4" t="str">
        <f t="shared" si="368"/>
        <v/>
      </c>
      <c r="AQ293" s="5" t="str">
        <f t="shared" si="400"/>
        <v/>
      </c>
      <c r="AR293" s="5" t="str">
        <f t="shared" ca="1" si="369"/>
        <v/>
      </c>
      <c r="AS293" s="2" t="str">
        <f t="shared" si="370"/>
        <v/>
      </c>
      <c r="AT293" s="2" t="str">
        <f t="shared" si="401"/>
        <v/>
      </c>
      <c r="AU293" s="16" t="str">
        <f t="shared" si="394"/>
        <v/>
      </c>
      <c r="AV293" s="16" t="str">
        <f t="shared" si="337"/>
        <v/>
      </c>
      <c r="AW293" s="14" t="str">
        <f t="shared" si="371"/>
        <v/>
      </c>
      <c r="AX293" s="5" t="str">
        <f t="shared" si="338"/>
        <v/>
      </c>
      <c r="AY293" s="16" t="str">
        <f t="shared" si="339"/>
        <v/>
      </c>
      <c r="AZ293" s="16" t="str">
        <f t="shared" si="340"/>
        <v/>
      </c>
      <c r="BA293" s="16" t="str">
        <f t="shared" si="372"/>
        <v/>
      </c>
      <c r="BB293" s="16" t="str">
        <f t="shared" ca="1" si="373"/>
        <v/>
      </c>
      <c r="BF293" s="5">
        <v>272</v>
      </c>
      <c r="BG293" s="4" t="str">
        <f t="shared" si="374"/>
        <v/>
      </c>
      <c r="BH293" s="5" t="str">
        <f t="shared" si="402"/>
        <v/>
      </c>
      <c r="BI293" s="5" t="str">
        <f t="shared" ca="1" si="375"/>
        <v/>
      </c>
      <c r="BJ293" s="2" t="str">
        <f t="shared" si="376"/>
        <v/>
      </c>
      <c r="BK293" s="2" t="str">
        <f t="shared" si="403"/>
        <v/>
      </c>
      <c r="BL293" s="16" t="str">
        <f t="shared" si="395"/>
        <v/>
      </c>
      <c r="BM293" s="16" t="str">
        <f t="shared" si="341"/>
        <v/>
      </c>
      <c r="BN293" s="14" t="str">
        <f t="shared" si="377"/>
        <v/>
      </c>
      <c r="BO293" s="5" t="str">
        <f t="shared" si="342"/>
        <v/>
      </c>
      <c r="BP293" s="16" t="str">
        <f t="shared" si="343"/>
        <v/>
      </c>
      <c r="BQ293" s="16" t="str">
        <f t="shared" si="344"/>
        <v/>
      </c>
      <c r="BR293" s="16" t="str">
        <f t="shared" si="378"/>
        <v/>
      </c>
      <c r="BS293" s="16" t="str">
        <f t="shared" ca="1" si="379"/>
        <v/>
      </c>
      <c r="BW293" s="5">
        <v>272</v>
      </c>
      <c r="BX293" s="4" t="str">
        <f t="shared" si="380"/>
        <v/>
      </c>
      <c r="BY293" s="5" t="str">
        <f t="shared" si="404"/>
        <v/>
      </c>
      <c r="BZ293" s="5" t="str">
        <f t="shared" ca="1" si="381"/>
        <v/>
      </c>
      <c r="CA293" s="2" t="str">
        <f t="shared" si="382"/>
        <v/>
      </c>
      <c r="CB293" s="2" t="str">
        <f t="shared" si="405"/>
        <v/>
      </c>
      <c r="CC293" s="16" t="str">
        <f t="shared" si="396"/>
        <v/>
      </c>
      <c r="CD293" s="16" t="str">
        <f t="shared" si="345"/>
        <v/>
      </c>
      <c r="CE293" s="14" t="str">
        <f t="shared" si="383"/>
        <v/>
      </c>
      <c r="CF293" s="5" t="str">
        <f t="shared" si="346"/>
        <v/>
      </c>
      <c r="CG293" s="16" t="str">
        <f t="shared" si="347"/>
        <v/>
      </c>
      <c r="CH293" s="16" t="str">
        <f t="shared" si="348"/>
        <v/>
      </c>
      <c r="CI293" s="16" t="str">
        <f t="shared" si="384"/>
        <v/>
      </c>
      <c r="CJ293" s="16" t="str">
        <f t="shared" ca="1" si="385"/>
        <v/>
      </c>
      <c r="CN293" s="5">
        <v>272</v>
      </c>
      <c r="CO293" s="4" t="str">
        <f t="shared" si="386"/>
        <v/>
      </c>
      <c r="CP293" s="5" t="str">
        <f t="shared" si="406"/>
        <v/>
      </c>
      <c r="CQ293" s="5" t="str">
        <f t="shared" ca="1" si="387"/>
        <v/>
      </c>
      <c r="CR293" s="2" t="str">
        <f t="shared" si="388"/>
        <v/>
      </c>
      <c r="CS293" s="2" t="str">
        <f t="shared" si="407"/>
        <v/>
      </c>
      <c r="CT293" s="16" t="str">
        <f t="shared" si="397"/>
        <v/>
      </c>
      <c r="CU293" s="16" t="str">
        <f t="shared" si="349"/>
        <v/>
      </c>
      <c r="CV293" s="14" t="str">
        <f t="shared" si="389"/>
        <v/>
      </c>
      <c r="CW293" s="5" t="str">
        <f t="shared" si="350"/>
        <v/>
      </c>
      <c r="CX293" s="16" t="str">
        <f t="shared" si="351"/>
        <v/>
      </c>
      <c r="CY293" s="16" t="str">
        <f t="shared" si="352"/>
        <v/>
      </c>
      <c r="CZ293" s="16" t="str">
        <f t="shared" si="390"/>
        <v/>
      </c>
      <c r="DA293" s="16" t="str">
        <f t="shared" ca="1" si="391"/>
        <v/>
      </c>
    </row>
    <row r="294" spans="2:105">
      <c r="B294" s="5">
        <v>273</v>
      </c>
      <c r="C294" s="4" t="str">
        <f t="shared" si="353"/>
        <v/>
      </c>
      <c r="D294" s="5" t="str">
        <f t="shared" si="354"/>
        <v/>
      </c>
      <c r="E294" s="5" t="str">
        <f t="shared" ca="1" si="355"/>
        <v/>
      </c>
      <c r="F294" s="2" t="str">
        <f t="shared" si="356"/>
        <v/>
      </c>
      <c r="G294" s="2" t="str">
        <f t="shared" si="328"/>
        <v/>
      </c>
      <c r="H294" s="16" t="str">
        <f t="shared" si="392"/>
        <v/>
      </c>
      <c r="I294" s="16" t="str">
        <f t="shared" si="329"/>
        <v/>
      </c>
      <c r="J294" s="14" t="str">
        <f t="shared" si="357"/>
        <v/>
      </c>
      <c r="K294" s="5" t="str">
        <f t="shared" si="330"/>
        <v/>
      </c>
      <c r="L294" s="16" t="str">
        <f t="shared" si="331"/>
        <v/>
      </c>
      <c r="M294" s="16" t="str">
        <f t="shared" si="332"/>
        <v/>
      </c>
      <c r="N294" s="16" t="str">
        <f t="shared" si="358"/>
        <v/>
      </c>
      <c r="O294" s="16" t="str">
        <f t="shared" ca="1" si="359"/>
        <v/>
      </c>
      <c r="P294" s="82"/>
      <c r="Q294" s="77" t="str">
        <f>IFERROR(IF('Simulación Cliente'!$H$21="Simple",G294+H294+I294+J294+K294,AC294+AD294+AE294+AF294+AG294),"")</f>
        <v/>
      </c>
      <c r="R294" s="79" t="str">
        <f t="shared" ca="1" si="360"/>
        <v/>
      </c>
      <c r="S294" s="78" t="str">
        <f ca="1">IFERROR((1+'Simulación Cliente'!$E$21)^(R294/360),"")</f>
        <v/>
      </c>
      <c r="T294" s="75" t="str">
        <f t="shared" ca="1" si="361"/>
        <v/>
      </c>
      <c r="X294" s="5">
        <v>273</v>
      </c>
      <c r="Y294" s="4" t="str">
        <f t="shared" si="362"/>
        <v/>
      </c>
      <c r="Z294" s="5" t="str">
        <f t="shared" si="398"/>
        <v/>
      </c>
      <c r="AA294" s="5" t="str">
        <f t="shared" ca="1" si="363"/>
        <v/>
      </c>
      <c r="AB294" s="2" t="str">
        <f t="shared" si="364"/>
        <v/>
      </c>
      <c r="AC294" s="2" t="str">
        <f t="shared" si="399"/>
        <v/>
      </c>
      <c r="AD294" s="16" t="str">
        <f t="shared" si="393"/>
        <v/>
      </c>
      <c r="AE294" s="16" t="str">
        <f t="shared" si="333"/>
        <v/>
      </c>
      <c r="AF294" s="14" t="str">
        <f t="shared" si="365"/>
        <v/>
      </c>
      <c r="AG294" s="5" t="str">
        <f t="shared" si="334"/>
        <v/>
      </c>
      <c r="AH294" s="16" t="str">
        <f t="shared" si="335"/>
        <v/>
      </c>
      <c r="AI294" s="16" t="str">
        <f t="shared" si="336"/>
        <v/>
      </c>
      <c r="AJ294" s="16" t="str">
        <f t="shared" si="366"/>
        <v/>
      </c>
      <c r="AK294" s="16" t="str">
        <f t="shared" ca="1" si="367"/>
        <v/>
      </c>
      <c r="AO294" s="5">
        <v>273</v>
      </c>
      <c r="AP294" s="4" t="str">
        <f t="shared" si="368"/>
        <v/>
      </c>
      <c r="AQ294" s="5" t="str">
        <f t="shared" si="400"/>
        <v/>
      </c>
      <c r="AR294" s="5" t="str">
        <f t="shared" ca="1" si="369"/>
        <v/>
      </c>
      <c r="AS294" s="2" t="str">
        <f t="shared" si="370"/>
        <v/>
      </c>
      <c r="AT294" s="2" t="str">
        <f t="shared" si="401"/>
        <v/>
      </c>
      <c r="AU294" s="16" t="str">
        <f t="shared" si="394"/>
        <v/>
      </c>
      <c r="AV294" s="16" t="str">
        <f t="shared" si="337"/>
        <v/>
      </c>
      <c r="AW294" s="14" t="str">
        <f t="shared" si="371"/>
        <v/>
      </c>
      <c r="AX294" s="5" t="str">
        <f t="shared" si="338"/>
        <v/>
      </c>
      <c r="AY294" s="16" t="str">
        <f t="shared" si="339"/>
        <v/>
      </c>
      <c r="AZ294" s="16" t="str">
        <f t="shared" si="340"/>
        <v/>
      </c>
      <c r="BA294" s="16" t="str">
        <f t="shared" si="372"/>
        <v/>
      </c>
      <c r="BB294" s="16" t="str">
        <f t="shared" ca="1" si="373"/>
        <v/>
      </c>
      <c r="BF294" s="5">
        <v>273</v>
      </c>
      <c r="BG294" s="4" t="str">
        <f t="shared" si="374"/>
        <v/>
      </c>
      <c r="BH294" s="5" t="str">
        <f t="shared" si="402"/>
        <v/>
      </c>
      <c r="BI294" s="5" t="str">
        <f t="shared" ca="1" si="375"/>
        <v/>
      </c>
      <c r="BJ294" s="2" t="str">
        <f t="shared" si="376"/>
        <v/>
      </c>
      <c r="BK294" s="2" t="str">
        <f t="shared" si="403"/>
        <v/>
      </c>
      <c r="BL294" s="16" t="str">
        <f t="shared" si="395"/>
        <v/>
      </c>
      <c r="BM294" s="16" t="str">
        <f t="shared" si="341"/>
        <v/>
      </c>
      <c r="BN294" s="14" t="str">
        <f t="shared" si="377"/>
        <v/>
      </c>
      <c r="BO294" s="5" t="str">
        <f t="shared" si="342"/>
        <v/>
      </c>
      <c r="BP294" s="16" t="str">
        <f t="shared" si="343"/>
        <v/>
      </c>
      <c r="BQ294" s="16" t="str">
        <f t="shared" si="344"/>
        <v/>
      </c>
      <c r="BR294" s="16" t="str">
        <f t="shared" si="378"/>
        <v/>
      </c>
      <c r="BS294" s="16" t="str">
        <f t="shared" ca="1" si="379"/>
        <v/>
      </c>
      <c r="BW294" s="5">
        <v>273</v>
      </c>
      <c r="BX294" s="4" t="str">
        <f t="shared" si="380"/>
        <v/>
      </c>
      <c r="BY294" s="5" t="str">
        <f t="shared" si="404"/>
        <v/>
      </c>
      <c r="BZ294" s="5" t="str">
        <f t="shared" ca="1" si="381"/>
        <v/>
      </c>
      <c r="CA294" s="2" t="str">
        <f t="shared" si="382"/>
        <v/>
      </c>
      <c r="CB294" s="2" t="str">
        <f t="shared" si="405"/>
        <v/>
      </c>
      <c r="CC294" s="16" t="str">
        <f t="shared" si="396"/>
        <v/>
      </c>
      <c r="CD294" s="16" t="str">
        <f t="shared" si="345"/>
        <v/>
      </c>
      <c r="CE294" s="14" t="str">
        <f t="shared" si="383"/>
        <v/>
      </c>
      <c r="CF294" s="5" t="str">
        <f t="shared" si="346"/>
        <v/>
      </c>
      <c r="CG294" s="16" t="str">
        <f t="shared" si="347"/>
        <v/>
      </c>
      <c r="CH294" s="16" t="str">
        <f t="shared" si="348"/>
        <v/>
      </c>
      <c r="CI294" s="16" t="str">
        <f t="shared" si="384"/>
        <v/>
      </c>
      <c r="CJ294" s="16" t="str">
        <f t="shared" ca="1" si="385"/>
        <v/>
      </c>
      <c r="CN294" s="5">
        <v>273</v>
      </c>
      <c r="CO294" s="4" t="str">
        <f t="shared" si="386"/>
        <v/>
      </c>
      <c r="CP294" s="5" t="str">
        <f t="shared" si="406"/>
        <v/>
      </c>
      <c r="CQ294" s="5" t="str">
        <f t="shared" ca="1" si="387"/>
        <v/>
      </c>
      <c r="CR294" s="2" t="str">
        <f t="shared" si="388"/>
        <v/>
      </c>
      <c r="CS294" s="2" t="str">
        <f t="shared" si="407"/>
        <v/>
      </c>
      <c r="CT294" s="16" t="str">
        <f t="shared" si="397"/>
        <v/>
      </c>
      <c r="CU294" s="16" t="str">
        <f t="shared" si="349"/>
        <v/>
      </c>
      <c r="CV294" s="14" t="str">
        <f t="shared" si="389"/>
        <v/>
      </c>
      <c r="CW294" s="5" t="str">
        <f t="shared" si="350"/>
        <v/>
      </c>
      <c r="CX294" s="16" t="str">
        <f t="shared" si="351"/>
        <v/>
      </c>
      <c r="CY294" s="16" t="str">
        <f t="shared" si="352"/>
        <v/>
      </c>
      <c r="CZ294" s="16" t="str">
        <f t="shared" si="390"/>
        <v/>
      </c>
      <c r="DA294" s="16" t="str">
        <f t="shared" ca="1" si="391"/>
        <v/>
      </c>
    </row>
    <row r="295" spans="2:105">
      <c r="B295" s="5">
        <v>274</v>
      </c>
      <c r="C295" s="4" t="str">
        <f t="shared" si="353"/>
        <v/>
      </c>
      <c r="D295" s="5" t="str">
        <f t="shared" si="354"/>
        <v/>
      </c>
      <c r="E295" s="5" t="str">
        <f t="shared" ca="1" si="355"/>
        <v/>
      </c>
      <c r="F295" s="2" t="str">
        <f t="shared" si="356"/>
        <v/>
      </c>
      <c r="G295" s="2" t="str">
        <f t="shared" si="328"/>
        <v/>
      </c>
      <c r="H295" s="16" t="str">
        <f t="shared" si="392"/>
        <v/>
      </c>
      <c r="I295" s="16" t="str">
        <f t="shared" si="329"/>
        <v/>
      </c>
      <c r="J295" s="14" t="str">
        <f t="shared" si="357"/>
        <v/>
      </c>
      <c r="K295" s="5" t="str">
        <f t="shared" si="330"/>
        <v/>
      </c>
      <c r="L295" s="16" t="str">
        <f t="shared" si="331"/>
        <v/>
      </c>
      <c r="M295" s="16" t="str">
        <f t="shared" si="332"/>
        <v/>
      </c>
      <c r="N295" s="16" t="str">
        <f t="shared" si="358"/>
        <v/>
      </c>
      <c r="O295" s="16" t="str">
        <f t="shared" ca="1" si="359"/>
        <v/>
      </c>
      <c r="P295" s="82"/>
      <c r="Q295" s="77" t="str">
        <f>IFERROR(IF('Simulación Cliente'!$H$21="Simple",G295+H295+I295+J295+K295,AC295+AD295+AE295+AF295+AG295),"")</f>
        <v/>
      </c>
      <c r="R295" s="79" t="str">
        <f t="shared" ca="1" si="360"/>
        <v/>
      </c>
      <c r="S295" s="78" t="str">
        <f ca="1">IFERROR((1+'Simulación Cliente'!$E$21)^(R295/360),"")</f>
        <v/>
      </c>
      <c r="T295" s="75" t="str">
        <f t="shared" ca="1" si="361"/>
        <v/>
      </c>
      <c r="X295" s="5">
        <v>274</v>
      </c>
      <c r="Y295" s="4" t="str">
        <f t="shared" si="362"/>
        <v/>
      </c>
      <c r="Z295" s="5" t="str">
        <f t="shared" si="398"/>
        <v/>
      </c>
      <c r="AA295" s="5" t="str">
        <f t="shared" ca="1" si="363"/>
        <v/>
      </c>
      <c r="AB295" s="2" t="str">
        <f t="shared" si="364"/>
        <v/>
      </c>
      <c r="AC295" s="2" t="str">
        <f t="shared" si="399"/>
        <v/>
      </c>
      <c r="AD295" s="16" t="str">
        <f t="shared" si="393"/>
        <v/>
      </c>
      <c r="AE295" s="16" t="str">
        <f t="shared" si="333"/>
        <v/>
      </c>
      <c r="AF295" s="14" t="str">
        <f t="shared" si="365"/>
        <v/>
      </c>
      <c r="AG295" s="5" t="str">
        <f t="shared" si="334"/>
        <v/>
      </c>
      <c r="AH295" s="16" t="str">
        <f t="shared" si="335"/>
        <v/>
      </c>
      <c r="AI295" s="16" t="str">
        <f t="shared" si="336"/>
        <v/>
      </c>
      <c r="AJ295" s="16" t="str">
        <f t="shared" si="366"/>
        <v/>
      </c>
      <c r="AK295" s="16" t="str">
        <f t="shared" ca="1" si="367"/>
        <v/>
      </c>
      <c r="AO295" s="5">
        <v>274</v>
      </c>
      <c r="AP295" s="4" t="str">
        <f t="shared" si="368"/>
        <v/>
      </c>
      <c r="AQ295" s="5" t="str">
        <f t="shared" si="400"/>
        <v/>
      </c>
      <c r="AR295" s="5" t="str">
        <f t="shared" ca="1" si="369"/>
        <v/>
      </c>
      <c r="AS295" s="2" t="str">
        <f t="shared" si="370"/>
        <v/>
      </c>
      <c r="AT295" s="2" t="str">
        <f t="shared" si="401"/>
        <v/>
      </c>
      <c r="AU295" s="16" t="str">
        <f t="shared" si="394"/>
        <v/>
      </c>
      <c r="AV295" s="16" t="str">
        <f t="shared" si="337"/>
        <v/>
      </c>
      <c r="AW295" s="14" t="str">
        <f t="shared" si="371"/>
        <v/>
      </c>
      <c r="AX295" s="5" t="str">
        <f t="shared" si="338"/>
        <v/>
      </c>
      <c r="AY295" s="16" t="str">
        <f t="shared" si="339"/>
        <v/>
      </c>
      <c r="AZ295" s="16" t="str">
        <f t="shared" si="340"/>
        <v/>
      </c>
      <c r="BA295" s="16" t="str">
        <f t="shared" si="372"/>
        <v/>
      </c>
      <c r="BB295" s="16" t="str">
        <f t="shared" ca="1" si="373"/>
        <v/>
      </c>
      <c r="BF295" s="5">
        <v>274</v>
      </c>
      <c r="BG295" s="4" t="str">
        <f t="shared" si="374"/>
        <v/>
      </c>
      <c r="BH295" s="5" t="str">
        <f t="shared" si="402"/>
        <v/>
      </c>
      <c r="BI295" s="5" t="str">
        <f t="shared" ca="1" si="375"/>
        <v/>
      </c>
      <c r="BJ295" s="2" t="str">
        <f t="shared" si="376"/>
        <v/>
      </c>
      <c r="BK295" s="2" t="str">
        <f t="shared" si="403"/>
        <v/>
      </c>
      <c r="BL295" s="16" t="str">
        <f t="shared" si="395"/>
        <v/>
      </c>
      <c r="BM295" s="16" t="str">
        <f t="shared" si="341"/>
        <v/>
      </c>
      <c r="BN295" s="14" t="str">
        <f t="shared" si="377"/>
        <v/>
      </c>
      <c r="BO295" s="5" t="str">
        <f t="shared" si="342"/>
        <v/>
      </c>
      <c r="BP295" s="16" t="str">
        <f t="shared" si="343"/>
        <v/>
      </c>
      <c r="BQ295" s="16" t="str">
        <f t="shared" si="344"/>
        <v/>
      </c>
      <c r="BR295" s="16" t="str">
        <f t="shared" si="378"/>
        <v/>
      </c>
      <c r="BS295" s="16" t="str">
        <f t="shared" ca="1" si="379"/>
        <v/>
      </c>
      <c r="BW295" s="5">
        <v>274</v>
      </c>
      <c r="BX295" s="4" t="str">
        <f t="shared" si="380"/>
        <v/>
      </c>
      <c r="BY295" s="5" t="str">
        <f t="shared" si="404"/>
        <v/>
      </c>
      <c r="BZ295" s="5" t="str">
        <f t="shared" ca="1" si="381"/>
        <v/>
      </c>
      <c r="CA295" s="2" t="str">
        <f t="shared" si="382"/>
        <v/>
      </c>
      <c r="CB295" s="2" t="str">
        <f t="shared" si="405"/>
        <v/>
      </c>
      <c r="CC295" s="16" t="str">
        <f t="shared" si="396"/>
        <v/>
      </c>
      <c r="CD295" s="16" t="str">
        <f t="shared" si="345"/>
        <v/>
      </c>
      <c r="CE295" s="14" t="str">
        <f t="shared" si="383"/>
        <v/>
      </c>
      <c r="CF295" s="5" t="str">
        <f t="shared" si="346"/>
        <v/>
      </c>
      <c r="CG295" s="16" t="str">
        <f t="shared" si="347"/>
        <v/>
      </c>
      <c r="CH295" s="16" t="str">
        <f t="shared" si="348"/>
        <v/>
      </c>
      <c r="CI295" s="16" t="str">
        <f t="shared" si="384"/>
        <v/>
      </c>
      <c r="CJ295" s="16" t="str">
        <f t="shared" ca="1" si="385"/>
        <v/>
      </c>
      <c r="CN295" s="5">
        <v>274</v>
      </c>
      <c r="CO295" s="4" t="str">
        <f t="shared" si="386"/>
        <v/>
      </c>
      <c r="CP295" s="5" t="str">
        <f t="shared" si="406"/>
        <v/>
      </c>
      <c r="CQ295" s="5" t="str">
        <f t="shared" ca="1" si="387"/>
        <v/>
      </c>
      <c r="CR295" s="2" t="str">
        <f t="shared" si="388"/>
        <v/>
      </c>
      <c r="CS295" s="2" t="str">
        <f t="shared" si="407"/>
        <v/>
      </c>
      <c r="CT295" s="16" t="str">
        <f t="shared" si="397"/>
        <v/>
      </c>
      <c r="CU295" s="16" t="str">
        <f t="shared" si="349"/>
        <v/>
      </c>
      <c r="CV295" s="14" t="str">
        <f t="shared" si="389"/>
        <v/>
      </c>
      <c r="CW295" s="5" t="str">
        <f t="shared" si="350"/>
        <v/>
      </c>
      <c r="CX295" s="16" t="str">
        <f t="shared" si="351"/>
        <v/>
      </c>
      <c r="CY295" s="16" t="str">
        <f t="shared" si="352"/>
        <v/>
      </c>
      <c r="CZ295" s="16" t="str">
        <f t="shared" si="390"/>
        <v/>
      </c>
      <c r="DA295" s="16" t="str">
        <f t="shared" ca="1" si="391"/>
        <v/>
      </c>
    </row>
    <row r="296" spans="2:105">
      <c r="B296" s="5">
        <v>275</v>
      </c>
      <c r="C296" s="4" t="str">
        <f t="shared" si="353"/>
        <v/>
      </c>
      <c r="D296" s="5" t="str">
        <f t="shared" si="354"/>
        <v/>
      </c>
      <c r="E296" s="5" t="str">
        <f t="shared" ca="1" si="355"/>
        <v/>
      </c>
      <c r="F296" s="2" t="str">
        <f t="shared" si="356"/>
        <v/>
      </c>
      <c r="G296" s="2" t="str">
        <f t="shared" si="328"/>
        <v/>
      </c>
      <c r="H296" s="16" t="str">
        <f t="shared" si="392"/>
        <v/>
      </c>
      <c r="I296" s="16" t="str">
        <f t="shared" si="329"/>
        <v/>
      </c>
      <c r="J296" s="14" t="str">
        <f t="shared" si="357"/>
        <v/>
      </c>
      <c r="K296" s="5" t="str">
        <f t="shared" si="330"/>
        <v/>
      </c>
      <c r="L296" s="16" t="str">
        <f t="shared" si="331"/>
        <v/>
      </c>
      <c r="M296" s="16" t="str">
        <f t="shared" si="332"/>
        <v/>
      </c>
      <c r="N296" s="16" t="str">
        <f t="shared" si="358"/>
        <v/>
      </c>
      <c r="O296" s="16" t="str">
        <f t="shared" ca="1" si="359"/>
        <v/>
      </c>
      <c r="P296" s="82"/>
      <c r="Q296" s="77" t="str">
        <f>IFERROR(IF('Simulación Cliente'!$H$21="Simple",G296+H296+I296+J296+K296,AC296+AD296+AE296+AF296+AG296),"")</f>
        <v/>
      </c>
      <c r="R296" s="79" t="str">
        <f t="shared" ca="1" si="360"/>
        <v/>
      </c>
      <c r="S296" s="78" t="str">
        <f ca="1">IFERROR((1+'Simulación Cliente'!$E$21)^(R296/360),"")</f>
        <v/>
      </c>
      <c r="T296" s="75" t="str">
        <f t="shared" ca="1" si="361"/>
        <v/>
      </c>
      <c r="X296" s="5">
        <v>275</v>
      </c>
      <c r="Y296" s="4" t="str">
        <f t="shared" si="362"/>
        <v/>
      </c>
      <c r="Z296" s="5" t="str">
        <f t="shared" si="398"/>
        <v/>
      </c>
      <c r="AA296" s="5" t="str">
        <f t="shared" ca="1" si="363"/>
        <v/>
      </c>
      <c r="AB296" s="2" t="str">
        <f t="shared" si="364"/>
        <v/>
      </c>
      <c r="AC296" s="2" t="str">
        <f t="shared" si="399"/>
        <v/>
      </c>
      <c r="AD296" s="16" t="str">
        <f t="shared" si="393"/>
        <v/>
      </c>
      <c r="AE296" s="16" t="str">
        <f t="shared" si="333"/>
        <v/>
      </c>
      <c r="AF296" s="14" t="str">
        <f t="shared" si="365"/>
        <v/>
      </c>
      <c r="AG296" s="5" t="str">
        <f t="shared" si="334"/>
        <v/>
      </c>
      <c r="AH296" s="16" t="str">
        <f t="shared" si="335"/>
        <v/>
      </c>
      <c r="AI296" s="16" t="str">
        <f t="shared" si="336"/>
        <v/>
      </c>
      <c r="AJ296" s="16" t="str">
        <f t="shared" si="366"/>
        <v/>
      </c>
      <c r="AK296" s="16" t="str">
        <f t="shared" ca="1" si="367"/>
        <v/>
      </c>
      <c r="AO296" s="5">
        <v>275</v>
      </c>
      <c r="AP296" s="4" t="str">
        <f t="shared" si="368"/>
        <v/>
      </c>
      <c r="AQ296" s="5" t="str">
        <f t="shared" si="400"/>
        <v/>
      </c>
      <c r="AR296" s="5" t="str">
        <f t="shared" ca="1" si="369"/>
        <v/>
      </c>
      <c r="AS296" s="2" t="str">
        <f t="shared" si="370"/>
        <v/>
      </c>
      <c r="AT296" s="2" t="str">
        <f t="shared" si="401"/>
        <v/>
      </c>
      <c r="AU296" s="16" t="str">
        <f t="shared" si="394"/>
        <v/>
      </c>
      <c r="AV296" s="16" t="str">
        <f t="shared" si="337"/>
        <v/>
      </c>
      <c r="AW296" s="14" t="str">
        <f t="shared" si="371"/>
        <v/>
      </c>
      <c r="AX296" s="5" t="str">
        <f t="shared" si="338"/>
        <v/>
      </c>
      <c r="AY296" s="16" t="str">
        <f t="shared" si="339"/>
        <v/>
      </c>
      <c r="AZ296" s="16" t="str">
        <f t="shared" si="340"/>
        <v/>
      </c>
      <c r="BA296" s="16" t="str">
        <f t="shared" si="372"/>
        <v/>
      </c>
      <c r="BB296" s="16" t="str">
        <f t="shared" ca="1" si="373"/>
        <v/>
      </c>
      <c r="BF296" s="5">
        <v>275</v>
      </c>
      <c r="BG296" s="4" t="str">
        <f t="shared" si="374"/>
        <v/>
      </c>
      <c r="BH296" s="5" t="str">
        <f t="shared" si="402"/>
        <v/>
      </c>
      <c r="BI296" s="5" t="str">
        <f t="shared" ca="1" si="375"/>
        <v/>
      </c>
      <c r="BJ296" s="2" t="str">
        <f t="shared" si="376"/>
        <v/>
      </c>
      <c r="BK296" s="2" t="str">
        <f t="shared" si="403"/>
        <v/>
      </c>
      <c r="BL296" s="16" t="str">
        <f t="shared" si="395"/>
        <v/>
      </c>
      <c r="BM296" s="16" t="str">
        <f t="shared" si="341"/>
        <v/>
      </c>
      <c r="BN296" s="14" t="str">
        <f t="shared" si="377"/>
        <v/>
      </c>
      <c r="BO296" s="5" t="str">
        <f t="shared" si="342"/>
        <v/>
      </c>
      <c r="BP296" s="16" t="str">
        <f t="shared" si="343"/>
        <v/>
      </c>
      <c r="BQ296" s="16" t="str">
        <f t="shared" si="344"/>
        <v/>
      </c>
      <c r="BR296" s="16" t="str">
        <f t="shared" si="378"/>
        <v/>
      </c>
      <c r="BS296" s="16" t="str">
        <f t="shared" ca="1" si="379"/>
        <v/>
      </c>
      <c r="BW296" s="5">
        <v>275</v>
      </c>
      <c r="BX296" s="4" t="str">
        <f t="shared" si="380"/>
        <v/>
      </c>
      <c r="BY296" s="5" t="str">
        <f t="shared" si="404"/>
        <v/>
      </c>
      <c r="BZ296" s="5" t="str">
        <f t="shared" ca="1" si="381"/>
        <v/>
      </c>
      <c r="CA296" s="2" t="str">
        <f t="shared" si="382"/>
        <v/>
      </c>
      <c r="CB296" s="2" t="str">
        <f t="shared" si="405"/>
        <v/>
      </c>
      <c r="CC296" s="16" t="str">
        <f t="shared" si="396"/>
        <v/>
      </c>
      <c r="CD296" s="16" t="str">
        <f t="shared" si="345"/>
        <v/>
      </c>
      <c r="CE296" s="14" t="str">
        <f t="shared" si="383"/>
        <v/>
      </c>
      <c r="CF296" s="5" t="str">
        <f t="shared" si="346"/>
        <v/>
      </c>
      <c r="CG296" s="16" t="str">
        <f t="shared" si="347"/>
        <v/>
      </c>
      <c r="CH296" s="16" t="str">
        <f t="shared" si="348"/>
        <v/>
      </c>
      <c r="CI296" s="16" t="str">
        <f t="shared" si="384"/>
        <v/>
      </c>
      <c r="CJ296" s="16" t="str">
        <f t="shared" ca="1" si="385"/>
        <v/>
      </c>
      <c r="CN296" s="5">
        <v>275</v>
      </c>
      <c r="CO296" s="4" t="str">
        <f t="shared" si="386"/>
        <v/>
      </c>
      <c r="CP296" s="5" t="str">
        <f t="shared" si="406"/>
        <v/>
      </c>
      <c r="CQ296" s="5" t="str">
        <f t="shared" ca="1" si="387"/>
        <v/>
      </c>
      <c r="CR296" s="2" t="str">
        <f t="shared" si="388"/>
        <v/>
      </c>
      <c r="CS296" s="2" t="str">
        <f t="shared" si="407"/>
        <v/>
      </c>
      <c r="CT296" s="16" t="str">
        <f t="shared" si="397"/>
        <v/>
      </c>
      <c r="CU296" s="16" t="str">
        <f t="shared" si="349"/>
        <v/>
      </c>
      <c r="CV296" s="14" t="str">
        <f t="shared" si="389"/>
        <v/>
      </c>
      <c r="CW296" s="5" t="str">
        <f t="shared" si="350"/>
        <v/>
      </c>
      <c r="CX296" s="16" t="str">
        <f t="shared" si="351"/>
        <v/>
      </c>
      <c r="CY296" s="16" t="str">
        <f t="shared" si="352"/>
        <v/>
      </c>
      <c r="CZ296" s="16" t="str">
        <f t="shared" si="390"/>
        <v/>
      </c>
      <c r="DA296" s="16" t="str">
        <f t="shared" ca="1" si="391"/>
        <v/>
      </c>
    </row>
    <row r="297" spans="2:105">
      <c r="B297" s="5">
        <v>276</v>
      </c>
      <c r="C297" s="4" t="str">
        <f t="shared" si="353"/>
        <v/>
      </c>
      <c r="D297" s="5" t="str">
        <f t="shared" si="354"/>
        <v/>
      </c>
      <c r="E297" s="5" t="str">
        <f t="shared" ca="1" si="355"/>
        <v/>
      </c>
      <c r="F297" s="2" t="str">
        <f t="shared" si="356"/>
        <v/>
      </c>
      <c r="G297" s="2" t="str">
        <f t="shared" si="328"/>
        <v/>
      </c>
      <c r="H297" s="16" t="str">
        <f t="shared" si="392"/>
        <v/>
      </c>
      <c r="I297" s="16" t="str">
        <f t="shared" si="329"/>
        <v/>
      </c>
      <c r="J297" s="14" t="str">
        <f t="shared" si="357"/>
        <v/>
      </c>
      <c r="K297" s="5" t="str">
        <f t="shared" si="330"/>
        <v/>
      </c>
      <c r="L297" s="16" t="str">
        <f t="shared" si="331"/>
        <v/>
      </c>
      <c r="M297" s="16" t="str">
        <f t="shared" si="332"/>
        <v/>
      </c>
      <c r="N297" s="16" t="str">
        <f t="shared" si="358"/>
        <v/>
      </c>
      <c r="O297" s="16" t="str">
        <f t="shared" ca="1" si="359"/>
        <v/>
      </c>
      <c r="P297" s="82"/>
      <c r="Q297" s="77" t="str">
        <f>IFERROR(IF('Simulación Cliente'!$H$21="Simple",G297+H297+I297+J297+K297,AC297+AD297+AE297+AF297+AG297),"")</f>
        <v/>
      </c>
      <c r="R297" s="79" t="str">
        <f t="shared" ca="1" si="360"/>
        <v/>
      </c>
      <c r="S297" s="78" t="str">
        <f ca="1">IFERROR((1+'Simulación Cliente'!$E$21)^(R297/360),"")</f>
        <v/>
      </c>
      <c r="T297" s="75" t="str">
        <f t="shared" ca="1" si="361"/>
        <v/>
      </c>
      <c r="X297" s="5">
        <v>276</v>
      </c>
      <c r="Y297" s="4" t="str">
        <f t="shared" si="362"/>
        <v/>
      </c>
      <c r="Z297" s="5" t="str">
        <f t="shared" si="398"/>
        <v/>
      </c>
      <c r="AA297" s="5" t="str">
        <f t="shared" ca="1" si="363"/>
        <v/>
      </c>
      <c r="AB297" s="2" t="str">
        <f t="shared" si="364"/>
        <v/>
      </c>
      <c r="AC297" s="2" t="str">
        <f t="shared" si="399"/>
        <v/>
      </c>
      <c r="AD297" s="16" t="str">
        <f t="shared" si="393"/>
        <v/>
      </c>
      <c r="AE297" s="16" t="str">
        <f t="shared" si="333"/>
        <v/>
      </c>
      <c r="AF297" s="14" t="str">
        <f t="shared" si="365"/>
        <v/>
      </c>
      <c r="AG297" s="5" t="str">
        <f t="shared" si="334"/>
        <v/>
      </c>
      <c r="AH297" s="16" t="str">
        <f t="shared" si="335"/>
        <v/>
      </c>
      <c r="AI297" s="16" t="str">
        <f t="shared" si="336"/>
        <v/>
      </c>
      <c r="AJ297" s="16" t="str">
        <f t="shared" si="366"/>
        <v/>
      </c>
      <c r="AK297" s="16" t="str">
        <f t="shared" ca="1" si="367"/>
        <v/>
      </c>
      <c r="AO297" s="5">
        <v>276</v>
      </c>
      <c r="AP297" s="4" t="str">
        <f t="shared" si="368"/>
        <v/>
      </c>
      <c r="AQ297" s="5" t="str">
        <f t="shared" si="400"/>
        <v/>
      </c>
      <c r="AR297" s="5" t="str">
        <f t="shared" ca="1" si="369"/>
        <v/>
      </c>
      <c r="AS297" s="2" t="str">
        <f t="shared" si="370"/>
        <v/>
      </c>
      <c r="AT297" s="2" t="str">
        <f t="shared" si="401"/>
        <v/>
      </c>
      <c r="AU297" s="16" t="str">
        <f t="shared" si="394"/>
        <v/>
      </c>
      <c r="AV297" s="16" t="str">
        <f t="shared" si="337"/>
        <v/>
      </c>
      <c r="AW297" s="14" t="str">
        <f t="shared" si="371"/>
        <v/>
      </c>
      <c r="AX297" s="5" t="str">
        <f t="shared" si="338"/>
        <v/>
      </c>
      <c r="AY297" s="16" t="str">
        <f t="shared" si="339"/>
        <v/>
      </c>
      <c r="AZ297" s="16" t="str">
        <f t="shared" si="340"/>
        <v/>
      </c>
      <c r="BA297" s="16" t="str">
        <f t="shared" si="372"/>
        <v/>
      </c>
      <c r="BB297" s="16" t="str">
        <f t="shared" ca="1" si="373"/>
        <v/>
      </c>
      <c r="BF297" s="5">
        <v>276</v>
      </c>
      <c r="BG297" s="4" t="str">
        <f t="shared" si="374"/>
        <v/>
      </c>
      <c r="BH297" s="5" t="str">
        <f t="shared" si="402"/>
        <v/>
      </c>
      <c r="BI297" s="5" t="str">
        <f t="shared" ca="1" si="375"/>
        <v/>
      </c>
      <c r="BJ297" s="2" t="str">
        <f t="shared" si="376"/>
        <v/>
      </c>
      <c r="BK297" s="2" t="str">
        <f t="shared" si="403"/>
        <v/>
      </c>
      <c r="BL297" s="16" t="str">
        <f t="shared" si="395"/>
        <v/>
      </c>
      <c r="BM297" s="16" t="str">
        <f t="shared" si="341"/>
        <v/>
      </c>
      <c r="BN297" s="14" t="str">
        <f t="shared" si="377"/>
        <v/>
      </c>
      <c r="BO297" s="5" t="str">
        <f t="shared" si="342"/>
        <v/>
      </c>
      <c r="BP297" s="16" t="str">
        <f t="shared" si="343"/>
        <v/>
      </c>
      <c r="BQ297" s="16" t="str">
        <f t="shared" si="344"/>
        <v/>
      </c>
      <c r="BR297" s="16" t="str">
        <f t="shared" si="378"/>
        <v/>
      </c>
      <c r="BS297" s="16" t="str">
        <f t="shared" ca="1" si="379"/>
        <v/>
      </c>
      <c r="BW297" s="5">
        <v>276</v>
      </c>
      <c r="BX297" s="4" t="str">
        <f t="shared" si="380"/>
        <v/>
      </c>
      <c r="BY297" s="5" t="str">
        <f t="shared" si="404"/>
        <v/>
      </c>
      <c r="BZ297" s="5" t="str">
        <f t="shared" ca="1" si="381"/>
        <v/>
      </c>
      <c r="CA297" s="2" t="str">
        <f t="shared" si="382"/>
        <v/>
      </c>
      <c r="CB297" s="2" t="str">
        <f t="shared" si="405"/>
        <v/>
      </c>
      <c r="CC297" s="16" t="str">
        <f t="shared" si="396"/>
        <v/>
      </c>
      <c r="CD297" s="16" t="str">
        <f t="shared" si="345"/>
        <v/>
      </c>
      <c r="CE297" s="14" t="str">
        <f t="shared" si="383"/>
        <v/>
      </c>
      <c r="CF297" s="5" t="str">
        <f t="shared" si="346"/>
        <v/>
      </c>
      <c r="CG297" s="16" t="str">
        <f t="shared" si="347"/>
        <v/>
      </c>
      <c r="CH297" s="16" t="str">
        <f t="shared" si="348"/>
        <v/>
      </c>
      <c r="CI297" s="16" t="str">
        <f t="shared" si="384"/>
        <v/>
      </c>
      <c r="CJ297" s="16" t="str">
        <f t="shared" ca="1" si="385"/>
        <v/>
      </c>
      <c r="CN297" s="5">
        <v>276</v>
      </c>
      <c r="CO297" s="4" t="str">
        <f t="shared" si="386"/>
        <v/>
      </c>
      <c r="CP297" s="5" t="str">
        <f t="shared" si="406"/>
        <v/>
      </c>
      <c r="CQ297" s="5" t="str">
        <f t="shared" ca="1" si="387"/>
        <v/>
      </c>
      <c r="CR297" s="2" t="str">
        <f t="shared" si="388"/>
        <v/>
      </c>
      <c r="CS297" s="2" t="str">
        <f t="shared" si="407"/>
        <v/>
      </c>
      <c r="CT297" s="16" t="str">
        <f t="shared" si="397"/>
        <v/>
      </c>
      <c r="CU297" s="16" t="str">
        <f t="shared" si="349"/>
        <v/>
      </c>
      <c r="CV297" s="14" t="str">
        <f t="shared" si="389"/>
        <v/>
      </c>
      <c r="CW297" s="5" t="str">
        <f t="shared" si="350"/>
        <v/>
      </c>
      <c r="CX297" s="16" t="str">
        <f t="shared" si="351"/>
        <v/>
      </c>
      <c r="CY297" s="16" t="str">
        <f t="shared" si="352"/>
        <v/>
      </c>
      <c r="CZ297" s="16" t="str">
        <f t="shared" si="390"/>
        <v/>
      </c>
      <c r="DA297" s="16" t="str">
        <f t="shared" ca="1" si="391"/>
        <v/>
      </c>
    </row>
    <row r="298" spans="2:105">
      <c r="B298" s="5">
        <v>277</v>
      </c>
      <c r="C298" s="4" t="str">
        <f t="shared" si="353"/>
        <v/>
      </c>
      <c r="D298" s="5" t="str">
        <f t="shared" si="354"/>
        <v/>
      </c>
      <c r="E298" s="5" t="str">
        <f t="shared" ca="1" si="355"/>
        <v/>
      </c>
      <c r="F298" s="2" t="str">
        <f t="shared" si="356"/>
        <v/>
      </c>
      <c r="G298" s="2" t="str">
        <f t="shared" si="328"/>
        <v/>
      </c>
      <c r="H298" s="16" t="str">
        <f t="shared" si="392"/>
        <v/>
      </c>
      <c r="I298" s="16" t="str">
        <f t="shared" si="329"/>
        <v/>
      </c>
      <c r="J298" s="14" t="str">
        <f t="shared" si="357"/>
        <v/>
      </c>
      <c r="K298" s="5" t="str">
        <f t="shared" si="330"/>
        <v/>
      </c>
      <c r="L298" s="16" t="str">
        <f t="shared" si="331"/>
        <v/>
      </c>
      <c r="M298" s="16" t="str">
        <f t="shared" si="332"/>
        <v/>
      </c>
      <c r="N298" s="16" t="str">
        <f t="shared" si="358"/>
        <v/>
      </c>
      <c r="O298" s="16" t="str">
        <f t="shared" ca="1" si="359"/>
        <v/>
      </c>
      <c r="P298" s="82"/>
      <c r="Q298" s="77" t="str">
        <f>IFERROR(IF('Simulación Cliente'!$H$21="Simple",G298+H298+I298+J298+K298,AC298+AD298+AE298+AF298+AG298),"")</f>
        <v/>
      </c>
      <c r="R298" s="79" t="str">
        <f t="shared" ca="1" si="360"/>
        <v/>
      </c>
      <c r="S298" s="78" t="str">
        <f ca="1">IFERROR((1+'Simulación Cliente'!$E$21)^(R298/360),"")</f>
        <v/>
      </c>
      <c r="T298" s="75" t="str">
        <f t="shared" ca="1" si="361"/>
        <v/>
      </c>
      <c r="X298" s="5">
        <v>277</v>
      </c>
      <c r="Y298" s="4" t="str">
        <f t="shared" si="362"/>
        <v/>
      </c>
      <c r="Z298" s="5" t="str">
        <f t="shared" si="398"/>
        <v/>
      </c>
      <c r="AA298" s="5" t="str">
        <f t="shared" ca="1" si="363"/>
        <v/>
      </c>
      <c r="AB298" s="2" t="str">
        <f t="shared" si="364"/>
        <v/>
      </c>
      <c r="AC298" s="2" t="str">
        <f t="shared" si="399"/>
        <v/>
      </c>
      <c r="AD298" s="16" t="str">
        <f t="shared" si="393"/>
        <v/>
      </c>
      <c r="AE298" s="16" t="str">
        <f t="shared" si="333"/>
        <v/>
      </c>
      <c r="AF298" s="14" t="str">
        <f t="shared" si="365"/>
        <v/>
      </c>
      <c r="AG298" s="5" t="str">
        <f t="shared" si="334"/>
        <v/>
      </c>
      <c r="AH298" s="16" t="str">
        <f t="shared" si="335"/>
        <v/>
      </c>
      <c r="AI298" s="16" t="str">
        <f t="shared" si="336"/>
        <v/>
      </c>
      <c r="AJ298" s="16" t="str">
        <f t="shared" si="366"/>
        <v/>
      </c>
      <c r="AK298" s="16" t="str">
        <f t="shared" ca="1" si="367"/>
        <v/>
      </c>
      <c r="AO298" s="5">
        <v>277</v>
      </c>
      <c r="AP298" s="4" t="str">
        <f t="shared" si="368"/>
        <v/>
      </c>
      <c r="AQ298" s="5" t="str">
        <f t="shared" si="400"/>
        <v/>
      </c>
      <c r="AR298" s="5" t="str">
        <f t="shared" ca="1" si="369"/>
        <v/>
      </c>
      <c r="AS298" s="2" t="str">
        <f t="shared" si="370"/>
        <v/>
      </c>
      <c r="AT298" s="2" t="str">
        <f t="shared" si="401"/>
        <v/>
      </c>
      <c r="AU298" s="16" t="str">
        <f t="shared" si="394"/>
        <v/>
      </c>
      <c r="AV298" s="16" t="str">
        <f t="shared" si="337"/>
        <v/>
      </c>
      <c r="AW298" s="14" t="str">
        <f t="shared" si="371"/>
        <v/>
      </c>
      <c r="AX298" s="5" t="str">
        <f t="shared" si="338"/>
        <v/>
      </c>
      <c r="AY298" s="16" t="str">
        <f t="shared" si="339"/>
        <v/>
      </c>
      <c r="AZ298" s="16" t="str">
        <f t="shared" si="340"/>
        <v/>
      </c>
      <c r="BA298" s="16" t="str">
        <f t="shared" si="372"/>
        <v/>
      </c>
      <c r="BB298" s="16" t="str">
        <f t="shared" ca="1" si="373"/>
        <v/>
      </c>
      <c r="BF298" s="5">
        <v>277</v>
      </c>
      <c r="BG298" s="4" t="str">
        <f t="shared" si="374"/>
        <v/>
      </c>
      <c r="BH298" s="5" t="str">
        <f t="shared" si="402"/>
        <v/>
      </c>
      <c r="BI298" s="5" t="str">
        <f t="shared" ca="1" si="375"/>
        <v/>
      </c>
      <c r="BJ298" s="2" t="str">
        <f t="shared" si="376"/>
        <v/>
      </c>
      <c r="BK298" s="2" t="str">
        <f t="shared" si="403"/>
        <v/>
      </c>
      <c r="BL298" s="16" t="str">
        <f t="shared" si="395"/>
        <v/>
      </c>
      <c r="BM298" s="16" t="str">
        <f t="shared" si="341"/>
        <v/>
      </c>
      <c r="BN298" s="14" t="str">
        <f t="shared" si="377"/>
        <v/>
      </c>
      <c r="BO298" s="5" t="str">
        <f t="shared" si="342"/>
        <v/>
      </c>
      <c r="BP298" s="16" t="str">
        <f t="shared" si="343"/>
        <v/>
      </c>
      <c r="BQ298" s="16" t="str">
        <f t="shared" si="344"/>
        <v/>
      </c>
      <c r="BR298" s="16" t="str">
        <f t="shared" si="378"/>
        <v/>
      </c>
      <c r="BS298" s="16" t="str">
        <f t="shared" ca="1" si="379"/>
        <v/>
      </c>
      <c r="BW298" s="5">
        <v>277</v>
      </c>
      <c r="BX298" s="4" t="str">
        <f t="shared" si="380"/>
        <v/>
      </c>
      <c r="BY298" s="5" t="str">
        <f t="shared" si="404"/>
        <v/>
      </c>
      <c r="BZ298" s="5" t="str">
        <f t="shared" ca="1" si="381"/>
        <v/>
      </c>
      <c r="CA298" s="2" t="str">
        <f t="shared" si="382"/>
        <v/>
      </c>
      <c r="CB298" s="2" t="str">
        <f t="shared" si="405"/>
        <v/>
      </c>
      <c r="CC298" s="16" t="str">
        <f t="shared" si="396"/>
        <v/>
      </c>
      <c r="CD298" s="16" t="str">
        <f t="shared" si="345"/>
        <v/>
      </c>
      <c r="CE298" s="14" t="str">
        <f t="shared" si="383"/>
        <v/>
      </c>
      <c r="CF298" s="5" t="str">
        <f t="shared" si="346"/>
        <v/>
      </c>
      <c r="CG298" s="16" t="str">
        <f t="shared" si="347"/>
        <v/>
      </c>
      <c r="CH298" s="16" t="str">
        <f t="shared" si="348"/>
        <v/>
      </c>
      <c r="CI298" s="16" t="str">
        <f t="shared" si="384"/>
        <v/>
      </c>
      <c r="CJ298" s="16" t="str">
        <f t="shared" ca="1" si="385"/>
        <v/>
      </c>
      <c r="CN298" s="5">
        <v>277</v>
      </c>
      <c r="CO298" s="4" t="str">
        <f t="shared" si="386"/>
        <v/>
      </c>
      <c r="CP298" s="5" t="str">
        <f t="shared" si="406"/>
        <v/>
      </c>
      <c r="CQ298" s="5" t="str">
        <f t="shared" ca="1" si="387"/>
        <v/>
      </c>
      <c r="CR298" s="2" t="str">
        <f t="shared" si="388"/>
        <v/>
      </c>
      <c r="CS298" s="2" t="str">
        <f t="shared" si="407"/>
        <v/>
      </c>
      <c r="CT298" s="16" t="str">
        <f t="shared" si="397"/>
        <v/>
      </c>
      <c r="CU298" s="16" t="str">
        <f t="shared" si="349"/>
        <v/>
      </c>
      <c r="CV298" s="14" t="str">
        <f t="shared" si="389"/>
        <v/>
      </c>
      <c r="CW298" s="5" t="str">
        <f t="shared" si="350"/>
        <v/>
      </c>
      <c r="CX298" s="16" t="str">
        <f t="shared" si="351"/>
        <v/>
      </c>
      <c r="CY298" s="16" t="str">
        <f t="shared" si="352"/>
        <v/>
      </c>
      <c r="CZ298" s="16" t="str">
        <f t="shared" si="390"/>
        <v/>
      </c>
      <c r="DA298" s="16" t="str">
        <f t="shared" ca="1" si="391"/>
        <v/>
      </c>
    </row>
    <row r="299" spans="2:105">
      <c r="B299" s="5">
        <v>278</v>
      </c>
      <c r="C299" s="4" t="str">
        <f t="shared" si="353"/>
        <v/>
      </c>
      <c r="D299" s="5" t="str">
        <f t="shared" si="354"/>
        <v/>
      </c>
      <c r="E299" s="5" t="str">
        <f t="shared" ca="1" si="355"/>
        <v/>
      </c>
      <c r="F299" s="2" t="str">
        <f t="shared" si="356"/>
        <v/>
      </c>
      <c r="G299" s="2" t="str">
        <f t="shared" si="328"/>
        <v/>
      </c>
      <c r="H299" s="16" t="str">
        <f t="shared" si="392"/>
        <v/>
      </c>
      <c r="I299" s="16" t="str">
        <f t="shared" si="329"/>
        <v/>
      </c>
      <c r="J299" s="14" t="str">
        <f t="shared" si="357"/>
        <v/>
      </c>
      <c r="K299" s="5" t="str">
        <f t="shared" si="330"/>
        <v/>
      </c>
      <c r="L299" s="16" t="str">
        <f t="shared" si="331"/>
        <v/>
      </c>
      <c r="M299" s="16" t="str">
        <f t="shared" si="332"/>
        <v/>
      </c>
      <c r="N299" s="16" t="str">
        <f t="shared" si="358"/>
        <v/>
      </c>
      <c r="O299" s="16" t="str">
        <f t="shared" ca="1" si="359"/>
        <v/>
      </c>
      <c r="P299" s="82"/>
      <c r="Q299" s="77" t="str">
        <f>IFERROR(IF('Simulación Cliente'!$H$21="Simple",G299+H299+I299+J299+K299,AC299+AD299+AE299+AF299+AG299),"")</f>
        <v/>
      </c>
      <c r="R299" s="79" t="str">
        <f t="shared" ca="1" si="360"/>
        <v/>
      </c>
      <c r="S299" s="78" t="str">
        <f ca="1">IFERROR((1+'Simulación Cliente'!$E$21)^(R299/360),"")</f>
        <v/>
      </c>
      <c r="T299" s="75" t="str">
        <f t="shared" ca="1" si="361"/>
        <v/>
      </c>
      <c r="X299" s="5">
        <v>278</v>
      </c>
      <c r="Y299" s="4" t="str">
        <f t="shared" si="362"/>
        <v/>
      </c>
      <c r="Z299" s="5" t="str">
        <f t="shared" si="398"/>
        <v/>
      </c>
      <c r="AA299" s="5" t="str">
        <f t="shared" ca="1" si="363"/>
        <v/>
      </c>
      <c r="AB299" s="2" t="str">
        <f t="shared" si="364"/>
        <v/>
      </c>
      <c r="AC299" s="2" t="str">
        <f t="shared" si="399"/>
        <v/>
      </c>
      <c r="AD299" s="16" t="str">
        <f t="shared" si="393"/>
        <v/>
      </c>
      <c r="AE299" s="16" t="str">
        <f t="shared" si="333"/>
        <v/>
      </c>
      <c r="AF299" s="14" t="str">
        <f t="shared" si="365"/>
        <v/>
      </c>
      <c r="AG299" s="5" t="str">
        <f t="shared" si="334"/>
        <v/>
      </c>
      <c r="AH299" s="16" t="str">
        <f t="shared" si="335"/>
        <v/>
      </c>
      <c r="AI299" s="16" t="str">
        <f t="shared" si="336"/>
        <v/>
      </c>
      <c r="AJ299" s="16" t="str">
        <f t="shared" si="366"/>
        <v/>
      </c>
      <c r="AK299" s="16" t="str">
        <f t="shared" ca="1" si="367"/>
        <v/>
      </c>
      <c r="AO299" s="5">
        <v>278</v>
      </c>
      <c r="AP299" s="4" t="str">
        <f t="shared" si="368"/>
        <v/>
      </c>
      <c r="AQ299" s="5" t="str">
        <f t="shared" si="400"/>
        <v/>
      </c>
      <c r="AR299" s="5" t="str">
        <f t="shared" ca="1" si="369"/>
        <v/>
      </c>
      <c r="AS299" s="2" t="str">
        <f t="shared" si="370"/>
        <v/>
      </c>
      <c r="AT299" s="2" t="str">
        <f t="shared" si="401"/>
        <v/>
      </c>
      <c r="AU299" s="16" t="str">
        <f t="shared" si="394"/>
        <v/>
      </c>
      <c r="AV299" s="16" t="str">
        <f t="shared" si="337"/>
        <v/>
      </c>
      <c r="AW299" s="14" t="str">
        <f t="shared" si="371"/>
        <v/>
      </c>
      <c r="AX299" s="5" t="str">
        <f t="shared" si="338"/>
        <v/>
      </c>
      <c r="AY299" s="16" t="str">
        <f t="shared" si="339"/>
        <v/>
      </c>
      <c r="AZ299" s="16" t="str">
        <f t="shared" si="340"/>
        <v/>
      </c>
      <c r="BA299" s="16" t="str">
        <f t="shared" si="372"/>
        <v/>
      </c>
      <c r="BB299" s="16" t="str">
        <f t="shared" ca="1" si="373"/>
        <v/>
      </c>
      <c r="BF299" s="5">
        <v>278</v>
      </c>
      <c r="BG299" s="4" t="str">
        <f t="shared" si="374"/>
        <v/>
      </c>
      <c r="BH299" s="5" t="str">
        <f t="shared" si="402"/>
        <v/>
      </c>
      <c r="BI299" s="5" t="str">
        <f t="shared" ca="1" si="375"/>
        <v/>
      </c>
      <c r="BJ299" s="2" t="str">
        <f t="shared" si="376"/>
        <v/>
      </c>
      <c r="BK299" s="2" t="str">
        <f t="shared" si="403"/>
        <v/>
      </c>
      <c r="BL299" s="16" t="str">
        <f t="shared" si="395"/>
        <v/>
      </c>
      <c r="BM299" s="16" t="str">
        <f t="shared" si="341"/>
        <v/>
      </c>
      <c r="BN299" s="14" t="str">
        <f t="shared" si="377"/>
        <v/>
      </c>
      <c r="BO299" s="5" t="str">
        <f t="shared" si="342"/>
        <v/>
      </c>
      <c r="BP299" s="16" t="str">
        <f t="shared" si="343"/>
        <v/>
      </c>
      <c r="BQ299" s="16" t="str">
        <f t="shared" si="344"/>
        <v/>
      </c>
      <c r="BR299" s="16" t="str">
        <f t="shared" si="378"/>
        <v/>
      </c>
      <c r="BS299" s="16" t="str">
        <f t="shared" ca="1" si="379"/>
        <v/>
      </c>
      <c r="BW299" s="5">
        <v>278</v>
      </c>
      <c r="BX299" s="4" t="str">
        <f t="shared" si="380"/>
        <v/>
      </c>
      <c r="BY299" s="5" t="str">
        <f t="shared" si="404"/>
        <v/>
      </c>
      <c r="BZ299" s="5" t="str">
        <f t="shared" ca="1" si="381"/>
        <v/>
      </c>
      <c r="CA299" s="2" t="str">
        <f t="shared" si="382"/>
        <v/>
      </c>
      <c r="CB299" s="2" t="str">
        <f t="shared" si="405"/>
        <v/>
      </c>
      <c r="CC299" s="16" t="str">
        <f t="shared" si="396"/>
        <v/>
      </c>
      <c r="CD299" s="16" t="str">
        <f t="shared" si="345"/>
        <v/>
      </c>
      <c r="CE299" s="14" t="str">
        <f t="shared" si="383"/>
        <v/>
      </c>
      <c r="CF299" s="5" t="str">
        <f t="shared" si="346"/>
        <v/>
      </c>
      <c r="CG299" s="16" t="str">
        <f t="shared" si="347"/>
        <v/>
      </c>
      <c r="CH299" s="16" t="str">
        <f t="shared" si="348"/>
        <v/>
      </c>
      <c r="CI299" s="16" t="str">
        <f t="shared" si="384"/>
        <v/>
      </c>
      <c r="CJ299" s="16" t="str">
        <f t="shared" ca="1" si="385"/>
        <v/>
      </c>
      <c r="CN299" s="5">
        <v>278</v>
      </c>
      <c r="CO299" s="4" t="str">
        <f t="shared" si="386"/>
        <v/>
      </c>
      <c r="CP299" s="5" t="str">
        <f t="shared" si="406"/>
        <v/>
      </c>
      <c r="CQ299" s="5" t="str">
        <f t="shared" ca="1" si="387"/>
        <v/>
      </c>
      <c r="CR299" s="2" t="str">
        <f t="shared" si="388"/>
        <v/>
      </c>
      <c r="CS299" s="2" t="str">
        <f t="shared" si="407"/>
        <v/>
      </c>
      <c r="CT299" s="16" t="str">
        <f t="shared" si="397"/>
        <v/>
      </c>
      <c r="CU299" s="16" t="str">
        <f t="shared" si="349"/>
        <v/>
      </c>
      <c r="CV299" s="14" t="str">
        <f t="shared" si="389"/>
        <v/>
      </c>
      <c r="CW299" s="5" t="str">
        <f t="shared" si="350"/>
        <v/>
      </c>
      <c r="CX299" s="16" t="str">
        <f t="shared" si="351"/>
        <v/>
      </c>
      <c r="CY299" s="16" t="str">
        <f t="shared" si="352"/>
        <v/>
      </c>
      <c r="CZ299" s="16" t="str">
        <f t="shared" si="390"/>
        <v/>
      </c>
      <c r="DA299" s="16" t="str">
        <f t="shared" ca="1" si="391"/>
        <v/>
      </c>
    </row>
    <row r="300" spans="2:105">
      <c r="B300" s="5">
        <v>279</v>
      </c>
      <c r="C300" s="4" t="str">
        <f t="shared" si="353"/>
        <v/>
      </c>
      <c r="D300" s="5" t="str">
        <f t="shared" si="354"/>
        <v/>
      </c>
      <c r="E300" s="5" t="str">
        <f t="shared" ca="1" si="355"/>
        <v/>
      </c>
      <c r="F300" s="2" t="str">
        <f t="shared" si="356"/>
        <v/>
      </c>
      <c r="G300" s="2" t="str">
        <f t="shared" si="328"/>
        <v/>
      </c>
      <c r="H300" s="16" t="str">
        <f t="shared" si="392"/>
        <v/>
      </c>
      <c r="I300" s="16" t="str">
        <f t="shared" si="329"/>
        <v/>
      </c>
      <c r="J300" s="14" t="str">
        <f t="shared" si="357"/>
        <v/>
      </c>
      <c r="K300" s="5" t="str">
        <f t="shared" si="330"/>
        <v/>
      </c>
      <c r="L300" s="16" t="str">
        <f t="shared" si="331"/>
        <v/>
      </c>
      <c r="M300" s="16" t="str">
        <f t="shared" si="332"/>
        <v/>
      </c>
      <c r="N300" s="16" t="str">
        <f t="shared" si="358"/>
        <v/>
      </c>
      <c r="O300" s="16" t="str">
        <f t="shared" ca="1" si="359"/>
        <v/>
      </c>
      <c r="P300" s="82"/>
      <c r="Q300" s="77" t="str">
        <f>IFERROR(IF('Simulación Cliente'!$H$21="Simple",G300+H300+I300+J300+K300,AC300+AD300+AE300+AF300+AG300),"")</f>
        <v/>
      </c>
      <c r="R300" s="79" t="str">
        <f t="shared" ca="1" si="360"/>
        <v/>
      </c>
      <c r="S300" s="78" t="str">
        <f ca="1">IFERROR((1+'Simulación Cliente'!$E$21)^(R300/360),"")</f>
        <v/>
      </c>
      <c r="T300" s="75" t="str">
        <f t="shared" ca="1" si="361"/>
        <v/>
      </c>
      <c r="X300" s="5">
        <v>279</v>
      </c>
      <c r="Y300" s="4" t="str">
        <f t="shared" si="362"/>
        <v/>
      </c>
      <c r="Z300" s="5" t="str">
        <f t="shared" si="398"/>
        <v/>
      </c>
      <c r="AA300" s="5" t="str">
        <f t="shared" ca="1" si="363"/>
        <v/>
      </c>
      <c r="AB300" s="2" t="str">
        <f t="shared" si="364"/>
        <v/>
      </c>
      <c r="AC300" s="2" t="str">
        <f t="shared" si="399"/>
        <v/>
      </c>
      <c r="AD300" s="16" t="str">
        <f t="shared" si="393"/>
        <v/>
      </c>
      <c r="AE300" s="16" t="str">
        <f t="shared" si="333"/>
        <v/>
      </c>
      <c r="AF300" s="14" t="str">
        <f t="shared" si="365"/>
        <v/>
      </c>
      <c r="AG300" s="5" t="str">
        <f t="shared" si="334"/>
        <v/>
      </c>
      <c r="AH300" s="16" t="str">
        <f t="shared" si="335"/>
        <v/>
      </c>
      <c r="AI300" s="16" t="str">
        <f t="shared" si="336"/>
        <v/>
      </c>
      <c r="AJ300" s="16" t="str">
        <f t="shared" si="366"/>
        <v/>
      </c>
      <c r="AK300" s="16" t="str">
        <f t="shared" ca="1" si="367"/>
        <v/>
      </c>
      <c r="AO300" s="5">
        <v>279</v>
      </c>
      <c r="AP300" s="4" t="str">
        <f t="shared" si="368"/>
        <v/>
      </c>
      <c r="AQ300" s="5" t="str">
        <f t="shared" si="400"/>
        <v/>
      </c>
      <c r="AR300" s="5" t="str">
        <f t="shared" ca="1" si="369"/>
        <v/>
      </c>
      <c r="AS300" s="2" t="str">
        <f t="shared" si="370"/>
        <v/>
      </c>
      <c r="AT300" s="2" t="str">
        <f t="shared" si="401"/>
        <v/>
      </c>
      <c r="AU300" s="16" t="str">
        <f t="shared" si="394"/>
        <v/>
      </c>
      <c r="AV300" s="16" t="str">
        <f t="shared" si="337"/>
        <v/>
      </c>
      <c r="AW300" s="14" t="str">
        <f t="shared" si="371"/>
        <v/>
      </c>
      <c r="AX300" s="5" t="str">
        <f t="shared" si="338"/>
        <v/>
      </c>
      <c r="AY300" s="16" t="str">
        <f t="shared" si="339"/>
        <v/>
      </c>
      <c r="AZ300" s="16" t="str">
        <f t="shared" si="340"/>
        <v/>
      </c>
      <c r="BA300" s="16" t="str">
        <f t="shared" si="372"/>
        <v/>
      </c>
      <c r="BB300" s="16" t="str">
        <f t="shared" ca="1" si="373"/>
        <v/>
      </c>
      <c r="BF300" s="5">
        <v>279</v>
      </c>
      <c r="BG300" s="4" t="str">
        <f t="shared" si="374"/>
        <v/>
      </c>
      <c r="BH300" s="5" t="str">
        <f t="shared" si="402"/>
        <v/>
      </c>
      <c r="BI300" s="5" t="str">
        <f t="shared" ca="1" si="375"/>
        <v/>
      </c>
      <c r="BJ300" s="2" t="str">
        <f t="shared" si="376"/>
        <v/>
      </c>
      <c r="BK300" s="2" t="str">
        <f t="shared" si="403"/>
        <v/>
      </c>
      <c r="BL300" s="16" t="str">
        <f t="shared" si="395"/>
        <v/>
      </c>
      <c r="BM300" s="16" t="str">
        <f t="shared" si="341"/>
        <v/>
      </c>
      <c r="BN300" s="14" t="str">
        <f t="shared" si="377"/>
        <v/>
      </c>
      <c r="BO300" s="5" t="str">
        <f t="shared" si="342"/>
        <v/>
      </c>
      <c r="BP300" s="16" t="str">
        <f t="shared" si="343"/>
        <v/>
      </c>
      <c r="BQ300" s="16" t="str">
        <f t="shared" si="344"/>
        <v/>
      </c>
      <c r="BR300" s="16" t="str">
        <f t="shared" si="378"/>
        <v/>
      </c>
      <c r="BS300" s="16" t="str">
        <f t="shared" ca="1" si="379"/>
        <v/>
      </c>
      <c r="BW300" s="5">
        <v>279</v>
      </c>
      <c r="BX300" s="4" t="str">
        <f t="shared" si="380"/>
        <v/>
      </c>
      <c r="BY300" s="5" t="str">
        <f t="shared" si="404"/>
        <v/>
      </c>
      <c r="BZ300" s="5" t="str">
        <f t="shared" ca="1" si="381"/>
        <v/>
      </c>
      <c r="CA300" s="2" t="str">
        <f t="shared" si="382"/>
        <v/>
      </c>
      <c r="CB300" s="2" t="str">
        <f t="shared" si="405"/>
        <v/>
      </c>
      <c r="CC300" s="16" t="str">
        <f t="shared" si="396"/>
        <v/>
      </c>
      <c r="CD300" s="16" t="str">
        <f t="shared" si="345"/>
        <v/>
      </c>
      <c r="CE300" s="14" t="str">
        <f t="shared" si="383"/>
        <v/>
      </c>
      <c r="CF300" s="5" t="str">
        <f t="shared" si="346"/>
        <v/>
      </c>
      <c r="CG300" s="16" t="str">
        <f t="shared" si="347"/>
        <v/>
      </c>
      <c r="CH300" s="16" t="str">
        <f t="shared" si="348"/>
        <v/>
      </c>
      <c r="CI300" s="16" t="str">
        <f t="shared" si="384"/>
        <v/>
      </c>
      <c r="CJ300" s="16" t="str">
        <f t="shared" ca="1" si="385"/>
        <v/>
      </c>
      <c r="CN300" s="5">
        <v>279</v>
      </c>
      <c r="CO300" s="4" t="str">
        <f t="shared" si="386"/>
        <v/>
      </c>
      <c r="CP300" s="5" t="str">
        <f t="shared" si="406"/>
        <v/>
      </c>
      <c r="CQ300" s="5" t="str">
        <f t="shared" ca="1" si="387"/>
        <v/>
      </c>
      <c r="CR300" s="2" t="str">
        <f t="shared" si="388"/>
        <v/>
      </c>
      <c r="CS300" s="2" t="str">
        <f t="shared" si="407"/>
        <v/>
      </c>
      <c r="CT300" s="16" t="str">
        <f t="shared" si="397"/>
        <v/>
      </c>
      <c r="CU300" s="16" t="str">
        <f t="shared" si="349"/>
        <v/>
      </c>
      <c r="CV300" s="14" t="str">
        <f t="shared" si="389"/>
        <v/>
      </c>
      <c r="CW300" s="5" t="str">
        <f t="shared" si="350"/>
        <v/>
      </c>
      <c r="CX300" s="16" t="str">
        <f t="shared" si="351"/>
        <v/>
      </c>
      <c r="CY300" s="16" t="str">
        <f t="shared" si="352"/>
        <v/>
      </c>
      <c r="CZ300" s="16" t="str">
        <f t="shared" si="390"/>
        <v/>
      </c>
      <c r="DA300" s="16" t="str">
        <f t="shared" ca="1" si="391"/>
        <v/>
      </c>
    </row>
    <row r="301" spans="2:105">
      <c r="B301" s="5">
        <v>280</v>
      </c>
      <c r="C301" s="4" t="str">
        <f t="shared" si="353"/>
        <v/>
      </c>
      <c r="D301" s="5" t="str">
        <f t="shared" si="354"/>
        <v/>
      </c>
      <c r="E301" s="5" t="str">
        <f t="shared" ca="1" si="355"/>
        <v/>
      </c>
      <c r="F301" s="2" t="str">
        <f t="shared" si="356"/>
        <v/>
      </c>
      <c r="G301" s="2" t="str">
        <f t="shared" si="328"/>
        <v/>
      </c>
      <c r="H301" s="16" t="str">
        <f t="shared" si="392"/>
        <v/>
      </c>
      <c r="I301" s="16" t="str">
        <f t="shared" si="329"/>
        <v/>
      </c>
      <c r="J301" s="14" t="str">
        <f t="shared" si="357"/>
        <v/>
      </c>
      <c r="K301" s="5" t="str">
        <f t="shared" si="330"/>
        <v/>
      </c>
      <c r="L301" s="16" t="str">
        <f t="shared" si="331"/>
        <v/>
      </c>
      <c r="M301" s="16" t="str">
        <f t="shared" si="332"/>
        <v/>
      </c>
      <c r="N301" s="16" t="str">
        <f t="shared" si="358"/>
        <v/>
      </c>
      <c r="O301" s="16" t="str">
        <f t="shared" ca="1" si="359"/>
        <v/>
      </c>
      <c r="P301" s="82"/>
      <c r="Q301" s="77" t="str">
        <f>IFERROR(IF('Simulación Cliente'!$H$21="Simple",G301+H301+I301+J301+K301,AC301+AD301+AE301+AF301+AG301),"")</f>
        <v/>
      </c>
      <c r="R301" s="79" t="str">
        <f t="shared" ca="1" si="360"/>
        <v/>
      </c>
      <c r="S301" s="78" t="str">
        <f ca="1">IFERROR((1+'Simulación Cliente'!$E$21)^(R301/360),"")</f>
        <v/>
      </c>
      <c r="T301" s="75" t="str">
        <f t="shared" ca="1" si="361"/>
        <v/>
      </c>
      <c r="X301" s="5">
        <v>280</v>
      </c>
      <c r="Y301" s="4" t="str">
        <f t="shared" si="362"/>
        <v/>
      </c>
      <c r="Z301" s="5" t="str">
        <f t="shared" si="398"/>
        <v/>
      </c>
      <c r="AA301" s="5" t="str">
        <f t="shared" ca="1" si="363"/>
        <v/>
      </c>
      <c r="AB301" s="2" t="str">
        <f t="shared" si="364"/>
        <v/>
      </c>
      <c r="AC301" s="2" t="str">
        <f t="shared" si="399"/>
        <v/>
      </c>
      <c r="AD301" s="16" t="str">
        <f t="shared" si="393"/>
        <v/>
      </c>
      <c r="AE301" s="16" t="str">
        <f t="shared" si="333"/>
        <v/>
      </c>
      <c r="AF301" s="14" t="str">
        <f t="shared" si="365"/>
        <v/>
      </c>
      <c r="AG301" s="5" t="str">
        <f t="shared" si="334"/>
        <v/>
      </c>
      <c r="AH301" s="16" t="str">
        <f t="shared" si="335"/>
        <v/>
      </c>
      <c r="AI301" s="16" t="str">
        <f t="shared" si="336"/>
        <v/>
      </c>
      <c r="AJ301" s="16" t="str">
        <f t="shared" si="366"/>
        <v/>
      </c>
      <c r="AK301" s="16" t="str">
        <f t="shared" ca="1" si="367"/>
        <v/>
      </c>
      <c r="AO301" s="5">
        <v>280</v>
      </c>
      <c r="AP301" s="4" t="str">
        <f t="shared" si="368"/>
        <v/>
      </c>
      <c r="AQ301" s="5" t="str">
        <f t="shared" si="400"/>
        <v/>
      </c>
      <c r="AR301" s="5" t="str">
        <f t="shared" ca="1" si="369"/>
        <v/>
      </c>
      <c r="AS301" s="2" t="str">
        <f t="shared" si="370"/>
        <v/>
      </c>
      <c r="AT301" s="2" t="str">
        <f t="shared" si="401"/>
        <v/>
      </c>
      <c r="AU301" s="16" t="str">
        <f t="shared" si="394"/>
        <v/>
      </c>
      <c r="AV301" s="16" t="str">
        <f t="shared" si="337"/>
        <v/>
      </c>
      <c r="AW301" s="14" t="str">
        <f t="shared" si="371"/>
        <v/>
      </c>
      <c r="AX301" s="5" t="str">
        <f t="shared" si="338"/>
        <v/>
      </c>
      <c r="AY301" s="16" t="str">
        <f t="shared" si="339"/>
        <v/>
      </c>
      <c r="AZ301" s="16" t="str">
        <f t="shared" si="340"/>
        <v/>
      </c>
      <c r="BA301" s="16" t="str">
        <f t="shared" si="372"/>
        <v/>
      </c>
      <c r="BB301" s="16" t="str">
        <f t="shared" ca="1" si="373"/>
        <v/>
      </c>
      <c r="BF301" s="5">
        <v>280</v>
      </c>
      <c r="BG301" s="4" t="str">
        <f t="shared" si="374"/>
        <v/>
      </c>
      <c r="BH301" s="5" t="str">
        <f t="shared" si="402"/>
        <v/>
      </c>
      <c r="BI301" s="5" t="str">
        <f t="shared" ca="1" si="375"/>
        <v/>
      </c>
      <c r="BJ301" s="2" t="str">
        <f t="shared" si="376"/>
        <v/>
      </c>
      <c r="BK301" s="2" t="str">
        <f t="shared" si="403"/>
        <v/>
      </c>
      <c r="BL301" s="16" t="str">
        <f t="shared" si="395"/>
        <v/>
      </c>
      <c r="BM301" s="16" t="str">
        <f t="shared" si="341"/>
        <v/>
      </c>
      <c r="BN301" s="14" t="str">
        <f t="shared" si="377"/>
        <v/>
      </c>
      <c r="BO301" s="5" t="str">
        <f t="shared" si="342"/>
        <v/>
      </c>
      <c r="BP301" s="16" t="str">
        <f t="shared" si="343"/>
        <v/>
      </c>
      <c r="BQ301" s="16" t="str">
        <f t="shared" si="344"/>
        <v/>
      </c>
      <c r="BR301" s="16" t="str">
        <f t="shared" si="378"/>
        <v/>
      </c>
      <c r="BS301" s="16" t="str">
        <f t="shared" ca="1" si="379"/>
        <v/>
      </c>
      <c r="BW301" s="5">
        <v>280</v>
      </c>
      <c r="BX301" s="4" t="str">
        <f t="shared" si="380"/>
        <v/>
      </c>
      <c r="BY301" s="5" t="str">
        <f t="shared" si="404"/>
        <v/>
      </c>
      <c r="BZ301" s="5" t="str">
        <f t="shared" ca="1" si="381"/>
        <v/>
      </c>
      <c r="CA301" s="2" t="str">
        <f t="shared" si="382"/>
        <v/>
      </c>
      <c r="CB301" s="2" t="str">
        <f t="shared" si="405"/>
        <v/>
      </c>
      <c r="CC301" s="16" t="str">
        <f t="shared" si="396"/>
        <v/>
      </c>
      <c r="CD301" s="16" t="str">
        <f t="shared" si="345"/>
        <v/>
      </c>
      <c r="CE301" s="14" t="str">
        <f t="shared" si="383"/>
        <v/>
      </c>
      <c r="CF301" s="5" t="str">
        <f t="shared" si="346"/>
        <v/>
      </c>
      <c r="CG301" s="16" t="str">
        <f t="shared" si="347"/>
        <v/>
      </c>
      <c r="CH301" s="16" t="str">
        <f t="shared" si="348"/>
        <v/>
      </c>
      <c r="CI301" s="16" t="str">
        <f t="shared" si="384"/>
        <v/>
      </c>
      <c r="CJ301" s="16" t="str">
        <f t="shared" ca="1" si="385"/>
        <v/>
      </c>
      <c r="CN301" s="5">
        <v>280</v>
      </c>
      <c r="CO301" s="4" t="str">
        <f t="shared" si="386"/>
        <v/>
      </c>
      <c r="CP301" s="5" t="str">
        <f t="shared" si="406"/>
        <v/>
      </c>
      <c r="CQ301" s="5" t="str">
        <f t="shared" ca="1" si="387"/>
        <v/>
      </c>
      <c r="CR301" s="2" t="str">
        <f t="shared" si="388"/>
        <v/>
      </c>
      <c r="CS301" s="2" t="str">
        <f t="shared" si="407"/>
        <v/>
      </c>
      <c r="CT301" s="16" t="str">
        <f t="shared" si="397"/>
        <v/>
      </c>
      <c r="CU301" s="16" t="str">
        <f t="shared" si="349"/>
        <v/>
      </c>
      <c r="CV301" s="14" t="str">
        <f t="shared" si="389"/>
        <v/>
      </c>
      <c r="CW301" s="5" t="str">
        <f t="shared" si="350"/>
        <v/>
      </c>
      <c r="CX301" s="16" t="str">
        <f t="shared" si="351"/>
        <v/>
      </c>
      <c r="CY301" s="16" t="str">
        <f t="shared" si="352"/>
        <v/>
      </c>
      <c r="CZ301" s="16" t="str">
        <f t="shared" si="390"/>
        <v/>
      </c>
      <c r="DA301" s="16" t="str">
        <f t="shared" ca="1" si="391"/>
        <v/>
      </c>
    </row>
    <row r="302" spans="2:105">
      <c r="B302" s="5">
        <v>281</v>
      </c>
      <c r="C302" s="4" t="str">
        <f t="shared" si="353"/>
        <v/>
      </c>
      <c r="D302" s="5" t="str">
        <f t="shared" si="354"/>
        <v/>
      </c>
      <c r="E302" s="5" t="str">
        <f t="shared" ca="1" si="355"/>
        <v/>
      </c>
      <c r="F302" s="2" t="str">
        <f t="shared" si="356"/>
        <v/>
      </c>
      <c r="G302" s="2" t="str">
        <f t="shared" si="328"/>
        <v/>
      </c>
      <c r="H302" s="16" t="str">
        <f t="shared" si="392"/>
        <v/>
      </c>
      <c r="I302" s="16" t="str">
        <f t="shared" si="329"/>
        <v/>
      </c>
      <c r="J302" s="14" t="str">
        <f t="shared" si="357"/>
        <v/>
      </c>
      <c r="K302" s="5" t="str">
        <f t="shared" si="330"/>
        <v/>
      </c>
      <c r="L302" s="16" t="str">
        <f t="shared" si="331"/>
        <v/>
      </c>
      <c r="M302" s="16" t="str">
        <f t="shared" si="332"/>
        <v/>
      </c>
      <c r="N302" s="16" t="str">
        <f t="shared" si="358"/>
        <v/>
      </c>
      <c r="O302" s="16" t="str">
        <f t="shared" ca="1" si="359"/>
        <v/>
      </c>
      <c r="P302" s="82"/>
      <c r="Q302" s="77" t="str">
        <f>IFERROR(IF('Simulación Cliente'!$H$21="Simple",G302+H302+I302+J302+K302,AC302+AD302+AE302+AF302+AG302),"")</f>
        <v/>
      </c>
      <c r="R302" s="79" t="str">
        <f t="shared" ca="1" si="360"/>
        <v/>
      </c>
      <c r="S302" s="78" t="str">
        <f ca="1">IFERROR((1+'Simulación Cliente'!$E$21)^(R302/360),"")</f>
        <v/>
      </c>
      <c r="T302" s="75" t="str">
        <f t="shared" ca="1" si="361"/>
        <v/>
      </c>
      <c r="X302" s="5">
        <v>281</v>
      </c>
      <c r="Y302" s="4" t="str">
        <f t="shared" si="362"/>
        <v/>
      </c>
      <c r="Z302" s="5" t="str">
        <f t="shared" si="398"/>
        <v/>
      </c>
      <c r="AA302" s="5" t="str">
        <f t="shared" ca="1" si="363"/>
        <v/>
      </c>
      <c r="AB302" s="2" t="str">
        <f t="shared" si="364"/>
        <v/>
      </c>
      <c r="AC302" s="2" t="str">
        <f t="shared" si="399"/>
        <v/>
      </c>
      <c r="AD302" s="16" t="str">
        <f t="shared" si="393"/>
        <v/>
      </c>
      <c r="AE302" s="16" t="str">
        <f t="shared" si="333"/>
        <v/>
      </c>
      <c r="AF302" s="14" t="str">
        <f t="shared" si="365"/>
        <v/>
      </c>
      <c r="AG302" s="5" t="str">
        <f t="shared" si="334"/>
        <v/>
      </c>
      <c r="AH302" s="16" t="str">
        <f t="shared" si="335"/>
        <v/>
      </c>
      <c r="AI302" s="16" t="str">
        <f t="shared" si="336"/>
        <v/>
      </c>
      <c r="AJ302" s="16" t="str">
        <f t="shared" si="366"/>
        <v/>
      </c>
      <c r="AK302" s="16" t="str">
        <f t="shared" ca="1" si="367"/>
        <v/>
      </c>
      <c r="AO302" s="5">
        <v>281</v>
      </c>
      <c r="AP302" s="4" t="str">
        <f t="shared" si="368"/>
        <v/>
      </c>
      <c r="AQ302" s="5" t="str">
        <f t="shared" si="400"/>
        <v/>
      </c>
      <c r="AR302" s="5" t="str">
        <f t="shared" ca="1" si="369"/>
        <v/>
      </c>
      <c r="AS302" s="2" t="str">
        <f t="shared" si="370"/>
        <v/>
      </c>
      <c r="AT302" s="2" t="str">
        <f t="shared" si="401"/>
        <v/>
      </c>
      <c r="AU302" s="16" t="str">
        <f t="shared" si="394"/>
        <v/>
      </c>
      <c r="AV302" s="16" t="str">
        <f t="shared" si="337"/>
        <v/>
      </c>
      <c r="AW302" s="14" t="str">
        <f t="shared" si="371"/>
        <v/>
      </c>
      <c r="AX302" s="5" t="str">
        <f t="shared" si="338"/>
        <v/>
      </c>
      <c r="AY302" s="16" t="str">
        <f t="shared" si="339"/>
        <v/>
      </c>
      <c r="AZ302" s="16" t="str">
        <f t="shared" si="340"/>
        <v/>
      </c>
      <c r="BA302" s="16" t="str">
        <f t="shared" si="372"/>
        <v/>
      </c>
      <c r="BB302" s="16" t="str">
        <f t="shared" ca="1" si="373"/>
        <v/>
      </c>
      <c r="BF302" s="5">
        <v>281</v>
      </c>
      <c r="BG302" s="4" t="str">
        <f t="shared" si="374"/>
        <v/>
      </c>
      <c r="BH302" s="5" t="str">
        <f t="shared" si="402"/>
        <v/>
      </c>
      <c r="BI302" s="5" t="str">
        <f t="shared" ca="1" si="375"/>
        <v/>
      </c>
      <c r="BJ302" s="2" t="str">
        <f t="shared" si="376"/>
        <v/>
      </c>
      <c r="BK302" s="2" t="str">
        <f t="shared" si="403"/>
        <v/>
      </c>
      <c r="BL302" s="16" t="str">
        <f t="shared" si="395"/>
        <v/>
      </c>
      <c r="BM302" s="16" t="str">
        <f t="shared" si="341"/>
        <v/>
      </c>
      <c r="BN302" s="14" t="str">
        <f t="shared" si="377"/>
        <v/>
      </c>
      <c r="BO302" s="5" t="str">
        <f t="shared" si="342"/>
        <v/>
      </c>
      <c r="BP302" s="16" t="str">
        <f t="shared" si="343"/>
        <v/>
      </c>
      <c r="BQ302" s="16" t="str">
        <f t="shared" si="344"/>
        <v/>
      </c>
      <c r="BR302" s="16" t="str">
        <f t="shared" si="378"/>
        <v/>
      </c>
      <c r="BS302" s="16" t="str">
        <f t="shared" ca="1" si="379"/>
        <v/>
      </c>
      <c r="BW302" s="5">
        <v>281</v>
      </c>
      <c r="BX302" s="4" t="str">
        <f t="shared" si="380"/>
        <v/>
      </c>
      <c r="BY302" s="5" t="str">
        <f t="shared" si="404"/>
        <v/>
      </c>
      <c r="BZ302" s="5" t="str">
        <f t="shared" ca="1" si="381"/>
        <v/>
      </c>
      <c r="CA302" s="2" t="str">
        <f t="shared" si="382"/>
        <v/>
      </c>
      <c r="CB302" s="2" t="str">
        <f t="shared" si="405"/>
        <v/>
      </c>
      <c r="CC302" s="16" t="str">
        <f t="shared" si="396"/>
        <v/>
      </c>
      <c r="CD302" s="16" t="str">
        <f t="shared" si="345"/>
        <v/>
      </c>
      <c r="CE302" s="14" t="str">
        <f t="shared" si="383"/>
        <v/>
      </c>
      <c r="CF302" s="5" t="str">
        <f t="shared" si="346"/>
        <v/>
      </c>
      <c r="CG302" s="16" t="str">
        <f t="shared" si="347"/>
        <v/>
      </c>
      <c r="CH302" s="16" t="str">
        <f t="shared" si="348"/>
        <v/>
      </c>
      <c r="CI302" s="16" t="str">
        <f t="shared" si="384"/>
        <v/>
      </c>
      <c r="CJ302" s="16" t="str">
        <f t="shared" ca="1" si="385"/>
        <v/>
      </c>
      <c r="CN302" s="5">
        <v>281</v>
      </c>
      <c r="CO302" s="4" t="str">
        <f t="shared" si="386"/>
        <v/>
      </c>
      <c r="CP302" s="5" t="str">
        <f t="shared" si="406"/>
        <v/>
      </c>
      <c r="CQ302" s="5" t="str">
        <f t="shared" ca="1" si="387"/>
        <v/>
      </c>
      <c r="CR302" s="2" t="str">
        <f t="shared" si="388"/>
        <v/>
      </c>
      <c r="CS302" s="2" t="str">
        <f t="shared" si="407"/>
        <v/>
      </c>
      <c r="CT302" s="16" t="str">
        <f t="shared" si="397"/>
        <v/>
      </c>
      <c r="CU302" s="16" t="str">
        <f t="shared" si="349"/>
        <v/>
      </c>
      <c r="CV302" s="14" t="str">
        <f t="shared" si="389"/>
        <v/>
      </c>
      <c r="CW302" s="5" t="str">
        <f t="shared" si="350"/>
        <v/>
      </c>
      <c r="CX302" s="16" t="str">
        <f t="shared" si="351"/>
        <v/>
      </c>
      <c r="CY302" s="16" t="str">
        <f t="shared" si="352"/>
        <v/>
      </c>
      <c r="CZ302" s="16" t="str">
        <f t="shared" si="390"/>
        <v/>
      </c>
      <c r="DA302" s="16" t="str">
        <f t="shared" ca="1" si="391"/>
        <v/>
      </c>
    </row>
    <row r="303" spans="2:105">
      <c r="B303" s="5">
        <v>282</v>
      </c>
      <c r="C303" s="4" t="str">
        <f t="shared" si="353"/>
        <v/>
      </c>
      <c r="D303" s="5" t="str">
        <f t="shared" si="354"/>
        <v/>
      </c>
      <c r="E303" s="5" t="str">
        <f t="shared" ca="1" si="355"/>
        <v/>
      </c>
      <c r="F303" s="2" t="str">
        <f t="shared" si="356"/>
        <v/>
      </c>
      <c r="G303" s="2" t="str">
        <f t="shared" si="328"/>
        <v/>
      </c>
      <c r="H303" s="16" t="str">
        <f t="shared" si="392"/>
        <v/>
      </c>
      <c r="I303" s="16" t="str">
        <f t="shared" si="329"/>
        <v/>
      </c>
      <c r="J303" s="14" t="str">
        <f t="shared" si="357"/>
        <v/>
      </c>
      <c r="K303" s="5" t="str">
        <f t="shared" si="330"/>
        <v/>
      </c>
      <c r="L303" s="16" t="str">
        <f t="shared" si="331"/>
        <v/>
      </c>
      <c r="M303" s="16" t="str">
        <f t="shared" si="332"/>
        <v/>
      </c>
      <c r="N303" s="16" t="str">
        <f t="shared" si="358"/>
        <v/>
      </c>
      <c r="O303" s="16" t="str">
        <f t="shared" ca="1" si="359"/>
        <v/>
      </c>
      <c r="P303" s="82"/>
      <c r="Q303" s="77" t="str">
        <f>IFERROR(IF('Simulación Cliente'!$H$21="Simple",G303+H303+I303+J303+K303,AC303+AD303+AE303+AF303+AG303),"")</f>
        <v/>
      </c>
      <c r="R303" s="79" t="str">
        <f t="shared" ca="1" si="360"/>
        <v/>
      </c>
      <c r="S303" s="78" t="str">
        <f ca="1">IFERROR((1+'Simulación Cliente'!$E$21)^(R303/360),"")</f>
        <v/>
      </c>
      <c r="T303" s="75" t="str">
        <f t="shared" ca="1" si="361"/>
        <v/>
      </c>
      <c r="X303" s="5">
        <v>282</v>
      </c>
      <c r="Y303" s="4" t="str">
        <f t="shared" si="362"/>
        <v/>
      </c>
      <c r="Z303" s="5" t="str">
        <f t="shared" si="398"/>
        <v/>
      </c>
      <c r="AA303" s="5" t="str">
        <f t="shared" ca="1" si="363"/>
        <v/>
      </c>
      <c r="AB303" s="2" t="str">
        <f t="shared" si="364"/>
        <v/>
      </c>
      <c r="AC303" s="2" t="str">
        <f t="shared" si="399"/>
        <v/>
      </c>
      <c r="AD303" s="16" t="str">
        <f t="shared" si="393"/>
        <v/>
      </c>
      <c r="AE303" s="16" t="str">
        <f t="shared" si="333"/>
        <v/>
      </c>
      <c r="AF303" s="14" t="str">
        <f t="shared" si="365"/>
        <v/>
      </c>
      <c r="AG303" s="5" t="str">
        <f t="shared" si="334"/>
        <v/>
      </c>
      <c r="AH303" s="16" t="str">
        <f t="shared" si="335"/>
        <v/>
      </c>
      <c r="AI303" s="16" t="str">
        <f t="shared" si="336"/>
        <v/>
      </c>
      <c r="AJ303" s="16" t="str">
        <f t="shared" si="366"/>
        <v/>
      </c>
      <c r="AK303" s="16" t="str">
        <f t="shared" ca="1" si="367"/>
        <v/>
      </c>
      <c r="AO303" s="5">
        <v>282</v>
      </c>
      <c r="AP303" s="4" t="str">
        <f t="shared" si="368"/>
        <v/>
      </c>
      <c r="AQ303" s="5" t="str">
        <f t="shared" si="400"/>
        <v/>
      </c>
      <c r="AR303" s="5" t="str">
        <f t="shared" ca="1" si="369"/>
        <v/>
      </c>
      <c r="AS303" s="2" t="str">
        <f t="shared" si="370"/>
        <v/>
      </c>
      <c r="AT303" s="2" t="str">
        <f t="shared" si="401"/>
        <v/>
      </c>
      <c r="AU303" s="16" t="str">
        <f t="shared" si="394"/>
        <v/>
      </c>
      <c r="AV303" s="16" t="str">
        <f t="shared" si="337"/>
        <v/>
      </c>
      <c r="AW303" s="14" t="str">
        <f t="shared" si="371"/>
        <v/>
      </c>
      <c r="AX303" s="5" t="str">
        <f t="shared" si="338"/>
        <v/>
      </c>
      <c r="AY303" s="16" t="str">
        <f t="shared" si="339"/>
        <v/>
      </c>
      <c r="AZ303" s="16" t="str">
        <f t="shared" si="340"/>
        <v/>
      </c>
      <c r="BA303" s="16" t="str">
        <f t="shared" si="372"/>
        <v/>
      </c>
      <c r="BB303" s="16" t="str">
        <f t="shared" ca="1" si="373"/>
        <v/>
      </c>
      <c r="BF303" s="5">
        <v>282</v>
      </c>
      <c r="BG303" s="4" t="str">
        <f t="shared" si="374"/>
        <v/>
      </c>
      <c r="BH303" s="5" t="str">
        <f t="shared" si="402"/>
        <v/>
      </c>
      <c r="BI303" s="5" t="str">
        <f t="shared" ca="1" si="375"/>
        <v/>
      </c>
      <c r="BJ303" s="2" t="str">
        <f t="shared" si="376"/>
        <v/>
      </c>
      <c r="BK303" s="2" t="str">
        <f t="shared" si="403"/>
        <v/>
      </c>
      <c r="BL303" s="16" t="str">
        <f t="shared" si="395"/>
        <v/>
      </c>
      <c r="BM303" s="16" t="str">
        <f t="shared" si="341"/>
        <v/>
      </c>
      <c r="BN303" s="14" t="str">
        <f t="shared" si="377"/>
        <v/>
      </c>
      <c r="BO303" s="5" t="str">
        <f t="shared" si="342"/>
        <v/>
      </c>
      <c r="BP303" s="16" t="str">
        <f t="shared" si="343"/>
        <v/>
      </c>
      <c r="BQ303" s="16" t="str">
        <f t="shared" si="344"/>
        <v/>
      </c>
      <c r="BR303" s="16" t="str">
        <f t="shared" si="378"/>
        <v/>
      </c>
      <c r="BS303" s="16" t="str">
        <f t="shared" ca="1" si="379"/>
        <v/>
      </c>
      <c r="BW303" s="5">
        <v>282</v>
      </c>
      <c r="BX303" s="4" t="str">
        <f t="shared" si="380"/>
        <v/>
      </c>
      <c r="BY303" s="5" t="str">
        <f t="shared" si="404"/>
        <v/>
      </c>
      <c r="BZ303" s="5" t="str">
        <f t="shared" ca="1" si="381"/>
        <v/>
      </c>
      <c r="CA303" s="2" t="str">
        <f t="shared" si="382"/>
        <v/>
      </c>
      <c r="CB303" s="2" t="str">
        <f t="shared" si="405"/>
        <v/>
      </c>
      <c r="CC303" s="16" t="str">
        <f t="shared" si="396"/>
        <v/>
      </c>
      <c r="CD303" s="16" t="str">
        <f t="shared" si="345"/>
        <v/>
      </c>
      <c r="CE303" s="14" t="str">
        <f t="shared" si="383"/>
        <v/>
      </c>
      <c r="CF303" s="5" t="str">
        <f t="shared" si="346"/>
        <v/>
      </c>
      <c r="CG303" s="16" t="str">
        <f t="shared" si="347"/>
        <v/>
      </c>
      <c r="CH303" s="16" t="str">
        <f t="shared" si="348"/>
        <v/>
      </c>
      <c r="CI303" s="16" t="str">
        <f t="shared" si="384"/>
        <v/>
      </c>
      <c r="CJ303" s="16" t="str">
        <f t="shared" ca="1" si="385"/>
        <v/>
      </c>
      <c r="CN303" s="5">
        <v>282</v>
      </c>
      <c r="CO303" s="4" t="str">
        <f t="shared" si="386"/>
        <v/>
      </c>
      <c r="CP303" s="5" t="str">
        <f t="shared" si="406"/>
        <v/>
      </c>
      <c r="CQ303" s="5" t="str">
        <f t="shared" ca="1" si="387"/>
        <v/>
      </c>
      <c r="CR303" s="2" t="str">
        <f t="shared" si="388"/>
        <v/>
      </c>
      <c r="CS303" s="2" t="str">
        <f t="shared" si="407"/>
        <v/>
      </c>
      <c r="CT303" s="16" t="str">
        <f t="shared" si="397"/>
        <v/>
      </c>
      <c r="CU303" s="16" t="str">
        <f t="shared" si="349"/>
        <v/>
      </c>
      <c r="CV303" s="14" t="str">
        <f t="shared" si="389"/>
        <v/>
      </c>
      <c r="CW303" s="5" t="str">
        <f t="shared" si="350"/>
        <v/>
      </c>
      <c r="CX303" s="16" t="str">
        <f t="shared" si="351"/>
        <v/>
      </c>
      <c r="CY303" s="16" t="str">
        <f t="shared" si="352"/>
        <v/>
      </c>
      <c r="CZ303" s="16" t="str">
        <f t="shared" si="390"/>
        <v/>
      </c>
      <c r="DA303" s="16" t="str">
        <f t="shared" ca="1" si="391"/>
        <v/>
      </c>
    </row>
    <row r="304" spans="2:105">
      <c r="B304" s="5">
        <v>283</v>
      </c>
      <c r="C304" s="4" t="str">
        <f t="shared" si="353"/>
        <v/>
      </c>
      <c r="D304" s="5" t="str">
        <f t="shared" si="354"/>
        <v/>
      </c>
      <c r="E304" s="5" t="str">
        <f t="shared" ca="1" si="355"/>
        <v/>
      </c>
      <c r="F304" s="2" t="str">
        <f t="shared" si="356"/>
        <v/>
      </c>
      <c r="G304" s="2" t="str">
        <f t="shared" si="328"/>
        <v/>
      </c>
      <c r="H304" s="16" t="str">
        <f t="shared" si="392"/>
        <v/>
      </c>
      <c r="I304" s="16" t="str">
        <f t="shared" si="329"/>
        <v/>
      </c>
      <c r="J304" s="14" t="str">
        <f t="shared" si="357"/>
        <v/>
      </c>
      <c r="K304" s="5" t="str">
        <f t="shared" si="330"/>
        <v/>
      </c>
      <c r="L304" s="16" t="str">
        <f t="shared" si="331"/>
        <v/>
      </c>
      <c r="M304" s="16" t="str">
        <f t="shared" si="332"/>
        <v/>
      </c>
      <c r="N304" s="16" t="str">
        <f t="shared" si="358"/>
        <v/>
      </c>
      <c r="O304" s="16" t="str">
        <f t="shared" ca="1" si="359"/>
        <v/>
      </c>
      <c r="P304" s="82"/>
      <c r="Q304" s="77" t="str">
        <f>IFERROR(IF('Simulación Cliente'!$H$21="Simple",G304+H304+I304+J304+K304,AC304+AD304+AE304+AF304+AG304),"")</f>
        <v/>
      </c>
      <c r="R304" s="79" t="str">
        <f t="shared" ca="1" si="360"/>
        <v/>
      </c>
      <c r="S304" s="78" t="str">
        <f ca="1">IFERROR((1+'Simulación Cliente'!$E$21)^(R304/360),"")</f>
        <v/>
      </c>
      <c r="T304" s="75" t="str">
        <f t="shared" ca="1" si="361"/>
        <v/>
      </c>
      <c r="X304" s="5">
        <v>283</v>
      </c>
      <c r="Y304" s="4" t="str">
        <f t="shared" si="362"/>
        <v/>
      </c>
      <c r="Z304" s="5" t="str">
        <f t="shared" si="398"/>
        <v/>
      </c>
      <c r="AA304" s="5" t="str">
        <f t="shared" ca="1" si="363"/>
        <v/>
      </c>
      <c r="AB304" s="2" t="str">
        <f t="shared" si="364"/>
        <v/>
      </c>
      <c r="AC304" s="2" t="str">
        <f t="shared" si="399"/>
        <v/>
      </c>
      <c r="AD304" s="16" t="str">
        <f t="shared" si="393"/>
        <v/>
      </c>
      <c r="AE304" s="16" t="str">
        <f t="shared" si="333"/>
        <v/>
      </c>
      <c r="AF304" s="14" t="str">
        <f t="shared" si="365"/>
        <v/>
      </c>
      <c r="AG304" s="5" t="str">
        <f t="shared" si="334"/>
        <v/>
      </c>
      <c r="AH304" s="16" t="str">
        <f t="shared" si="335"/>
        <v/>
      </c>
      <c r="AI304" s="16" t="str">
        <f t="shared" si="336"/>
        <v/>
      </c>
      <c r="AJ304" s="16" t="str">
        <f t="shared" si="366"/>
        <v/>
      </c>
      <c r="AK304" s="16" t="str">
        <f t="shared" ca="1" si="367"/>
        <v/>
      </c>
      <c r="AO304" s="5">
        <v>283</v>
      </c>
      <c r="AP304" s="4" t="str">
        <f t="shared" si="368"/>
        <v/>
      </c>
      <c r="AQ304" s="5" t="str">
        <f t="shared" si="400"/>
        <v/>
      </c>
      <c r="AR304" s="5" t="str">
        <f t="shared" ca="1" si="369"/>
        <v/>
      </c>
      <c r="AS304" s="2" t="str">
        <f t="shared" si="370"/>
        <v/>
      </c>
      <c r="AT304" s="2" t="str">
        <f t="shared" si="401"/>
        <v/>
      </c>
      <c r="AU304" s="16" t="str">
        <f t="shared" si="394"/>
        <v/>
      </c>
      <c r="AV304" s="16" t="str">
        <f t="shared" si="337"/>
        <v/>
      </c>
      <c r="AW304" s="14" t="str">
        <f t="shared" si="371"/>
        <v/>
      </c>
      <c r="AX304" s="5" t="str">
        <f t="shared" si="338"/>
        <v/>
      </c>
      <c r="AY304" s="16" t="str">
        <f t="shared" si="339"/>
        <v/>
      </c>
      <c r="AZ304" s="16" t="str">
        <f t="shared" si="340"/>
        <v/>
      </c>
      <c r="BA304" s="16" t="str">
        <f t="shared" si="372"/>
        <v/>
      </c>
      <c r="BB304" s="16" t="str">
        <f t="shared" ca="1" si="373"/>
        <v/>
      </c>
      <c r="BF304" s="5">
        <v>283</v>
      </c>
      <c r="BG304" s="4" t="str">
        <f t="shared" si="374"/>
        <v/>
      </c>
      <c r="BH304" s="5" t="str">
        <f t="shared" si="402"/>
        <v/>
      </c>
      <c r="BI304" s="5" t="str">
        <f t="shared" ca="1" si="375"/>
        <v/>
      </c>
      <c r="BJ304" s="2" t="str">
        <f t="shared" si="376"/>
        <v/>
      </c>
      <c r="BK304" s="2" t="str">
        <f t="shared" si="403"/>
        <v/>
      </c>
      <c r="BL304" s="16" t="str">
        <f t="shared" si="395"/>
        <v/>
      </c>
      <c r="BM304" s="16" t="str">
        <f t="shared" si="341"/>
        <v/>
      </c>
      <c r="BN304" s="14" t="str">
        <f t="shared" si="377"/>
        <v/>
      </c>
      <c r="BO304" s="5" t="str">
        <f t="shared" si="342"/>
        <v/>
      </c>
      <c r="BP304" s="16" t="str">
        <f t="shared" si="343"/>
        <v/>
      </c>
      <c r="BQ304" s="16" t="str">
        <f t="shared" si="344"/>
        <v/>
      </c>
      <c r="BR304" s="16" t="str">
        <f t="shared" si="378"/>
        <v/>
      </c>
      <c r="BS304" s="16" t="str">
        <f t="shared" ca="1" si="379"/>
        <v/>
      </c>
      <c r="BW304" s="5">
        <v>283</v>
      </c>
      <c r="BX304" s="4" t="str">
        <f t="shared" si="380"/>
        <v/>
      </c>
      <c r="BY304" s="5" t="str">
        <f t="shared" si="404"/>
        <v/>
      </c>
      <c r="BZ304" s="5" t="str">
        <f t="shared" ca="1" si="381"/>
        <v/>
      </c>
      <c r="CA304" s="2" t="str">
        <f t="shared" si="382"/>
        <v/>
      </c>
      <c r="CB304" s="2" t="str">
        <f t="shared" si="405"/>
        <v/>
      </c>
      <c r="CC304" s="16" t="str">
        <f t="shared" si="396"/>
        <v/>
      </c>
      <c r="CD304" s="16" t="str">
        <f t="shared" si="345"/>
        <v/>
      </c>
      <c r="CE304" s="14" t="str">
        <f t="shared" si="383"/>
        <v/>
      </c>
      <c r="CF304" s="5" t="str">
        <f t="shared" si="346"/>
        <v/>
      </c>
      <c r="CG304" s="16" t="str">
        <f t="shared" si="347"/>
        <v/>
      </c>
      <c r="CH304" s="16" t="str">
        <f t="shared" si="348"/>
        <v/>
      </c>
      <c r="CI304" s="16" t="str">
        <f t="shared" si="384"/>
        <v/>
      </c>
      <c r="CJ304" s="16" t="str">
        <f t="shared" ca="1" si="385"/>
        <v/>
      </c>
      <c r="CN304" s="5">
        <v>283</v>
      </c>
      <c r="CO304" s="4" t="str">
        <f t="shared" si="386"/>
        <v/>
      </c>
      <c r="CP304" s="5" t="str">
        <f t="shared" si="406"/>
        <v/>
      </c>
      <c r="CQ304" s="5" t="str">
        <f t="shared" ca="1" si="387"/>
        <v/>
      </c>
      <c r="CR304" s="2" t="str">
        <f t="shared" si="388"/>
        <v/>
      </c>
      <c r="CS304" s="2" t="str">
        <f t="shared" si="407"/>
        <v/>
      </c>
      <c r="CT304" s="16" t="str">
        <f t="shared" si="397"/>
        <v/>
      </c>
      <c r="CU304" s="16" t="str">
        <f t="shared" si="349"/>
        <v/>
      </c>
      <c r="CV304" s="14" t="str">
        <f t="shared" si="389"/>
        <v/>
      </c>
      <c r="CW304" s="5" t="str">
        <f t="shared" si="350"/>
        <v/>
      </c>
      <c r="CX304" s="16" t="str">
        <f t="shared" si="351"/>
        <v/>
      </c>
      <c r="CY304" s="16" t="str">
        <f t="shared" si="352"/>
        <v/>
      </c>
      <c r="CZ304" s="16" t="str">
        <f t="shared" si="390"/>
        <v/>
      </c>
      <c r="DA304" s="16" t="str">
        <f t="shared" ca="1" si="391"/>
        <v/>
      </c>
    </row>
    <row r="305" spans="2:105">
      <c r="B305" s="5">
        <v>284</v>
      </c>
      <c r="C305" s="4" t="str">
        <f t="shared" si="353"/>
        <v/>
      </c>
      <c r="D305" s="5" t="str">
        <f t="shared" si="354"/>
        <v/>
      </c>
      <c r="E305" s="5" t="str">
        <f t="shared" ca="1" si="355"/>
        <v/>
      </c>
      <c r="F305" s="2" t="str">
        <f t="shared" si="356"/>
        <v/>
      </c>
      <c r="G305" s="2" t="str">
        <f t="shared" si="328"/>
        <v/>
      </c>
      <c r="H305" s="16" t="str">
        <f t="shared" si="392"/>
        <v/>
      </c>
      <c r="I305" s="16" t="str">
        <f t="shared" si="329"/>
        <v/>
      </c>
      <c r="J305" s="14" t="str">
        <f t="shared" si="357"/>
        <v/>
      </c>
      <c r="K305" s="5" t="str">
        <f t="shared" si="330"/>
        <v/>
      </c>
      <c r="L305" s="16" t="str">
        <f t="shared" si="331"/>
        <v/>
      </c>
      <c r="M305" s="16" t="str">
        <f t="shared" si="332"/>
        <v/>
      </c>
      <c r="N305" s="16" t="str">
        <f t="shared" si="358"/>
        <v/>
      </c>
      <c r="O305" s="16" t="str">
        <f t="shared" ca="1" si="359"/>
        <v/>
      </c>
      <c r="P305" s="82"/>
      <c r="Q305" s="77" t="str">
        <f>IFERROR(IF('Simulación Cliente'!$H$21="Simple",G305+H305+I305+J305+K305,AC305+AD305+AE305+AF305+AG305),"")</f>
        <v/>
      </c>
      <c r="R305" s="79" t="str">
        <f t="shared" ca="1" si="360"/>
        <v/>
      </c>
      <c r="S305" s="78" t="str">
        <f ca="1">IFERROR((1+'Simulación Cliente'!$E$21)^(R305/360),"")</f>
        <v/>
      </c>
      <c r="T305" s="75" t="str">
        <f t="shared" ca="1" si="361"/>
        <v/>
      </c>
      <c r="X305" s="5">
        <v>284</v>
      </c>
      <c r="Y305" s="4" t="str">
        <f t="shared" si="362"/>
        <v/>
      </c>
      <c r="Z305" s="5" t="str">
        <f t="shared" si="398"/>
        <v/>
      </c>
      <c r="AA305" s="5" t="str">
        <f t="shared" ca="1" si="363"/>
        <v/>
      </c>
      <c r="AB305" s="2" t="str">
        <f t="shared" si="364"/>
        <v/>
      </c>
      <c r="AC305" s="2" t="str">
        <f t="shared" si="399"/>
        <v/>
      </c>
      <c r="AD305" s="16" t="str">
        <f t="shared" si="393"/>
        <v/>
      </c>
      <c r="AE305" s="16" t="str">
        <f t="shared" si="333"/>
        <v/>
      </c>
      <c r="AF305" s="14" t="str">
        <f t="shared" si="365"/>
        <v/>
      </c>
      <c r="AG305" s="5" t="str">
        <f t="shared" si="334"/>
        <v/>
      </c>
      <c r="AH305" s="16" t="str">
        <f t="shared" si="335"/>
        <v/>
      </c>
      <c r="AI305" s="16" t="str">
        <f t="shared" si="336"/>
        <v/>
      </c>
      <c r="AJ305" s="16" t="str">
        <f t="shared" si="366"/>
        <v/>
      </c>
      <c r="AK305" s="16" t="str">
        <f t="shared" ca="1" si="367"/>
        <v/>
      </c>
      <c r="AO305" s="5">
        <v>284</v>
      </c>
      <c r="AP305" s="4" t="str">
        <f t="shared" si="368"/>
        <v/>
      </c>
      <c r="AQ305" s="5" t="str">
        <f t="shared" si="400"/>
        <v/>
      </c>
      <c r="AR305" s="5" t="str">
        <f t="shared" ca="1" si="369"/>
        <v/>
      </c>
      <c r="AS305" s="2" t="str">
        <f t="shared" si="370"/>
        <v/>
      </c>
      <c r="AT305" s="2" t="str">
        <f t="shared" si="401"/>
        <v/>
      </c>
      <c r="AU305" s="16" t="str">
        <f t="shared" si="394"/>
        <v/>
      </c>
      <c r="AV305" s="16" t="str">
        <f t="shared" si="337"/>
        <v/>
      </c>
      <c r="AW305" s="14" t="str">
        <f t="shared" si="371"/>
        <v/>
      </c>
      <c r="AX305" s="5" t="str">
        <f t="shared" si="338"/>
        <v/>
      </c>
      <c r="AY305" s="16" t="str">
        <f t="shared" si="339"/>
        <v/>
      </c>
      <c r="AZ305" s="16" t="str">
        <f t="shared" si="340"/>
        <v/>
      </c>
      <c r="BA305" s="16" t="str">
        <f t="shared" si="372"/>
        <v/>
      </c>
      <c r="BB305" s="16" t="str">
        <f t="shared" ca="1" si="373"/>
        <v/>
      </c>
      <c r="BF305" s="5">
        <v>284</v>
      </c>
      <c r="BG305" s="4" t="str">
        <f t="shared" si="374"/>
        <v/>
      </c>
      <c r="BH305" s="5" t="str">
        <f t="shared" si="402"/>
        <v/>
      </c>
      <c r="BI305" s="5" t="str">
        <f t="shared" ca="1" si="375"/>
        <v/>
      </c>
      <c r="BJ305" s="2" t="str">
        <f t="shared" si="376"/>
        <v/>
      </c>
      <c r="BK305" s="2" t="str">
        <f t="shared" si="403"/>
        <v/>
      </c>
      <c r="BL305" s="16" t="str">
        <f t="shared" si="395"/>
        <v/>
      </c>
      <c r="BM305" s="16" t="str">
        <f t="shared" si="341"/>
        <v/>
      </c>
      <c r="BN305" s="14" t="str">
        <f t="shared" si="377"/>
        <v/>
      </c>
      <c r="BO305" s="5" t="str">
        <f t="shared" si="342"/>
        <v/>
      </c>
      <c r="BP305" s="16" t="str">
        <f t="shared" si="343"/>
        <v/>
      </c>
      <c r="BQ305" s="16" t="str">
        <f t="shared" si="344"/>
        <v/>
      </c>
      <c r="BR305" s="16" t="str">
        <f t="shared" si="378"/>
        <v/>
      </c>
      <c r="BS305" s="16" t="str">
        <f t="shared" ca="1" si="379"/>
        <v/>
      </c>
      <c r="BW305" s="5">
        <v>284</v>
      </c>
      <c r="BX305" s="4" t="str">
        <f t="shared" si="380"/>
        <v/>
      </c>
      <c r="BY305" s="5" t="str">
        <f t="shared" si="404"/>
        <v/>
      </c>
      <c r="BZ305" s="5" t="str">
        <f t="shared" ca="1" si="381"/>
        <v/>
      </c>
      <c r="CA305" s="2" t="str">
        <f t="shared" si="382"/>
        <v/>
      </c>
      <c r="CB305" s="2" t="str">
        <f t="shared" si="405"/>
        <v/>
      </c>
      <c r="CC305" s="16" t="str">
        <f t="shared" si="396"/>
        <v/>
      </c>
      <c r="CD305" s="16" t="str">
        <f t="shared" si="345"/>
        <v/>
      </c>
      <c r="CE305" s="14" t="str">
        <f t="shared" si="383"/>
        <v/>
      </c>
      <c r="CF305" s="5" t="str">
        <f t="shared" si="346"/>
        <v/>
      </c>
      <c r="CG305" s="16" t="str">
        <f t="shared" si="347"/>
        <v/>
      </c>
      <c r="CH305" s="16" t="str">
        <f t="shared" si="348"/>
        <v/>
      </c>
      <c r="CI305" s="16" t="str">
        <f t="shared" si="384"/>
        <v/>
      </c>
      <c r="CJ305" s="16" t="str">
        <f t="shared" ca="1" si="385"/>
        <v/>
      </c>
      <c r="CN305" s="5">
        <v>284</v>
      </c>
      <c r="CO305" s="4" t="str">
        <f t="shared" si="386"/>
        <v/>
      </c>
      <c r="CP305" s="5" t="str">
        <f t="shared" si="406"/>
        <v/>
      </c>
      <c r="CQ305" s="5" t="str">
        <f t="shared" ca="1" si="387"/>
        <v/>
      </c>
      <c r="CR305" s="2" t="str">
        <f t="shared" si="388"/>
        <v/>
      </c>
      <c r="CS305" s="2" t="str">
        <f t="shared" si="407"/>
        <v/>
      </c>
      <c r="CT305" s="16" t="str">
        <f t="shared" si="397"/>
        <v/>
      </c>
      <c r="CU305" s="16" t="str">
        <f t="shared" si="349"/>
        <v/>
      </c>
      <c r="CV305" s="14" t="str">
        <f t="shared" si="389"/>
        <v/>
      </c>
      <c r="CW305" s="5" t="str">
        <f t="shared" si="350"/>
        <v/>
      </c>
      <c r="CX305" s="16" t="str">
        <f t="shared" si="351"/>
        <v/>
      </c>
      <c r="CY305" s="16" t="str">
        <f t="shared" si="352"/>
        <v/>
      </c>
      <c r="CZ305" s="16" t="str">
        <f t="shared" si="390"/>
        <v/>
      </c>
      <c r="DA305" s="16" t="str">
        <f t="shared" ca="1" si="391"/>
        <v/>
      </c>
    </row>
    <row r="306" spans="2:105">
      <c r="B306" s="5">
        <v>285</v>
      </c>
      <c r="C306" s="4" t="str">
        <f t="shared" si="353"/>
        <v/>
      </c>
      <c r="D306" s="5" t="str">
        <f t="shared" si="354"/>
        <v/>
      </c>
      <c r="E306" s="5" t="str">
        <f t="shared" ca="1" si="355"/>
        <v/>
      </c>
      <c r="F306" s="2" t="str">
        <f t="shared" si="356"/>
        <v/>
      </c>
      <c r="G306" s="2" t="str">
        <f t="shared" si="328"/>
        <v/>
      </c>
      <c r="H306" s="16" t="str">
        <f t="shared" si="392"/>
        <v/>
      </c>
      <c r="I306" s="16" t="str">
        <f t="shared" si="329"/>
        <v/>
      </c>
      <c r="J306" s="14" t="str">
        <f t="shared" si="357"/>
        <v/>
      </c>
      <c r="K306" s="5" t="str">
        <f t="shared" si="330"/>
        <v/>
      </c>
      <c r="L306" s="16" t="str">
        <f t="shared" si="331"/>
        <v/>
      </c>
      <c r="M306" s="16" t="str">
        <f t="shared" si="332"/>
        <v/>
      </c>
      <c r="N306" s="16" t="str">
        <f t="shared" si="358"/>
        <v/>
      </c>
      <c r="O306" s="16" t="str">
        <f t="shared" ca="1" si="359"/>
        <v/>
      </c>
      <c r="P306" s="82"/>
      <c r="Q306" s="77" t="str">
        <f>IFERROR(IF('Simulación Cliente'!$H$21="Simple",G306+H306+I306+J306+K306,AC306+AD306+AE306+AF306+AG306),"")</f>
        <v/>
      </c>
      <c r="R306" s="79" t="str">
        <f t="shared" ca="1" si="360"/>
        <v/>
      </c>
      <c r="S306" s="78" t="str">
        <f ca="1">IFERROR((1+'Simulación Cliente'!$E$21)^(R306/360),"")</f>
        <v/>
      </c>
      <c r="T306" s="75" t="str">
        <f t="shared" ca="1" si="361"/>
        <v/>
      </c>
      <c r="X306" s="5">
        <v>285</v>
      </c>
      <c r="Y306" s="4" t="str">
        <f t="shared" si="362"/>
        <v/>
      </c>
      <c r="Z306" s="5" t="str">
        <f t="shared" si="398"/>
        <v/>
      </c>
      <c r="AA306" s="5" t="str">
        <f t="shared" ca="1" si="363"/>
        <v/>
      </c>
      <c r="AB306" s="2" t="str">
        <f t="shared" si="364"/>
        <v/>
      </c>
      <c r="AC306" s="2" t="str">
        <f t="shared" si="399"/>
        <v/>
      </c>
      <c r="AD306" s="16" t="str">
        <f t="shared" si="393"/>
        <v/>
      </c>
      <c r="AE306" s="16" t="str">
        <f t="shared" si="333"/>
        <v/>
      </c>
      <c r="AF306" s="14" t="str">
        <f t="shared" si="365"/>
        <v/>
      </c>
      <c r="AG306" s="5" t="str">
        <f t="shared" si="334"/>
        <v/>
      </c>
      <c r="AH306" s="16" t="str">
        <f t="shared" si="335"/>
        <v/>
      </c>
      <c r="AI306" s="16" t="str">
        <f t="shared" si="336"/>
        <v/>
      </c>
      <c r="AJ306" s="16" t="str">
        <f t="shared" si="366"/>
        <v/>
      </c>
      <c r="AK306" s="16" t="str">
        <f t="shared" ca="1" si="367"/>
        <v/>
      </c>
      <c r="AO306" s="5">
        <v>285</v>
      </c>
      <c r="AP306" s="4" t="str">
        <f t="shared" si="368"/>
        <v/>
      </c>
      <c r="AQ306" s="5" t="str">
        <f t="shared" si="400"/>
        <v/>
      </c>
      <c r="AR306" s="5" t="str">
        <f t="shared" ca="1" si="369"/>
        <v/>
      </c>
      <c r="AS306" s="2" t="str">
        <f t="shared" si="370"/>
        <v/>
      </c>
      <c r="AT306" s="2" t="str">
        <f t="shared" si="401"/>
        <v/>
      </c>
      <c r="AU306" s="16" t="str">
        <f t="shared" si="394"/>
        <v/>
      </c>
      <c r="AV306" s="16" t="str">
        <f t="shared" si="337"/>
        <v/>
      </c>
      <c r="AW306" s="14" t="str">
        <f t="shared" si="371"/>
        <v/>
      </c>
      <c r="AX306" s="5" t="str">
        <f t="shared" si="338"/>
        <v/>
      </c>
      <c r="AY306" s="16" t="str">
        <f t="shared" si="339"/>
        <v/>
      </c>
      <c r="AZ306" s="16" t="str">
        <f t="shared" si="340"/>
        <v/>
      </c>
      <c r="BA306" s="16" t="str">
        <f t="shared" si="372"/>
        <v/>
      </c>
      <c r="BB306" s="16" t="str">
        <f t="shared" ca="1" si="373"/>
        <v/>
      </c>
      <c r="BF306" s="5">
        <v>285</v>
      </c>
      <c r="BG306" s="4" t="str">
        <f t="shared" si="374"/>
        <v/>
      </c>
      <c r="BH306" s="5" t="str">
        <f t="shared" si="402"/>
        <v/>
      </c>
      <c r="BI306" s="5" t="str">
        <f t="shared" ca="1" si="375"/>
        <v/>
      </c>
      <c r="BJ306" s="2" t="str">
        <f t="shared" si="376"/>
        <v/>
      </c>
      <c r="BK306" s="2" t="str">
        <f t="shared" si="403"/>
        <v/>
      </c>
      <c r="BL306" s="16" t="str">
        <f t="shared" si="395"/>
        <v/>
      </c>
      <c r="BM306" s="16" t="str">
        <f t="shared" si="341"/>
        <v/>
      </c>
      <c r="BN306" s="14" t="str">
        <f t="shared" si="377"/>
        <v/>
      </c>
      <c r="BO306" s="5" t="str">
        <f t="shared" si="342"/>
        <v/>
      </c>
      <c r="BP306" s="16" t="str">
        <f t="shared" si="343"/>
        <v/>
      </c>
      <c r="BQ306" s="16" t="str">
        <f t="shared" si="344"/>
        <v/>
      </c>
      <c r="BR306" s="16" t="str">
        <f t="shared" si="378"/>
        <v/>
      </c>
      <c r="BS306" s="16" t="str">
        <f t="shared" ca="1" si="379"/>
        <v/>
      </c>
      <c r="BW306" s="5">
        <v>285</v>
      </c>
      <c r="BX306" s="4" t="str">
        <f t="shared" si="380"/>
        <v/>
      </c>
      <c r="BY306" s="5" t="str">
        <f t="shared" si="404"/>
        <v/>
      </c>
      <c r="BZ306" s="5" t="str">
        <f t="shared" ca="1" si="381"/>
        <v/>
      </c>
      <c r="CA306" s="2" t="str">
        <f t="shared" si="382"/>
        <v/>
      </c>
      <c r="CB306" s="2" t="str">
        <f t="shared" si="405"/>
        <v/>
      </c>
      <c r="CC306" s="16" t="str">
        <f t="shared" si="396"/>
        <v/>
      </c>
      <c r="CD306" s="16" t="str">
        <f t="shared" si="345"/>
        <v/>
      </c>
      <c r="CE306" s="14" t="str">
        <f t="shared" si="383"/>
        <v/>
      </c>
      <c r="CF306" s="5" t="str">
        <f t="shared" si="346"/>
        <v/>
      </c>
      <c r="CG306" s="16" t="str">
        <f t="shared" si="347"/>
        <v/>
      </c>
      <c r="CH306" s="16" t="str">
        <f t="shared" si="348"/>
        <v/>
      </c>
      <c r="CI306" s="16" t="str">
        <f t="shared" si="384"/>
        <v/>
      </c>
      <c r="CJ306" s="16" t="str">
        <f t="shared" ca="1" si="385"/>
        <v/>
      </c>
      <c r="CN306" s="5">
        <v>285</v>
      </c>
      <c r="CO306" s="4" t="str">
        <f t="shared" si="386"/>
        <v/>
      </c>
      <c r="CP306" s="5" t="str">
        <f t="shared" si="406"/>
        <v/>
      </c>
      <c r="CQ306" s="5" t="str">
        <f t="shared" ca="1" si="387"/>
        <v/>
      </c>
      <c r="CR306" s="2" t="str">
        <f t="shared" si="388"/>
        <v/>
      </c>
      <c r="CS306" s="2" t="str">
        <f t="shared" si="407"/>
        <v/>
      </c>
      <c r="CT306" s="16" t="str">
        <f t="shared" si="397"/>
        <v/>
      </c>
      <c r="CU306" s="16" t="str">
        <f t="shared" si="349"/>
        <v/>
      </c>
      <c r="CV306" s="14" t="str">
        <f t="shared" si="389"/>
        <v/>
      </c>
      <c r="CW306" s="5" t="str">
        <f t="shared" si="350"/>
        <v/>
      </c>
      <c r="CX306" s="16" t="str">
        <f t="shared" si="351"/>
        <v/>
      </c>
      <c r="CY306" s="16" t="str">
        <f t="shared" si="352"/>
        <v/>
      </c>
      <c r="CZ306" s="16" t="str">
        <f t="shared" si="390"/>
        <v/>
      </c>
      <c r="DA306" s="16" t="str">
        <f t="shared" ca="1" si="391"/>
        <v/>
      </c>
    </row>
    <row r="307" spans="2:105">
      <c r="B307" s="5">
        <v>286</v>
      </c>
      <c r="C307" s="4" t="str">
        <f t="shared" si="353"/>
        <v/>
      </c>
      <c r="D307" s="5" t="str">
        <f t="shared" si="354"/>
        <v/>
      </c>
      <c r="E307" s="5" t="str">
        <f t="shared" ca="1" si="355"/>
        <v/>
      </c>
      <c r="F307" s="2" t="str">
        <f t="shared" si="356"/>
        <v/>
      </c>
      <c r="G307" s="2" t="str">
        <f t="shared" si="328"/>
        <v/>
      </c>
      <c r="H307" s="16" t="str">
        <f t="shared" si="392"/>
        <v/>
      </c>
      <c r="I307" s="16" t="str">
        <f t="shared" si="329"/>
        <v/>
      </c>
      <c r="J307" s="14" t="str">
        <f t="shared" si="357"/>
        <v/>
      </c>
      <c r="K307" s="5" t="str">
        <f t="shared" si="330"/>
        <v/>
      </c>
      <c r="L307" s="16" t="str">
        <f t="shared" si="331"/>
        <v/>
      </c>
      <c r="M307" s="16" t="str">
        <f t="shared" si="332"/>
        <v/>
      </c>
      <c r="N307" s="16" t="str">
        <f t="shared" si="358"/>
        <v/>
      </c>
      <c r="O307" s="16" t="str">
        <f t="shared" ca="1" si="359"/>
        <v/>
      </c>
      <c r="P307" s="82"/>
      <c r="Q307" s="77" t="str">
        <f>IFERROR(IF('Simulación Cliente'!$H$21="Simple",G307+H307+I307+J307+K307,AC307+AD307+AE307+AF307+AG307),"")</f>
        <v/>
      </c>
      <c r="R307" s="79" t="str">
        <f t="shared" ca="1" si="360"/>
        <v/>
      </c>
      <c r="S307" s="78" t="str">
        <f ca="1">IFERROR((1+'Simulación Cliente'!$E$21)^(R307/360),"")</f>
        <v/>
      </c>
      <c r="T307" s="75" t="str">
        <f t="shared" ca="1" si="361"/>
        <v/>
      </c>
      <c r="X307" s="5">
        <v>286</v>
      </c>
      <c r="Y307" s="4" t="str">
        <f t="shared" si="362"/>
        <v/>
      </c>
      <c r="Z307" s="5" t="str">
        <f t="shared" si="398"/>
        <v/>
      </c>
      <c r="AA307" s="5" t="str">
        <f t="shared" ca="1" si="363"/>
        <v/>
      </c>
      <c r="AB307" s="2" t="str">
        <f t="shared" si="364"/>
        <v/>
      </c>
      <c r="AC307" s="2" t="str">
        <f t="shared" si="399"/>
        <v/>
      </c>
      <c r="AD307" s="16" t="str">
        <f t="shared" si="393"/>
        <v/>
      </c>
      <c r="AE307" s="16" t="str">
        <f t="shared" si="333"/>
        <v/>
      </c>
      <c r="AF307" s="14" t="str">
        <f t="shared" si="365"/>
        <v/>
      </c>
      <c r="AG307" s="5" t="str">
        <f t="shared" si="334"/>
        <v/>
      </c>
      <c r="AH307" s="16" t="str">
        <f t="shared" si="335"/>
        <v/>
      </c>
      <c r="AI307" s="16" t="str">
        <f t="shared" si="336"/>
        <v/>
      </c>
      <c r="AJ307" s="16" t="str">
        <f t="shared" si="366"/>
        <v/>
      </c>
      <c r="AK307" s="16" t="str">
        <f t="shared" ca="1" si="367"/>
        <v/>
      </c>
      <c r="AO307" s="5">
        <v>286</v>
      </c>
      <c r="AP307" s="4" t="str">
        <f t="shared" si="368"/>
        <v/>
      </c>
      <c r="AQ307" s="5" t="str">
        <f t="shared" si="400"/>
        <v/>
      </c>
      <c r="AR307" s="5" t="str">
        <f t="shared" ca="1" si="369"/>
        <v/>
      </c>
      <c r="AS307" s="2" t="str">
        <f t="shared" si="370"/>
        <v/>
      </c>
      <c r="AT307" s="2" t="str">
        <f t="shared" si="401"/>
        <v/>
      </c>
      <c r="AU307" s="16" t="str">
        <f t="shared" si="394"/>
        <v/>
      </c>
      <c r="AV307" s="16" t="str">
        <f t="shared" si="337"/>
        <v/>
      </c>
      <c r="AW307" s="14" t="str">
        <f t="shared" si="371"/>
        <v/>
      </c>
      <c r="AX307" s="5" t="str">
        <f t="shared" si="338"/>
        <v/>
      </c>
      <c r="AY307" s="16" t="str">
        <f t="shared" si="339"/>
        <v/>
      </c>
      <c r="AZ307" s="16" t="str">
        <f t="shared" si="340"/>
        <v/>
      </c>
      <c r="BA307" s="16" t="str">
        <f t="shared" si="372"/>
        <v/>
      </c>
      <c r="BB307" s="16" t="str">
        <f t="shared" ca="1" si="373"/>
        <v/>
      </c>
      <c r="BF307" s="5">
        <v>286</v>
      </c>
      <c r="BG307" s="4" t="str">
        <f t="shared" si="374"/>
        <v/>
      </c>
      <c r="BH307" s="5" t="str">
        <f t="shared" si="402"/>
        <v/>
      </c>
      <c r="BI307" s="5" t="str">
        <f t="shared" ca="1" si="375"/>
        <v/>
      </c>
      <c r="BJ307" s="2" t="str">
        <f t="shared" si="376"/>
        <v/>
      </c>
      <c r="BK307" s="2" t="str">
        <f t="shared" si="403"/>
        <v/>
      </c>
      <c r="BL307" s="16" t="str">
        <f t="shared" si="395"/>
        <v/>
      </c>
      <c r="BM307" s="16" t="str">
        <f t="shared" si="341"/>
        <v/>
      </c>
      <c r="BN307" s="14" t="str">
        <f t="shared" si="377"/>
        <v/>
      </c>
      <c r="BO307" s="5" t="str">
        <f t="shared" si="342"/>
        <v/>
      </c>
      <c r="BP307" s="16" t="str">
        <f t="shared" si="343"/>
        <v/>
      </c>
      <c r="BQ307" s="16" t="str">
        <f t="shared" si="344"/>
        <v/>
      </c>
      <c r="BR307" s="16" t="str">
        <f t="shared" si="378"/>
        <v/>
      </c>
      <c r="BS307" s="16" t="str">
        <f t="shared" ca="1" si="379"/>
        <v/>
      </c>
      <c r="BW307" s="5">
        <v>286</v>
      </c>
      <c r="BX307" s="4" t="str">
        <f t="shared" si="380"/>
        <v/>
      </c>
      <c r="BY307" s="5" t="str">
        <f t="shared" si="404"/>
        <v/>
      </c>
      <c r="BZ307" s="5" t="str">
        <f t="shared" ca="1" si="381"/>
        <v/>
      </c>
      <c r="CA307" s="2" t="str">
        <f t="shared" si="382"/>
        <v/>
      </c>
      <c r="CB307" s="2" t="str">
        <f t="shared" si="405"/>
        <v/>
      </c>
      <c r="CC307" s="16" t="str">
        <f t="shared" si="396"/>
        <v/>
      </c>
      <c r="CD307" s="16" t="str">
        <f t="shared" si="345"/>
        <v/>
      </c>
      <c r="CE307" s="14" t="str">
        <f t="shared" si="383"/>
        <v/>
      </c>
      <c r="CF307" s="5" t="str">
        <f t="shared" si="346"/>
        <v/>
      </c>
      <c r="CG307" s="16" t="str">
        <f t="shared" si="347"/>
        <v/>
      </c>
      <c r="CH307" s="16" t="str">
        <f t="shared" si="348"/>
        <v/>
      </c>
      <c r="CI307" s="16" t="str">
        <f t="shared" si="384"/>
        <v/>
      </c>
      <c r="CJ307" s="16" t="str">
        <f t="shared" ca="1" si="385"/>
        <v/>
      </c>
      <c r="CN307" s="5">
        <v>286</v>
      </c>
      <c r="CO307" s="4" t="str">
        <f t="shared" si="386"/>
        <v/>
      </c>
      <c r="CP307" s="5" t="str">
        <f t="shared" si="406"/>
        <v/>
      </c>
      <c r="CQ307" s="5" t="str">
        <f t="shared" ca="1" si="387"/>
        <v/>
      </c>
      <c r="CR307" s="2" t="str">
        <f t="shared" si="388"/>
        <v/>
      </c>
      <c r="CS307" s="2" t="str">
        <f t="shared" si="407"/>
        <v/>
      </c>
      <c r="CT307" s="16" t="str">
        <f t="shared" si="397"/>
        <v/>
      </c>
      <c r="CU307" s="16" t="str">
        <f t="shared" si="349"/>
        <v/>
      </c>
      <c r="CV307" s="14" t="str">
        <f t="shared" si="389"/>
        <v/>
      </c>
      <c r="CW307" s="5" t="str">
        <f t="shared" si="350"/>
        <v/>
      </c>
      <c r="CX307" s="16" t="str">
        <f t="shared" si="351"/>
        <v/>
      </c>
      <c r="CY307" s="16" t="str">
        <f t="shared" si="352"/>
        <v/>
      </c>
      <c r="CZ307" s="16" t="str">
        <f t="shared" si="390"/>
        <v/>
      </c>
      <c r="DA307" s="16" t="str">
        <f t="shared" ca="1" si="391"/>
        <v/>
      </c>
    </row>
    <row r="308" spans="2:105">
      <c r="B308" s="5">
        <v>287</v>
      </c>
      <c r="C308" s="4" t="str">
        <f t="shared" si="353"/>
        <v/>
      </c>
      <c r="D308" s="5" t="str">
        <f t="shared" si="354"/>
        <v/>
      </c>
      <c r="E308" s="5" t="str">
        <f t="shared" ca="1" si="355"/>
        <v/>
      </c>
      <c r="F308" s="2" t="str">
        <f t="shared" si="356"/>
        <v/>
      </c>
      <c r="G308" s="2" t="str">
        <f t="shared" si="328"/>
        <v/>
      </c>
      <c r="H308" s="16" t="str">
        <f t="shared" si="392"/>
        <v/>
      </c>
      <c r="I308" s="16" t="str">
        <f t="shared" si="329"/>
        <v/>
      </c>
      <c r="J308" s="14" t="str">
        <f t="shared" si="357"/>
        <v/>
      </c>
      <c r="K308" s="5" t="str">
        <f t="shared" si="330"/>
        <v/>
      </c>
      <c r="L308" s="16" t="str">
        <f t="shared" si="331"/>
        <v/>
      </c>
      <c r="M308" s="16" t="str">
        <f t="shared" si="332"/>
        <v/>
      </c>
      <c r="N308" s="16" t="str">
        <f t="shared" si="358"/>
        <v/>
      </c>
      <c r="O308" s="16" t="str">
        <f t="shared" ca="1" si="359"/>
        <v/>
      </c>
      <c r="P308" s="82"/>
      <c r="Q308" s="77" t="str">
        <f>IFERROR(IF('Simulación Cliente'!$H$21="Simple",G308+H308+I308+J308+K308,AC308+AD308+AE308+AF308+AG308),"")</f>
        <v/>
      </c>
      <c r="R308" s="79" t="str">
        <f t="shared" ca="1" si="360"/>
        <v/>
      </c>
      <c r="S308" s="78" t="str">
        <f ca="1">IFERROR((1+'Simulación Cliente'!$E$21)^(R308/360),"")</f>
        <v/>
      </c>
      <c r="T308" s="75" t="str">
        <f t="shared" ca="1" si="361"/>
        <v/>
      </c>
      <c r="X308" s="5">
        <v>287</v>
      </c>
      <c r="Y308" s="4" t="str">
        <f t="shared" si="362"/>
        <v/>
      </c>
      <c r="Z308" s="5" t="str">
        <f t="shared" si="398"/>
        <v/>
      </c>
      <c r="AA308" s="5" t="str">
        <f t="shared" ca="1" si="363"/>
        <v/>
      </c>
      <c r="AB308" s="2" t="str">
        <f t="shared" si="364"/>
        <v/>
      </c>
      <c r="AC308" s="2" t="str">
        <f t="shared" si="399"/>
        <v/>
      </c>
      <c r="AD308" s="16" t="str">
        <f t="shared" si="393"/>
        <v/>
      </c>
      <c r="AE308" s="16" t="str">
        <f t="shared" si="333"/>
        <v/>
      </c>
      <c r="AF308" s="14" t="str">
        <f t="shared" si="365"/>
        <v/>
      </c>
      <c r="AG308" s="5" t="str">
        <f t="shared" si="334"/>
        <v/>
      </c>
      <c r="AH308" s="16" t="str">
        <f t="shared" si="335"/>
        <v/>
      </c>
      <c r="AI308" s="16" t="str">
        <f t="shared" si="336"/>
        <v/>
      </c>
      <c r="AJ308" s="16" t="str">
        <f t="shared" si="366"/>
        <v/>
      </c>
      <c r="AK308" s="16" t="str">
        <f t="shared" ca="1" si="367"/>
        <v/>
      </c>
      <c r="AO308" s="5">
        <v>287</v>
      </c>
      <c r="AP308" s="4" t="str">
        <f t="shared" si="368"/>
        <v/>
      </c>
      <c r="AQ308" s="5" t="str">
        <f t="shared" si="400"/>
        <v/>
      </c>
      <c r="AR308" s="5" t="str">
        <f t="shared" ca="1" si="369"/>
        <v/>
      </c>
      <c r="AS308" s="2" t="str">
        <f t="shared" si="370"/>
        <v/>
      </c>
      <c r="AT308" s="2" t="str">
        <f t="shared" si="401"/>
        <v/>
      </c>
      <c r="AU308" s="16" t="str">
        <f t="shared" si="394"/>
        <v/>
      </c>
      <c r="AV308" s="16" t="str">
        <f t="shared" si="337"/>
        <v/>
      </c>
      <c r="AW308" s="14" t="str">
        <f t="shared" si="371"/>
        <v/>
      </c>
      <c r="AX308" s="5" t="str">
        <f t="shared" si="338"/>
        <v/>
      </c>
      <c r="AY308" s="16" t="str">
        <f t="shared" si="339"/>
        <v/>
      </c>
      <c r="AZ308" s="16" t="str">
        <f t="shared" si="340"/>
        <v/>
      </c>
      <c r="BA308" s="16" t="str">
        <f t="shared" si="372"/>
        <v/>
      </c>
      <c r="BB308" s="16" t="str">
        <f t="shared" ca="1" si="373"/>
        <v/>
      </c>
      <c r="BF308" s="5">
        <v>287</v>
      </c>
      <c r="BG308" s="4" t="str">
        <f t="shared" si="374"/>
        <v/>
      </c>
      <c r="BH308" s="5" t="str">
        <f t="shared" si="402"/>
        <v/>
      </c>
      <c r="BI308" s="5" t="str">
        <f t="shared" ca="1" si="375"/>
        <v/>
      </c>
      <c r="BJ308" s="2" t="str">
        <f t="shared" si="376"/>
        <v/>
      </c>
      <c r="BK308" s="2" t="str">
        <f t="shared" si="403"/>
        <v/>
      </c>
      <c r="BL308" s="16" t="str">
        <f t="shared" si="395"/>
        <v/>
      </c>
      <c r="BM308" s="16" t="str">
        <f t="shared" si="341"/>
        <v/>
      </c>
      <c r="BN308" s="14" t="str">
        <f t="shared" si="377"/>
        <v/>
      </c>
      <c r="BO308" s="5" t="str">
        <f t="shared" si="342"/>
        <v/>
      </c>
      <c r="BP308" s="16" t="str">
        <f t="shared" si="343"/>
        <v/>
      </c>
      <c r="BQ308" s="16" t="str">
        <f t="shared" si="344"/>
        <v/>
      </c>
      <c r="BR308" s="16" t="str">
        <f t="shared" si="378"/>
        <v/>
      </c>
      <c r="BS308" s="16" t="str">
        <f t="shared" ca="1" si="379"/>
        <v/>
      </c>
      <c r="BW308" s="5">
        <v>287</v>
      </c>
      <c r="BX308" s="4" t="str">
        <f t="shared" si="380"/>
        <v/>
      </c>
      <c r="BY308" s="5" t="str">
        <f t="shared" si="404"/>
        <v/>
      </c>
      <c r="BZ308" s="5" t="str">
        <f t="shared" ca="1" si="381"/>
        <v/>
      </c>
      <c r="CA308" s="2" t="str">
        <f t="shared" si="382"/>
        <v/>
      </c>
      <c r="CB308" s="2" t="str">
        <f t="shared" si="405"/>
        <v/>
      </c>
      <c r="CC308" s="16" t="str">
        <f t="shared" si="396"/>
        <v/>
      </c>
      <c r="CD308" s="16" t="str">
        <f t="shared" si="345"/>
        <v/>
      </c>
      <c r="CE308" s="14" t="str">
        <f t="shared" si="383"/>
        <v/>
      </c>
      <c r="CF308" s="5" t="str">
        <f t="shared" si="346"/>
        <v/>
      </c>
      <c r="CG308" s="16" t="str">
        <f t="shared" si="347"/>
        <v/>
      </c>
      <c r="CH308" s="16" t="str">
        <f t="shared" si="348"/>
        <v/>
      </c>
      <c r="CI308" s="16" t="str">
        <f t="shared" si="384"/>
        <v/>
      </c>
      <c r="CJ308" s="16" t="str">
        <f t="shared" ca="1" si="385"/>
        <v/>
      </c>
      <c r="CN308" s="5">
        <v>287</v>
      </c>
      <c r="CO308" s="4" t="str">
        <f t="shared" si="386"/>
        <v/>
      </c>
      <c r="CP308" s="5" t="str">
        <f t="shared" si="406"/>
        <v/>
      </c>
      <c r="CQ308" s="5" t="str">
        <f t="shared" ca="1" si="387"/>
        <v/>
      </c>
      <c r="CR308" s="2" t="str">
        <f t="shared" si="388"/>
        <v/>
      </c>
      <c r="CS308" s="2" t="str">
        <f t="shared" si="407"/>
        <v/>
      </c>
      <c r="CT308" s="16" t="str">
        <f t="shared" si="397"/>
        <v/>
      </c>
      <c r="CU308" s="16" t="str">
        <f t="shared" si="349"/>
        <v/>
      </c>
      <c r="CV308" s="14" t="str">
        <f t="shared" si="389"/>
        <v/>
      </c>
      <c r="CW308" s="5" t="str">
        <f t="shared" si="350"/>
        <v/>
      </c>
      <c r="CX308" s="16" t="str">
        <f t="shared" si="351"/>
        <v/>
      </c>
      <c r="CY308" s="16" t="str">
        <f t="shared" si="352"/>
        <v/>
      </c>
      <c r="CZ308" s="16" t="str">
        <f t="shared" si="390"/>
        <v/>
      </c>
      <c r="DA308" s="16" t="str">
        <f t="shared" ca="1" si="391"/>
        <v/>
      </c>
    </row>
    <row r="309" spans="2:105">
      <c r="B309" s="5">
        <v>288</v>
      </c>
      <c r="C309" s="4" t="str">
        <f t="shared" si="353"/>
        <v/>
      </c>
      <c r="D309" s="5" t="str">
        <f t="shared" si="354"/>
        <v/>
      </c>
      <c r="E309" s="5" t="str">
        <f t="shared" ca="1" si="355"/>
        <v/>
      </c>
      <c r="F309" s="2" t="str">
        <f t="shared" si="356"/>
        <v/>
      </c>
      <c r="G309" s="2" t="str">
        <f t="shared" si="328"/>
        <v/>
      </c>
      <c r="H309" s="16" t="str">
        <f t="shared" si="392"/>
        <v/>
      </c>
      <c r="I309" s="16" t="str">
        <f t="shared" si="329"/>
        <v/>
      </c>
      <c r="J309" s="14" t="str">
        <f t="shared" si="357"/>
        <v/>
      </c>
      <c r="K309" s="5" t="str">
        <f t="shared" si="330"/>
        <v/>
      </c>
      <c r="L309" s="16" t="str">
        <f t="shared" si="331"/>
        <v/>
      </c>
      <c r="M309" s="16" t="str">
        <f t="shared" si="332"/>
        <v/>
      </c>
      <c r="N309" s="16" t="str">
        <f t="shared" si="358"/>
        <v/>
      </c>
      <c r="O309" s="16" t="str">
        <f t="shared" ca="1" si="359"/>
        <v/>
      </c>
      <c r="P309" s="82"/>
      <c r="Q309" s="77" t="str">
        <f>IFERROR(IF('Simulación Cliente'!$H$21="Simple",G309+H309+I309+J309+K309,AC309+AD309+AE309+AF309+AG309),"")</f>
        <v/>
      </c>
      <c r="R309" s="79" t="str">
        <f t="shared" ca="1" si="360"/>
        <v/>
      </c>
      <c r="S309" s="78" t="str">
        <f ca="1">IFERROR((1+'Simulación Cliente'!$E$21)^(R309/360),"")</f>
        <v/>
      </c>
      <c r="T309" s="75" t="str">
        <f t="shared" ca="1" si="361"/>
        <v/>
      </c>
      <c r="X309" s="5">
        <v>288</v>
      </c>
      <c r="Y309" s="4" t="str">
        <f t="shared" si="362"/>
        <v/>
      </c>
      <c r="Z309" s="5" t="str">
        <f t="shared" si="398"/>
        <v/>
      </c>
      <c r="AA309" s="5" t="str">
        <f t="shared" ca="1" si="363"/>
        <v/>
      </c>
      <c r="AB309" s="2" t="str">
        <f t="shared" si="364"/>
        <v/>
      </c>
      <c r="AC309" s="2" t="str">
        <f t="shared" si="399"/>
        <v/>
      </c>
      <c r="AD309" s="16" t="str">
        <f t="shared" si="393"/>
        <v/>
      </c>
      <c r="AE309" s="16" t="str">
        <f t="shared" si="333"/>
        <v/>
      </c>
      <c r="AF309" s="14" t="str">
        <f t="shared" si="365"/>
        <v/>
      </c>
      <c r="AG309" s="5" t="str">
        <f t="shared" si="334"/>
        <v/>
      </c>
      <c r="AH309" s="16" t="str">
        <f t="shared" si="335"/>
        <v/>
      </c>
      <c r="AI309" s="16" t="str">
        <f t="shared" si="336"/>
        <v/>
      </c>
      <c r="AJ309" s="16" t="str">
        <f t="shared" si="366"/>
        <v/>
      </c>
      <c r="AK309" s="16" t="str">
        <f t="shared" ca="1" si="367"/>
        <v/>
      </c>
      <c r="AO309" s="5">
        <v>288</v>
      </c>
      <c r="AP309" s="4" t="str">
        <f t="shared" si="368"/>
        <v/>
      </c>
      <c r="AQ309" s="5" t="str">
        <f t="shared" si="400"/>
        <v/>
      </c>
      <c r="AR309" s="5" t="str">
        <f t="shared" ca="1" si="369"/>
        <v/>
      </c>
      <c r="AS309" s="2" t="str">
        <f t="shared" si="370"/>
        <v/>
      </c>
      <c r="AT309" s="2" t="str">
        <f t="shared" si="401"/>
        <v/>
      </c>
      <c r="AU309" s="16" t="str">
        <f t="shared" si="394"/>
        <v/>
      </c>
      <c r="AV309" s="16" t="str">
        <f t="shared" si="337"/>
        <v/>
      </c>
      <c r="AW309" s="14" t="str">
        <f t="shared" si="371"/>
        <v/>
      </c>
      <c r="AX309" s="5" t="str">
        <f t="shared" si="338"/>
        <v/>
      </c>
      <c r="AY309" s="16" t="str">
        <f t="shared" si="339"/>
        <v/>
      </c>
      <c r="AZ309" s="16" t="str">
        <f t="shared" si="340"/>
        <v/>
      </c>
      <c r="BA309" s="16" t="str">
        <f t="shared" si="372"/>
        <v/>
      </c>
      <c r="BB309" s="16" t="str">
        <f t="shared" ca="1" si="373"/>
        <v/>
      </c>
      <c r="BF309" s="5">
        <v>288</v>
      </c>
      <c r="BG309" s="4" t="str">
        <f t="shared" si="374"/>
        <v/>
      </c>
      <c r="BH309" s="5" t="str">
        <f t="shared" si="402"/>
        <v/>
      </c>
      <c r="BI309" s="5" t="str">
        <f t="shared" ca="1" si="375"/>
        <v/>
      </c>
      <c r="BJ309" s="2" t="str">
        <f t="shared" si="376"/>
        <v/>
      </c>
      <c r="BK309" s="2" t="str">
        <f t="shared" si="403"/>
        <v/>
      </c>
      <c r="BL309" s="16" t="str">
        <f t="shared" si="395"/>
        <v/>
      </c>
      <c r="BM309" s="16" t="str">
        <f t="shared" si="341"/>
        <v/>
      </c>
      <c r="BN309" s="14" t="str">
        <f t="shared" si="377"/>
        <v/>
      </c>
      <c r="BO309" s="5" t="str">
        <f t="shared" si="342"/>
        <v/>
      </c>
      <c r="BP309" s="16" t="str">
        <f t="shared" si="343"/>
        <v/>
      </c>
      <c r="BQ309" s="16" t="str">
        <f t="shared" si="344"/>
        <v/>
      </c>
      <c r="BR309" s="16" t="str">
        <f t="shared" si="378"/>
        <v/>
      </c>
      <c r="BS309" s="16" t="str">
        <f t="shared" ca="1" si="379"/>
        <v/>
      </c>
      <c r="BW309" s="5">
        <v>288</v>
      </c>
      <c r="BX309" s="4" t="str">
        <f t="shared" si="380"/>
        <v/>
      </c>
      <c r="BY309" s="5" t="str">
        <f t="shared" si="404"/>
        <v/>
      </c>
      <c r="BZ309" s="5" t="str">
        <f t="shared" ca="1" si="381"/>
        <v/>
      </c>
      <c r="CA309" s="2" t="str">
        <f t="shared" si="382"/>
        <v/>
      </c>
      <c r="CB309" s="2" t="str">
        <f t="shared" si="405"/>
        <v/>
      </c>
      <c r="CC309" s="16" t="str">
        <f t="shared" si="396"/>
        <v/>
      </c>
      <c r="CD309" s="16" t="str">
        <f t="shared" si="345"/>
        <v/>
      </c>
      <c r="CE309" s="14" t="str">
        <f t="shared" si="383"/>
        <v/>
      </c>
      <c r="CF309" s="5" t="str">
        <f t="shared" si="346"/>
        <v/>
      </c>
      <c r="CG309" s="16" t="str">
        <f t="shared" si="347"/>
        <v/>
      </c>
      <c r="CH309" s="16" t="str">
        <f t="shared" si="348"/>
        <v/>
      </c>
      <c r="CI309" s="16" t="str">
        <f t="shared" si="384"/>
        <v/>
      </c>
      <c r="CJ309" s="16" t="str">
        <f t="shared" ca="1" si="385"/>
        <v/>
      </c>
      <c r="CN309" s="5">
        <v>288</v>
      </c>
      <c r="CO309" s="4" t="str">
        <f t="shared" si="386"/>
        <v/>
      </c>
      <c r="CP309" s="5" t="str">
        <f t="shared" si="406"/>
        <v/>
      </c>
      <c r="CQ309" s="5" t="str">
        <f t="shared" ca="1" si="387"/>
        <v/>
      </c>
      <c r="CR309" s="2" t="str">
        <f t="shared" si="388"/>
        <v/>
      </c>
      <c r="CS309" s="2" t="str">
        <f t="shared" si="407"/>
        <v/>
      </c>
      <c r="CT309" s="16" t="str">
        <f t="shared" si="397"/>
        <v/>
      </c>
      <c r="CU309" s="16" t="str">
        <f t="shared" si="349"/>
        <v/>
      </c>
      <c r="CV309" s="14" t="str">
        <f t="shared" si="389"/>
        <v/>
      </c>
      <c r="CW309" s="5" t="str">
        <f t="shared" si="350"/>
        <v/>
      </c>
      <c r="CX309" s="16" t="str">
        <f t="shared" si="351"/>
        <v/>
      </c>
      <c r="CY309" s="16" t="str">
        <f t="shared" si="352"/>
        <v/>
      </c>
      <c r="CZ309" s="16" t="str">
        <f t="shared" si="390"/>
        <v/>
      </c>
      <c r="DA309" s="16" t="str">
        <f t="shared" ca="1" si="391"/>
        <v/>
      </c>
    </row>
    <row r="310" spans="2:105">
      <c r="B310" s="5">
        <v>289</v>
      </c>
      <c r="C310" s="4" t="str">
        <f t="shared" si="353"/>
        <v/>
      </c>
      <c r="D310" s="5" t="str">
        <f t="shared" si="354"/>
        <v/>
      </c>
      <c r="E310" s="5" t="str">
        <f t="shared" ca="1" si="355"/>
        <v/>
      </c>
      <c r="F310" s="2" t="str">
        <f t="shared" si="356"/>
        <v/>
      </c>
      <c r="G310" s="2" t="str">
        <f t="shared" si="328"/>
        <v/>
      </c>
      <c r="H310" s="16" t="str">
        <f t="shared" si="392"/>
        <v/>
      </c>
      <c r="I310" s="16" t="str">
        <f t="shared" si="329"/>
        <v/>
      </c>
      <c r="J310" s="14" t="str">
        <f t="shared" si="357"/>
        <v/>
      </c>
      <c r="K310" s="5" t="str">
        <f t="shared" si="330"/>
        <v/>
      </c>
      <c r="L310" s="16" t="str">
        <f t="shared" si="331"/>
        <v/>
      </c>
      <c r="M310" s="16" t="str">
        <f t="shared" si="332"/>
        <v/>
      </c>
      <c r="N310" s="16" t="str">
        <f t="shared" si="358"/>
        <v/>
      </c>
      <c r="O310" s="16" t="str">
        <f t="shared" ca="1" si="359"/>
        <v/>
      </c>
      <c r="P310" s="82"/>
      <c r="Q310" s="77" t="str">
        <f>IFERROR(IF('Simulación Cliente'!$H$21="Simple",G310+H310+I310+J310+K310,AC310+AD310+AE310+AF310+AG310),"")</f>
        <v/>
      </c>
      <c r="R310" s="79" t="str">
        <f t="shared" ca="1" si="360"/>
        <v/>
      </c>
      <c r="S310" s="78" t="str">
        <f ca="1">IFERROR((1+'Simulación Cliente'!$E$21)^(R310/360),"")</f>
        <v/>
      </c>
      <c r="T310" s="75" t="str">
        <f t="shared" ca="1" si="361"/>
        <v/>
      </c>
      <c r="X310" s="5">
        <v>289</v>
      </c>
      <c r="Y310" s="4" t="str">
        <f t="shared" si="362"/>
        <v/>
      </c>
      <c r="Z310" s="5" t="str">
        <f t="shared" si="398"/>
        <v/>
      </c>
      <c r="AA310" s="5" t="str">
        <f t="shared" ca="1" si="363"/>
        <v/>
      </c>
      <c r="AB310" s="2" t="str">
        <f t="shared" si="364"/>
        <v/>
      </c>
      <c r="AC310" s="2" t="str">
        <f t="shared" si="399"/>
        <v/>
      </c>
      <c r="AD310" s="16" t="str">
        <f t="shared" si="393"/>
        <v/>
      </c>
      <c r="AE310" s="16" t="str">
        <f t="shared" si="333"/>
        <v/>
      </c>
      <c r="AF310" s="14" t="str">
        <f t="shared" si="365"/>
        <v/>
      </c>
      <c r="AG310" s="5" t="str">
        <f t="shared" si="334"/>
        <v/>
      </c>
      <c r="AH310" s="16" t="str">
        <f t="shared" si="335"/>
        <v/>
      </c>
      <c r="AI310" s="16" t="str">
        <f t="shared" si="336"/>
        <v/>
      </c>
      <c r="AJ310" s="16" t="str">
        <f t="shared" si="366"/>
        <v/>
      </c>
      <c r="AK310" s="16" t="str">
        <f t="shared" ca="1" si="367"/>
        <v/>
      </c>
      <c r="AO310" s="5">
        <v>289</v>
      </c>
      <c r="AP310" s="4" t="str">
        <f t="shared" si="368"/>
        <v/>
      </c>
      <c r="AQ310" s="5" t="str">
        <f t="shared" si="400"/>
        <v/>
      </c>
      <c r="AR310" s="5" t="str">
        <f t="shared" ca="1" si="369"/>
        <v/>
      </c>
      <c r="AS310" s="2" t="str">
        <f t="shared" si="370"/>
        <v/>
      </c>
      <c r="AT310" s="2" t="str">
        <f t="shared" si="401"/>
        <v/>
      </c>
      <c r="AU310" s="16" t="str">
        <f t="shared" si="394"/>
        <v/>
      </c>
      <c r="AV310" s="16" t="str">
        <f t="shared" si="337"/>
        <v/>
      </c>
      <c r="AW310" s="14" t="str">
        <f t="shared" si="371"/>
        <v/>
      </c>
      <c r="AX310" s="5" t="str">
        <f t="shared" si="338"/>
        <v/>
      </c>
      <c r="AY310" s="16" t="str">
        <f t="shared" si="339"/>
        <v/>
      </c>
      <c r="AZ310" s="16" t="str">
        <f t="shared" si="340"/>
        <v/>
      </c>
      <c r="BA310" s="16" t="str">
        <f t="shared" si="372"/>
        <v/>
      </c>
      <c r="BB310" s="16" t="str">
        <f t="shared" ca="1" si="373"/>
        <v/>
      </c>
      <c r="BF310" s="5">
        <v>289</v>
      </c>
      <c r="BG310" s="4" t="str">
        <f t="shared" si="374"/>
        <v/>
      </c>
      <c r="BH310" s="5" t="str">
        <f t="shared" si="402"/>
        <v/>
      </c>
      <c r="BI310" s="5" t="str">
        <f t="shared" ca="1" si="375"/>
        <v/>
      </c>
      <c r="BJ310" s="2" t="str">
        <f t="shared" si="376"/>
        <v/>
      </c>
      <c r="BK310" s="2" t="str">
        <f t="shared" si="403"/>
        <v/>
      </c>
      <c r="BL310" s="16" t="str">
        <f t="shared" si="395"/>
        <v/>
      </c>
      <c r="BM310" s="16" t="str">
        <f t="shared" si="341"/>
        <v/>
      </c>
      <c r="BN310" s="14" t="str">
        <f t="shared" si="377"/>
        <v/>
      </c>
      <c r="BO310" s="5" t="str">
        <f t="shared" si="342"/>
        <v/>
      </c>
      <c r="BP310" s="16" t="str">
        <f t="shared" si="343"/>
        <v/>
      </c>
      <c r="BQ310" s="16" t="str">
        <f t="shared" si="344"/>
        <v/>
      </c>
      <c r="BR310" s="16" t="str">
        <f t="shared" si="378"/>
        <v/>
      </c>
      <c r="BS310" s="16" t="str">
        <f t="shared" ca="1" si="379"/>
        <v/>
      </c>
      <c r="BW310" s="5">
        <v>289</v>
      </c>
      <c r="BX310" s="4" t="str">
        <f t="shared" si="380"/>
        <v/>
      </c>
      <c r="BY310" s="5" t="str">
        <f t="shared" si="404"/>
        <v/>
      </c>
      <c r="BZ310" s="5" t="str">
        <f t="shared" ca="1" si="381"/>
        <v/>
      </c>
      <c r="CA310" s="2" t="str">
        <f t="shared" si="382"/>
        <v/>
      </c>
      <c r="CB310" s="2" t="str">
        <f t="shared" si="405"/>
        <v/>
      </c>
      <c r="CC310" s="16" t="str">
        <f t="shared" si="396"/>
        <v/>
      </c>
      <c r="CD310" s="16" t="str">
        <f t="shared" si="345"/>
        <v/>
      </c>
      <c r="CE310" s="14" t="str">
        <f t="shared" si="383"/>
        <v/>
      </c>
      <c r="CF310" s="5" t="str">
        <f t="shared" si="346"/>
        <v/>
      </c>
      <c r="CG310" s="16" t="str">
        <f t="shared" si="347"/>
        <v/>
      </c>
      <c r="CH310" s="16" t="str">
        <f t="shared" si="348"/>
        <v/>
      </c>
      <c r="CI310" s="16" t="str">
        <f t="shared" si="384"/>
        <v/>
      </c>
      <c r="CJ310" s="16" t="str">
        <f t="shared" ca="1" si="385"/>
        <v/>
      </c>
      <c r="CN310" s="5">
        <v>289</v>
      </c>
      <c r="CO310" s="4" t="str">
        <f t="shared" si="386"/>
        <v/>
      </c>
      <c r="CP310" s="5" t="str">
        <f t="shared" si="406"/>
        <v/>
      </c>
      <c r="CQ310" s="5" t="str">
        <f t="shared" ca="1" si="387"/>
        <v/>
      </c>
      <c r="CR310" s="2" t="str">
        <f t="shared" si="388"/>
        <v/>
      </c>
      <c r="CS310" s="2" t="str">
        <f t="shared" si="407"/>
        <v/>
      </c>
      <c r="CT310" s="16" t="str">
        <f t="shared" si="397"/>
        <v/>
      </c>
      <c r="CU310" s="16" t="str">
        <f t="shared" si="349"/>
        <v/>
      </c>
      <c r="CV310" s="14" t="str">
        <f t="shared" si="389"/>
        <v/>
      </c>
      <c r="CW310" s="5" t="str">
        <f t="shared" si="350"/>
        <v/>
      </c>
      <c r="CX310" s="16" t="str">
        <f t="shared" si="351"/>
        <v/>
      </c>
      <c r="CY310" s="16" t="str">
        <f t="shared" si="352"/>
        <v/>
      </c>
      <c r="CZ310" s="16" t="str">
        <f t="shared" si="390"/>
        <v/>
      </c>
      <c r="DA310" s="16" t="str">
        <f t="shared" ca="1" si="391"/>
        <v/>
      </c>
    </row>
    <row r="311" spans="2:105">
      <c r="B311" s="5">
        <v>290</v>
      </c>
      <c r="C311" s="4" t="str">
        <f t="shared" si="353"/>
        <v/>
      </c>
      <c r="D311" s="5" t="str">
        <f t="shared" si="354"/>
        <v/>
      </c>
      <c r="E311" s="5" t="str">
        <f t="shared" ca="1" si="355"/>
        <v/>
      </c>
      <c r="F311" s="2" t="str">
        <f t="shared" si="356"/>
        <v/>
      </c>
      <c r="G311" s="2" t="str">
        <f t="shared" si="328"/>
        <v/>
      </c>
      <c r="H311" s="16" t="str">
        <f t="shared" si="392"/>
        <v/>
      </c>
      <c r="I311" s="16" t="str">
        <f t="shared" si="329"/>
        <v/>
      </c>
      <c r="J311" s="14" t="str">
        <f t="shared" si="357"/>
        <v/>
      </c>
      <c r="K311" s="5" t="str">
        <f t="shared" si="330"/>
        <v/>
      </c>
      <c r="L311" s="16" t="str">
        <f t="shared" si="331"/>
        <v/>
      </c>
      <c r="M311" s="16" t="str">
        <f t="shared" si="332"/>
        <v/>
      </c>
      <c r="N311" s="16" t="str">
        <f t="shared" si="358"/>
        <v/>
      </c>
      <c r="O311" s="16" t="str">
        <f t="shared" ca="1" si="359"/>
        <v/>
      </c>
      <c r="P311" s="82"/>
      <c r="Q311" s="77" t="str">
        <f>IFERROR(IF('Simulación Cliente'!$H$21="Simple",G311+H311+I311+J311+K311,AC311+AD311+AE311+AF311+AG311),"")</f>
        <v/>
      </c>
      <c r="R311" s="79" t="str">
        <f t="shared" ca="1" si="360"/>
        <v/>
      </c>
      <c r="S311" s="78" t="str">
        <f ca="1">IFERROR((1+'Simulación Cliente'!$E$21)^(R311/360),"")</f>
        <v/>
      </c>
      <c r="T311" s="75" t="str">
        <f t="shared" ca="1" si="361"/>
        <v/>
      </c>
      <c r="X311" s="5">
        <v>290</v>
      </c>
      <c r="Y311" s="4" t="str">
        <f t="shared" si="362"/>
        <v/>
      </c>
      <c r="Z311" s="5" t="str">
        <f t="shared" si="398"/>
        <v/>
      </c>
      <c r="AA311" s="5" t="str">
        <f t="shared" ca="1" si="363"/>
        <v/>
      </c>
      <c r="AB311" s="2" t="str">
        <f t="shared" si="364"/>
        <v/>
      </c>
      <c r="AC311" s="2" t="str">
        <f t="shared" si="399"/>
        <v/>
      </c>
      <c r="AD311" s="16" t="str">
        <f t="shared" si="393"/>
        <v/>
      </c>
      <c r="AE311" s="16" t="str">
        <f t="shared" si="333"/>
        <v/>
      </c>
      <c r="AF311" s="14" t="str">
        <f t="shared" si="365"/>
        <v/>
      </c>
      <c r="AG311" s="5" t="str">
        <f t="shared" si="334"/>
        <v/>
      </c>
      <c r="AH311" s="16" t="str">
        <f t="shared" si="335"/>
        <v/>
      </c>
      <c r="AI311" s="16" t="str">
        <f t="shared" si="336"/>
        <v/>
      </c>
      <c r="AJ311" s="16" t="str">
        <f t="shared" si="366"/>
        <v/>
      </c>
      <c r="AK311" s="16" t="str">
        <f t="shared" ca="1" si="367"/>
        <v/>
      </c>
      <c r="AO311" s="5">
        <v>290</v>
      </c>
      <c r="AP311" s="4" t="str">
        <f t="shared" si="368"/>
        <v/>
      </c>
      <c r="AQ311" s="5" t="str">
        <f t="shared" si="400"/>
        <v/>
      </c>
      <c r="AR311" s="5" t="str">
        <f t="shared" ca="1" si="369"/>
        <v/>
      </c>
      <c r="AS311" s="2" t="str">
        <f t="shared" si="370"/>
        <v/>
      </c>
      <c r="AT311" s="2" t="str">
        <f t="shared" si="401"/>
        <v/>
      </c>
      <c r="AU311" s="16" t="str">
        <f t="shared" si="394"/>
        <v/>
      </c>
      <c r="AV311" s="16" t="str">
        <f t="shared" si="337"/>
        <v/>
      </c>
      <c r="AW311" s="14" t="str">
        <f t="shared" si="371"/>
        <v/>
      </c>
      <c r="AX311" s="5" t="str">
        <f t="shared" si="338"/>
        <v/>
      </c>
      <c r="AY311" s="16" t="str">
        <f t="shared" si="339"/>
        <v/>
      </c>
      <c r="AZ311" s="16" t="str">
        <f t="shared" si="340"/>
        <v/>
      </c>
      <c r="BA311" s="16" t="str">
        <f t="shared" si="372"/>
        <v/>
      </c>
      <c r="BB311" s="16" t="str">
        <f t="shared" ca="1" si="373"/>
        <v/>
      </c>
      <c r="BF311" s="5">
        <v>290</v>
      </c>
      <c r="BG311" s="4" t="str">
        <f t="shared" si="374"/>
        <v/>
      </c>
      <c r="BH311" s="5" t="str">
        <f t="shared" si="402"/>
        <v/>
      </c>
      <c r="BI311" s="5" t="str">
        <f t="shared" ca="1" si="375"/>
        <v/>
      </c>
      <c r="BJ311" s="2" t="str">
        <f t="shared" si="376"/>
        <v/>
      </c>
      <c r="BK311" s="2" t="str">
        <f t="shared" si="403"/>
        <v/>
      </c>
      <c r="BL311" s="16" t="str">
        <f t="shared" si="395"/>
        <v/>
      </c>
      <c r="BM311" s="16" t="str">
        <f t="shared" si="341"/>
        <v/>
      </c>
      <c r="BN311" s="14" t="str">
        <f t="shared" si="377"/>
        <v/>
      </c>
      <c r="BO311" s="5" t="str">
        <f t="shared" si="342"/>
        <v/>
      </c>
      <c r="BP311" s="16" t="str">
        <f t="shared" si="343"/>
        <v/>
      </c>
      <c r="BQ311" s="16" t="str">
        <f t="shared" si="344"/>
        <v/>
      </c>
      <c r="BR311" s="16" t="str">
        <f t="shared" si="378"/>
        <v/>
      </c>
      <c r="BS311" s="16" t="str">
        <f t="shared" ca="1" si="379"/>
        <v/>
      </c>
      <c r="BW311" s="5">
        <v>290</v>
      </c>
      <c r="BX311" s="4" t="str">
        <f t="shared" si="380"/>
        <v/>
      </c>
      <c r="BY311" s="5" t="str">
        <f t="shared" si="404"/>
        <v/>
      </c>
      <c r="BZ311" s="5" t="str">
        <f t="shared" ca="1" si="381"/>
        <v/>
      </c>
      <c r="CA311" s="2" t="str">
        <f t="shared" si="382"/>
        <v/>
      </c>
      <c r="CB311" s="2" t="str">
        <f t="shared" si="405"/>
        <v/>
      </c>
      <c r="CC311" s="16" t="str">
        <f t="shared" si="396"/>
        <v/>
      </c>
      <c r="CD311" s="16" t="str">
        <f t="shared" si="345"/>
        <v/>
      </c>
      <c r="CE311" s="14" t="str">
        <f t="shared" si="383"/>
        <v/>
      </c>
      <c r="CF311" s="5" t="str">
        <f t="shared" si="346"/>
        <v/>
      </c>
      <c r="CG311" s="16" t="str">
        <f t="shared" si="347"/>
        <v/>
      </c>
      <c r="CH311" s="16" t="str">
        <f t="shared" si="348"/>
        <v/>
      </c>
      <c r="CI311" s="16" t="str">
        <f t="shared" si="384"/>
        <v/>
      </c>
      <c r="CJ311" s="16" t="str">
        <f t="shared" ca="1" si="385"/>
        <v/>
      </c>
      <c r="CN311" s="5">
        <v>290</v>
      </c>
      <c r="CO311" s="4" t="str">
        <f t="shared" si="386"/>
        <v/>
      </c>
      <c r="CP311" s="5" t="str">
        <f t="shared" si="406"/>
        <v/>
      </c>
      <c r="CQ311" s="5" t="str">
        <f t="shared" ca="1" si="387"/>
        <v/>
      </c>
      <c r="CR311" s="2" t="str">
        <f t="shared" si="388"/>
        <v/>
      </c>
      <c r="CS311" s="2" t="str">
        <f t="shared" si="407"/>
        <v/>
      </c>
      <c r="CT311" s="16" t="str">
        <f t="shared" si="397"/>
        <v/>
      </c>
      <c r="CU311" s="16" t="str">
        <f t="shared" si="349"/>
        <v/>
      </c>
      <c r="CV311" s="14" t="str">
        <f t="shared" si="389"/>
        <v/>
      </c>
      <c r="CW311" s="5" t="str">
        <f t="shared" si="350"/>
        <v/>
      </c>
      <c r="CX311" s="16" t="str">
        <f t="shared" si="351"/>
        <v/>
      </c>
      <c r="CY311" s="16" t="str">
        <f t="shared" si="352"/>
        <v/>
      </c>
      <c r="CZ311" s="16" t="str">
        <f t="shared" si="390"/>
        <v/>
      </c>
      <c r="DA311" s="16" t="str">
        <f t="shared" ca="1" si="391"/>
        <v/>
      </c>
    </row>
    <row r="312" spans="2:105">
      <c r="B312" s="5">
        <v>291</v>
      </c>
      <c r="C312" s="4" t="str">
        <f t="shared" si="353"/>
        <v/>
      </c>
      <c r="D312" s="5" t="str">
        <f t="shared" si="354"/>
        <v/>
      </c>
      <c r="E312" s="5" t="str">
        <f t="shared" ca="1" si="355"/>
        <v/>
      </c>
      <c r="F312" s="2" t="str">
        <f t="shared" si="356"/>
        <v/>
      </c>
      <c r="G312" s="2" t="str">
        <f t="shared" si="328"/>
        <v/>
      </c>
      <c r="H312" s="16" t="str">
        <f t="shared" si="392"/>
        <v/>
      </c>
      <c r="I312" s="16" t="str">
        <f t="shared" si="329"/>
        <v/>
      </c>
      <c r="J312" s="14" t="str">
        <f t="shared" si="357"/>
        <v/>
      </c>
      <c r="K312" s="5" t="str">
        <f t="shared" si="330"/>
        <v/>
      </c>
      <c r="L312" s="16" t="str">
        <f t="shared" si="331"/>
        <v/>
      </c>
      <c r="M312" s="16" t="str">
        <f t="shared" si="332"/>
        <v/>
      </c>
      <c r="N312" s="16" t="str">
        <f t="shared" si="358"/>
        <v/>
      </c>
      <c r="O312" s="16" t="str">
        <f t="shared" ca="1" si="359"/>
        <v/>
      </c>
      <c r="P312" s="82"/>
      <c r="Q312" s="77" t="str">
        <f>IFERROR(IF('Simulación Cliente'!$H$21="Simple",G312+H312+I312+J312+K312,AC312+AD312+AE312+AF312+AG312),"")</f>
        <v/>
      </c>
      <c r="R312" s="79" t="str">
        <f t="shared" ca="1" si="360"/>
        <v/>
      </c>
      <c r="S312" s="78" t="str">
        <f ca="1">IFERROR((1+'Simulación Cliente'!$E$21)^(R312/360),"")</f>
        <v/>
      </c>
      <c r="T312" s="75" t="str">
        <f t="shared" ca="1" si="361"/>
        <v/>
      </c>
      <c r="X312" s="5">
        <v>291</v>
      </c>
      <c r="Y312" s="4" t="str">
        <f t="shared" si="362"/>
        <v/>
      </c>
      <c r="Z312" s="5" t="str">
        <f t="shared" si="398"/>
        <v/>
      </c>
      <c r="AA312" s="5" t="str">
        <f t="shared" ca="1" si="363"/>
        <v/>
      </c>
      <c r="AB312" s="2" t="str">
        <f t="shared" si="364"/>
        <v/>
      </c>
      <c r="AC312" s="2" t="str">
        <f t="shared" si="399"/>
        <v/>
      </c>
      <c r="AD312" s="16" t="str">
        <f t="shared" si="393"/>
        <v/>
      </c>
      <c r="AE312" s="16" t="str">
        <f t="shared" si="333"/>
        <v/>
      </c>
      <c r="AF312" s="14" t="str">
        <f t="shared" si="365"/>
        <v/>
      </c>
      <c r="AG312" s="5" t="str">
        <f t="shared" si="334"/>
        <v/>
      </c>
      <c r="AH312" s="16" t="str">
        <f t="shared" si="335"/>
        <v/>
      </c>
      <c r="AI312" s="16" t="str">
        <f t="shared" si="336"/>
        <v/>
      </c>
      <c r="AJ312" s="16" t="str">
        <f t="shared" si="366"/>
        <v/>
      </c>
      <c r="AK312" s="16" t="str">
        <f t="shared" ca="1" si="367"/>
        <v/>
      </c>
      <c r="AO312" s="5">
        <v>291</v>
      </c>
      <c r="AP312" s="4" t="str">
        <f t="shared" si="368"/>
        <v/>
      </c>
      <c r="AQ312" s="5" t="str">
        <f t="shared" si="400"/>
        <v/>
      </c>
      <c r="AR312" s="5" t="str">
        <f t="shared" ca="1" si="369"/>
        <v/>
      </c>
      <c r="AS312" s="2" t="str">
        <f t="shared" si="370"/>
        <v/>
      </c>
      <c r="AT312" s="2" t="str">
        <f t="shared" si="401"/>
        <v/>
      </c>
      <c r="AU312" s="16" t="str">
        <f t="shared" si="394"/>
        <v/>
      </c>
      <c r="AV312" s="16" t="str">
        <f t="shared" si="337"/>
        <v/>
      </c>
      <c r="AW312" s="14" t="str">
        <f t="shared" si="371"/>
        <v/>
      </c>
      <c r="AX312" s="5" t="str">
        <f t="shared" si="338"/>
        <v/>
      </c>
      <c r="AY312" s="16" t="str">
        <f t="shared" si="339"/>
        <v/>
      </c>
      <c r="AZ312" s="16" t="str">
        <f t="shared" si="340"/>
        <v/>
      </c>
      <c r="BA312" s="16" t="str">
        <f t="shared" si="372"/>
        <v/>
      </c>
      <c r="BB312" s="16" t="str">
        <f t="shared" ca="1" si="373"/>
        <v/>
      </c>
      <c r="BF312" s="5">
        <v>291</v>
      </c>
      <c r="BG312" s="4" t="str">
        <f t="shared" si="374"/>
        <v/>
      </c>
      <c r="BH312" s="5" t="str">
        <f t="shared" si="402"/>
        <v/>
      </c>
      <c r="BI312" s="5" t="str">
        <f t="shared" ca="1" si="375"/>
        <v/>
      </c>
      <c r="BJ312" s="2" t="str">
        <f t="shared" si="376"/>
        <v/>
      </c>
      <c r="BK312" s="2" t="str">
        <f t="shared" si="403"/>
        <v/>
      </c>
      <c r="BL312" s="16" t="str">
        <f t="shared" si="395"/>
        <v/>
      </c>
      <c r="BM312" s="16" t="str">
        <f t="shared" si="341"/>
        <v/>
      </c>
      <c r="BN312" s="14" t="str">
        <f t="shared" si="377"/>
        <v/>
      </c>
      <c r="BO312" s="5" t="str">
        <f t="shared" si="342"/>
        <v/>
      </c>
      <c r="BP312" s="16" t="str">
        <f t="shared" si="343"/>
        <v/>
      </c>
      <c r="BQ312" s="16" t="str">
        <f t="shared" si="344"/>
        <v/>
      </c>
      <c r="BR312" s="16" t="str">
        <f t="shared" si="378"/>
        <v/>
      </c>
      <c r="BS312" s="16" t="str">
        <f t="shared" ca="1" si="379"/>
        <v/>
      </c>
      <c r="BW312" s="5">
        <v>291</v>
      </c>
      <c r="BX312" s="4" t="str">
        <f t="shared" si="380"/>
        <v/>
      </c>
      <c r="BY312" s="5" t="str">
        <f t="shared" si="404"/>
        <v/>
      </c>
      <c r="BZ312" s="5" t="str">
        <f t="shared" ca="1" si="381"/>
        <v/>
      </c>
      <c r="CA312" s="2" t="str">
        <f t="shared" si="382"/>
        <v/>
      </c>
      <c r="CB312" s="2" t="str">
        <f t="shared" si="405"/>
        <v/>
      </c>
      <c r="CC312" s="16" t="str">
        <f t="shared" si="396"/>
        <v/>
      </c>
      <c r="CD312" s="16" t="str">
        <f t="shared" si="345"/>
        <v/>
      </c>
      <c r="CE312" s="14" t="str">
        <f t="shared" si="383"/>
        <v/>
      </c>
      <c r="CF312" s="5" t="str">
        <f t="shared" si="346"/>
        <v/>
      </c>
      <c r="CG312" s="16" t="str">
        <f t="shared" si="347"/>
        <v/>
      </c>
      <c r="CH312" s="16" t="str">
        <f t="shared" si="348"/>
        <v/>
      </c>
      <c r="CI312" s="16" t="str">
        <f t="shared" si="384"/>
        <v/>
      </c>
      <c r="CJ312" s="16" t="str">
        <f t="shared" ca="1" si="385"/>
        <v/>
      </c>
      <c r="CN312" s="5">
        <v>291</v>
      </c>
      <c r="CO312" s="4" t="str">
        <f t="shared" si="386"/>
        <v/>
      </c>
      <c r="CP312" s="5" t="str">
        <f t="shared" si="406"/>
        <v/>
      </c>
      <c r="CQ312" s="5" t="str">
        <f t="shared" ca="1" si="387"/>
        <v/>
      </c>
      <c r="CR312" s="2" t="str">
        <f t="shared" si="388"/>
        <v/>
      </c>
      <c r="CS312" s="2" t="str">
        <f t="shared" si="407"/>
        <v/>
      </c>
      <c r="CT312" s="16" t="str">
        <f t="shared" si="397"/>
        <v/>
      </c>
      <c r="CU312" s="16" t="str">
        <f t="shared" si="349"/>
        <v/>
      </c>
      <c r="CV312" s="14" t="str">
        <f t="shared" si="389"/>
        <v/>
      </c>
      <c r="CW312" s="5" t="str">
        <f t="shared" si="350"/>
        <v/>
      </c>
      <c r="CX312" s="16" t="str">
        <f t="shared" si="351"/>
        <v/>
      </c>
      <c r="CY312" s="16" t="str">
        <f t="shared" si="352"/>
        <v/>
      </c>
      <c r="CZ312" s="16" t="str">
        <f t="shared" si="390"/>
        <v/>
      </c>
      <c r="DA312" s="16" t="str">
        <f t="shared" ca="1" si="391"/>
        <v/>
      </c>
    </row>
    <row r="313" spans="2:105">
      <c r="B313" s="5">
        <v>292</v>
      </c>
      <c r="C313" s="4" t="str">
        <f t="shared" si="353"/>
        <v/>
      </c>
      <c r="D313" s="5" t="str">
        <f t="shared" si="354"/>
        <v/>
      </c>
      <c r="E313" s="5" t="str">
        <f t="shared" ca="1" si="355"/>
        <v/>
      </c>
      <c r="F313" s="2" t="str">
        <f t="shared" si="356"/>
        <v/>
      </c>
      <c r="G313" s="2" t="str">
        <f t="shared" si="328"/>
        <v/>
      </c>
      <c r="H313" s="16" t="str">
        <f t="shared" si="392"/>
        <v/>
      </c>
      <c r="I313" s="16" t="str">
        <f t="shared" si="329"/>
        <v/>
      </c>
      <c r="J313" s="14" t="str">
        <f t="shared" si="357"/>
        <v/>
      </c>
      <c r="K313" s="5" t="str">
        <f t="shared" si="330"/>
        <v/>
      </c>
      <c r="L313" s="16" t="str">
        <f t="shared" si="331"/>
        <v/>
      </c>
      <c r="M313" s="16" t="str">
        <f t="shared" si="332"/>
        <v/>
      </c>
      <c r="N313" s="16" t="str">
        <f t="shared" si="358"/>
        <v/>
      </c>
      <c r="O313" s="16" t="str">
        <f t="shared" ca="1" si="359"/>
        <v/>
      </c>
      <c r="P313" s="82"/>
      <c r="Q313" s="77" t="str">
        <f>IFERROR(IF('Simulación Cliente'!$H$21="Simple",G313+H313+I313+J313+K313,AC313+AD313+AE313+AF313+AG313),"")</f>
        <v/>
      </c>
      <c r="R313" s="79" t="str">
        <f t="shared" ca="1" si="360"/>
        <v/>
      </c>
      <c r="S313" s="78" t="str">
        <f ca="1">IFERROR((1+'Simulación Cliente'!$E$21)^(R313/360),"")</f>
        <v/>
      </c>
      <c r="T313" s="75" t="str">
        <f t="shared" ca="1" si="361"/>
        <v/>
      </c>
      <c r="X313" s="5">
        <v>292</v>
      </c>
      <c r="Y313" s="4" t="str">
        <f t="shared" si="362"/>
        <v/>
      </c>
      <c r="Z313" s="5" t="str">
        <f t="shared" si="398"/>
        <v/>
      </c>
      <c r="AA313" s="5" t="str">
        <f t="shared" ca="1" si="363"/>
        <v/>
      </c>
      <c r="AB313" s="2" t="str">
        <f t="shared" si="364"/>
        <v/>
      </c>
      <c r="AC313" s="2" t="str">
        <f t="shared" si="399"/>
        <v/>
      </c>
      <c r="AD313" s="16" t="str">
        <f t="shared" si="393"/>
        <v/>
      </c>
      <c r="AE313" s="16" t="str">
        <f t="shared" si="333"/>
        <v/>
      </c>
      <c r="AF313" s="14" t="str">
        <f t="shared" si="365"/>
        <v/>
      </c>
      <c r="AG313" s="5" t="str">
        <f t="shared" si="334"/>
        <v/>
      </c>
      <c r="AH313" s="16" t="str">
        <f t="shared" si="335"/>
        <v/>
      </c>
      <c r="AI313" s="16" t="str">
        <f t="shared" si="336"/>
        <v/>
      </c>
      <c r="AJ313" s="16" t="str">
        <f t="shared" si="366"/>
        <v/>
      </c>
      <c r="AK313" s="16" t="str">
        <f t="shared" ca="1" si="367"/>
        <v/>
      </c>
      <c r="AO313" s="5">
        <v>292</v>
      </c>
      <c r="AP313" s="4" t="str">
        <f t="shared" si="368"/>
        <v/>
      </c>
      <c r="AQ313" s="5" t="str">
        <f t="shared" si="400"/>
        <v/>
      </c>
      <c r="AR313" s="5" t="str">
        <f t="shared" ca="1" si="369"/>
        <v/>
      </c>
      <c r="AS313" s="2" t="str">
        <f t="shared" si="370"/>
        <v/>
      </c>
      <c r="AT313" s="2" t="str">
        <f t="shared" si="401"/>
        <v/>
      </c>
      <c r="AU313" s="16" t="str">
        <f t="shared" si="394"/>
        <v/>
      </c>
      <c r="AV313" s="16" t="str">
        <f t="shared" si="337"/>
        <v/>
      </c>
      <c r="AW313" s="14" t="str">
        <f t="shared" si="371"/>
        <v/>
      </c>
      <c r="AX313" s="5" t="str">
        <f t="shared" si="338"/>
        <v/>
      </c>
      <c r="AY313" s="16" t="str">
        <f t="shared" si="339"/>
        <v/>
      </c>
      <c r="AZ313" s="16" t="str">
        <f t="shared" si="340"/>
        <v/>
      </c>
      <c r="BA313" s="16" t="str">
        <f t="shared" si="372"/>
        <v/>
      </c>
      <c r="BB313" s="16" t="str">
        <f t="shared" ca="1" si="373"/>
        <v/>
      </c>
      <c r="BF313" s="5">
        <v>292</v>
      </c>
      <c r="BG313" s="4" t="str">
        <f t="shared" si="374"/>
        <v/>
      </c>
      <c r="BH313" s="5" t="str">
        <f t="shared" si="402"/>
        <v/>
      </c>
      <c r="BI313" s="5" t="str">
        <f t="shared" ca="1" si="375"/>
        <v/>
      </c>
      <c r="BJ313" s="2" t="str">
        <f t="shared" si="376"/>
        <v/>
      </c>
      <c r="BK313" s="2" t="str">
        <f t="shared" si="403"/>
        <v/>
      </c>
      <c r="BL313" s="16" t="str">
        <f t="shared" si="395"/>
        <v/>
      </c>
      <c r="BM313" s="16" t="str">
        <f t="shared" si="341"/>
        <v/>
      </c>
      <c r="BN313" s="14" t="str">
        <f t="shared" si="377"/>
        <v/>
      </c>
      <c r="BO313" s="5" t="str">
        <f t="shared" si="342"/>
        <v/>
      </c>
      <c r="BP313" s="16" t="str">
        <f t="shared" si="343"/>
        <v/>
      </c>
      <c r="BQ313" s="16" t="str">
        <f t="shared" si="344"/>
        <v/>
      </c>
      <c r="BR313" s="16" t="str">
        <f t="shared" si="378"/>
        <v/>
      </c>
      <c r="BS313" s="16" t="str">
        <f t="shared" ca="1" si="379"/>
        <v/>
      </c>
      <c r="BW313" s="5">
        <v>292</v>
      </c>
      <c r="BX313" s="4" t="str">
        <f t="shared" si="380"/>
        <v/>
      </c>
      <c r="BY313" s="5" t="str">
        <f t="shared" si="404"/>
        <v/>
      </c>
      <c r="BZ313" s="5" t="str">
        <f t="shared" ca="1" si="381"/>
        <v/>
      </c>
      <c r="CA313" s="2" t="str">
        <f t="shared" si="382"/>
        <v/>
      </c>
      <c r="CB313" s="2" t="str">
        <f t="shared" si="405"/>
        <v/>
      </c>
      <c r="CC313" s="16" t="str">
        <f t="shared" si="396"/>
        <v/>
      </c>
      <c r="CD313" s="16" t="str">
        <f t="shared" si="345"/>
        <v/>
      </c>
      <c r="CE313" s="14" t="str">
        <f t="shared" si="383"/>
        <v/>
      </c>
      <c r="CF313" s="5" t="str">
        <f t="shared" si="346"/>
        <v/>
      </c>
      <c r="CG313" s="16" t="str">
        <f t="shared" si="347"/>
        <v/>
      </c>
      <c r="CH313" s="16" t="str">
        <f t="shared" si="348"/>
        <v/>
      </c>
      <c r="CI313" s="16" t="str">
        <f t="shared" si="384"/>
        <v/>
      </c>
      <c r="CJ313" s="16" t="str">
        <f t="shared" ca="1" si="385"/>
        <v/>
      </c>
      <c r="CN313" s="5">
        <v>292</v>
      </c>
      <c r="CO313" s="4" t="str">
        <f t="shared" si="386"/>
        <v/>
      </c>
      <c r="CP313" s="5" t="str">
        <f t="shared" si="406"/>
        <v/>
      </c>
      <c r="CQ313" s="5" t="str">
        <f t="shared" ca="1" si="387"/>
        <v/>
      </c>
      <c r="CR313" s="2" t="str">
        <f t="shared" si="388"/>
        <v/>
      </c>
      <c r="CS313" s="2" t="str">
        <f t="shared" si="407"/>
        <v/>
      </c>
      <c r="CT313" s="16" t="str">
        <f t="shared" si="397"/>
        <v/>
      </c>
      <c r="CU313" s="16" t="str">
        <f t="shared" si="349"/>
        <v/>
      </c>
      <c r="CV313" s="14" t="str">
        <f t="shared" si="389"/>
        <v/>
      </c>
      <c r="CW313" s="5" t="str">
        <f t="shared" si="350"/>
        <v/>
      </c>
      <c r="CX313" s="16" t="str">
        <f t="shared" si="351"/>
        <v/>
      </c>
      <c r="CY313" s="16" t="str">
        <f t="shared" si="352"/>
        <v/>
      </c>
      <c r="CZ313" s="16" t="str">
        <f t="shared" si="390"/>
        <v/>
      </c>
      <c r="DA313" s="16" t="str">
        <f t="shared" ca="1" si="391"/>
        <v/>
      </c>
    </row>
    <row r="314" spans="2:105">
      <c r="B314" s="5">
        <v>293</v>
      </c>
      <c r="C314" s="4" t="str">
        <f t="shared" si="353"/>
        <v/>
      </c>
      <c r="D314" s="5" t="str">
        <f t="shared" si="354"/>
        <v/>
      </c>
      <c r="E314" s="5" t="str">
        <f t="shared" ca="1" si="355"/>
        <v/>
      </c>
      <c r="F314" s="2" t="str">
        <f t="shared" si="356"/>
        <v/>
      </c>
      <c r="G314" s="2" t="str">
        <f t="shared" si="328"/>
        <v/>
      </c>
      <c r="H314" s="16" t="str">
        <f t="shared" si="392"/>
        <v/>
      </c>
      <c r="I314" s="16" t="str">
        <f t="shared" si="329"/>
        <v/>
      </c>
      <c r="J314" s="14" t="str">
        <f t="shared" si="357"/>
        <v/>
      </c>
      <c r="K314" s="5" t="str">
        <f t="shared" si="330"/>
        <v/>
      </c>
      <c r="L314" s="16" t="str">
        <f t="shared" si="331"/>
        <v/>
      </c>
      <c r="M314" s="16" t="str">
        <f t="shared" si="332"/>
        <v/>
      </c>
      <c r="N314" s="16" t="str">
        <f t="shared" si="358"/>
        <v/>
      </c>
      <c r="O314" s="16" t="str">
        <f t="shared" ca="1" si="359"/>
        <v/>
      </c>
      <c r="P314" s="82"/>
      <c r="Q314" s="77" t="str">
        <f>IFERROR(IF('Simulación Cliente'!$H$21="Simple",G314+H314+I314+J314+K314,AC314+AD314+AE314+AF314+AG314),"")</f>
        <v/>
      </c>
      <c r="R314" s="79" t="str">
        <f t="shared" ca="1" si="360"/>
        <v/>
      </c>
      <c r="S314" s="78" t="str">
        <f ca="1">IFERROR((1+'Simulación Cliente'!$E$21)^(R314/360),"")</f>
        <v/>
      </c>
      <c r="T314" s="75" t="str">
        <f t="shared" ca="1" si="361"/>
        <v/>
      </c>
      <c r="X314" s="5">
        <v>293</v>
      </c>
      <c r="Y314" s="4" t="str">
        <f t="shared" si="362"/>
        <v/>
      </c>
      <c r="Z314" s="5" t="str">
        <f t="shared" si="398"/>
        <v/>
      </c>
      <c r="AA314" s="5" t="str">
        <f t="shared" ca="1" si="363"/>
        <v/>
      </c>
      <c r="AB314" s="2" t="str">
        <f t="shared" si="364"/>
        <v/>
      </c>
      <c r="AC314" s="2" t="str">
        <f t="shared" si="399"/>
        <v/>
      </c>
      <c r="AD314" s="16" t="str">
        <f t="shared" si="393"/>
        <v/>
      </c>
      <c r="AE314" s="16" t="str">
        <f t="shared" si="333"/>
        <v/>
      </c>
      <c r="AF314" s="14" t="str">
        <f t="shared" si="365"/>
        <v/>
      </c>
      <c r="AG314" s="5" t="str">
        <f t="shared" si="334"/>
        <v/>
      </c>
      <c r="AH314" s="16" t="str">
        <f t="shared" si="335"/>
        <v/>
      </c>
      <c r="AI314" s="16" t="str">
        <f t="shared" si="336"/>
        <v/>
      </c>
      <c r="AJ314" s="16" t="str">
        <f t="shared" si="366"/>
        <v/>
      </c>
      <c r="AK314" s="16" t="str">
        <f t="shared" ca="1" si="367"/>
        <v/>
      </c>
      <c r="AO314" s="5">
        <v>293</v>
      </c>
      <c r="AP314" s="4" t="str">
        <f t="shared" si="368"/>
        <v/>
      </c>
      <c r="AQ314" s="5" t="str">
        <f t="shared" si="400"/>
        <v/>
      </c>
      <c r="AR314" s="5" t="str">
        <f t="shared" ca="1" si="369"/>
        <v/>
      </c>
      <c r="AS314" s="2" t="str">
        <f t="shared" si="370"/>
        <v/>
      </c>
      <c r="AT314" s="2" t="str">
        <f t="shared" si="401"/>
        <v/>
      </c>
      <c r="AU314" s="16" t="str">
        <f t="shared" si="394"/>
        <v/>
      </c>
      <c r="AV314" s="16" t="str">
        <f t="shared" si="337"/>
        <v/>
      </c>
      <c r="AW314" s="14" t="str">
        <f t="shared" si="371"/>
        <v/>
      </c>
      <c r="AX314" s="5" t="str">
        <f t="shared" si="338"/>
        <v/>
      </c>
      <c r="AY314" s="16" t="str">
        <f t="shared" si="339"/>
        <v/>
      </c>
      <c r="AZ314" s="16" t="str">
        <f t="shared" si="340"/>
        <v/>
      </c>
      <c r="BA314" s="16" t="str">
        <f t="shared" si="372"/>
        <v/>
      </c>
      <c r="BB314" s="16" t="str">
        <f t="shared" ca="1" si="373"/>
        <v/>
      </c>
      <c r="BF314" s="5">
        <v>293</v>
      </c>
      <c r="BG314" s="4" t="str">
        <f t="shared" si="374"/>
        <v/>
      </c>
      <c r="BH314" s="5" t="str">
        <f t="shared" si="402"/>
        <v/>
      </c>
      <c r="BI314" s="5" t="str">
        <f t="shared" ca="1" si="375"/>
        <v/>
      </c>
      <c r="BJ314" s="2" t="str">
        <f t="shared" si="376"/>
        <v/>
      </c>
      <c r="BK314" s="2" t="str">
        <f t="shared" si="403"/>
        <v/>
      </c>
      <c r="BL314" s="16" t="str">
        <f t="shared" si="395"/>
        <v/>
      </c>
      <c r="BM314" s="16" t="str">
        <f t="shared" si="341"/>
        <v/>
      </c>
      <c r="BN314" s="14" t="str">
        <f t="shared" si="377"/>
        <v/>
      </c>
      <c r="BO314" s="5" t="str">
        <f t="shared" si="342"/>
        <v/>
      </c>
      <c r="BP314" s="16" t="str">
        <f t="shared" si="343"/>
        <v/>
      </c>
      <c r="BQ314" s="16" t="str">
        <f t="shared" si="344"/>
        <v/>
      </c>
      <c r="BR314" s="16" t="str">
        <f t="shared" si="378"/>
        <v/>
      </c>
      <c r="BS314" s="16" t="str">
        <f t="shared" ca="1" si="379"/>
        <v/>
      </c>
      <c r="BW314" s="5">
        <v>293</v>
      </c>
      <c r="BX314" s="4" t="str">
        <f t="shared" si="380"/>
        <v/>
      </c>
      <c r="BY314" s="5" t="str">
        <f t="shared" si="404"/>
        <v/>
      </c>
      <c r="BZ314" s="5" t="str">
        <f t="shared" ca="1" si="381"/>
        <v/>
      </c>
      <c r="CA314" s="2" t="str">
        <f t="shared" si="382"/>
        <v/>
      </c>
      <c r="CB314" s="2" t="str">
        <f t="shared" si="405"/>
        <v/>
      </c>
      <c r="CC314" s="16" t="str">
        <f t="shared" si="396"/>
        <v/>
      </c>
      <c r="CD314" s="16" t="str">
        <f t="shared" si="345"/>
        <v/>
      </c>
      <c r="CE314" s="14" t="str">
        <f t="shared" si="383"/>
        <v/>
      </c>
      <c r="CF314" s="5" t="str">
        <f t="shared" si="346"/>
        <v/>
      </c>
      <c r="CG314" s="16" t="str">
        <f t="shared" si="347"/>
        <v/>
      </c>
      <c r="CH314" s="16" t="str">
        <f t="shared" si="348"/>
        <v/>
      </c>
      <c r="CI314" s="16" t="str">
        <f t="shared" si="384"/>
        <v/>
      </c>
      <c r="CJ314" s="16" t="str">
        <f t="shared" ca="1" si="385"/>
        <v/>
      </c>
      <c r="CN314" s="5">
        <v>293</v>
      </c>
      <c r="CO314" s="4" t="str">
        <f t="shared" si="386"/>
        <v/>
      </c>
      <c r="CP314" s="5" t="str">
        <f t="shared" si="406"/>
        <v/>
      </c>
      <c r="CQ314" s="5" t="str">
        <f t="shared" ca="1" si="387"/>
        <v/>
      </c>
      <c r="CR314" s="2" t="str">
        <f t="shared" si="388"/>
        <v/>
      </c>
      <c r="CS314" s="2" t="str">
        <f t="shared" si="407"/>
        <v/>
      </c>
      <c r="CT314" s="16" t="str">
        <f t="shared" si="397"/>
        <v/>
      </c>
      <c r="CU314" s="16" t="str">
        <f t="shared" si="349"/>
        <v/>
      </c>
      <c r="CV314" s="14" t="str">
        <f t="shared" si="389"/>
        <v/>
      </c>
      <c r="CW314" s="5" t="str">
        <f t="shared" si="350"/>
        <v/>
      </c>
      <c r="CX314" s="16" t="str">
        <f t="shared" si="351"/>
        <v/>
      </c>
      <c r="CY314" s="16" t="str">
        <f t="shared" si="352"/>
        <v/>
      </c>
      <c r="CZ314" s="16" t="str">
        <f t="shared" si="390"/>
        <v/>
      </c>
      <c r="DA314" s="16" t="str">
        <f t="shared" ca="1" si="391"/>
        <v/>
      </c>
    </row>
    <row r="315" spans="2:105">
      <c r="B315" s="5">
        <v>294</v>
      </c>
      <c r="C315" s="4" t="str">
        <f t="shared" si="353"/>
        <v/>
      </c>
      <c r="D315" s="5" t="str">
        <f t="shared" si="354"/>
        <v/>
      </c>
      <c r="E315" s="5" t="str">
        <f t="shared" ca="1" si="355"/>
        <v/>
      </c>
      <c r="F315" s="2" t="str">
        <f t="shared" si="356"/>
        <v/>
      </c>
      <c r="G315" s="2" t="str">
        <f t="shared" si="328"/>
        <v/>
      </c>
      <c r="H315" s="16" t="str">
        <f t="shared" si="392"/>
        <v/>
      </c>
      <c r="I315" s="16" t="str">
        <f t="shared" si="329"/>
        <v/>
      </c>
      <c r="J315" s="14" t="str">
        <f t="shared" si="357"/>
        <v/>
      </c>
      <c r="K315" s="5" t="str">
        <f t="shared" si="330"/>
        <v/>
      </c>
      <c r="L315" s="16" t="str">
        <f t="shared" si="331"/>
        <v/>
      </c>
      <c r="M315" s="16" t="str">
        <f t="shared" si="332"/>
        <v/>
      </c>
      <c r="N315" s="16" t="str">
        <f t="shared" si="358"/>
        <v/>
      </c>
      <c r="O315" s="16" t="str">
        <f t="shared" ca="1" si="359"/>
        <v/>
      </c>
      <c r="P315" s="82"/>
      <c r="Q315" s="77" t="str">
        <f>IFERROR(IF('Simulación Cliente'!$H$21="Simple",G315+H315+I315+J315+K315,AC315+AD315+AE315+AF315+AG315),"")</f>
        <v/>
      </c>
      <c r="R315" s="79" t="str">
        <f t="shared" ca="1" si="360"/>
        <v/>
      </c>
      <c r="S315" s="78" t="str">
        <f ca="1">IFERROR((1+'Simulación Cliente'!$E$21)^(R315/360),"")</f>
        <v/>
      </c>
      <c r="T315" s="75" t="str">
        <f t="shared" ca="1" si="361"/>
        <v/>
      </c>
      <c r="X315" s="5">
        <v>294</v>
      </c>
      <c r="Y315" s="4" t="str">
        <f t="shared" si="362"/>
        <v/>
      </c>
      <c r="Z315" s="5" t="str">
        <f t="shared" si="398"/>
        <v/>
      </c>
      <c r="AA315" s="5" t="str">
        <f t="shared" ca="1" si="363"/>
        <v/>
      </c>
      <c r="AB315" s="2" t="str">
        <f t="shared" si="364"/>
        <v/>
      </c>
      <c r="AC315" s="2" t="str">
        <f t="shared" si="399"/>
        <v/>
      </c>
      <c r="AD315" s="16" t="str">
        <f t="shared" si="393"/>
        <v/>
      </c>
      <c r="AE315" s="16" t="str">
        <f t="shared" si="333"/>
        <v/>
      </c>
      <c r="AF315" s="14" t="str">
        <f t="shared" si="365"/>
        <v/>
      </c>
      <c r="AG315" s="5" t="str">
        <f t="shared" si="334"/>
        <v/>
      </c>
      <c r="AH315" s="16" t="str">
        <f t="shared" si="335"/>
        <v/>
      </c>
      <c r="AI315" s="16" t="str">
        <f t="shared" si="336"/>
        <v/>
      </c>
      <c r="AJ315" s="16" t="str">
        <f t="shared" si="366"/>
        <v/>
      </c>
      <c r="AK315" s="16" t="str">
        <f t="shared" ca="1" si="367"/>
        <v/>
      </c>
      <c r="AO315" s="5">
        <v>294</v>
      </c>
      <c r="AP315" s="4" t="str">
        <f t="shared" si="368"/>
        <v/>
      </c>
      <c r="AQ315" s="5" t="str">
        <f t="shared" si="400"/>
        <v/>
      </c>
      <c r="AR315" s="5" t="str">
        <f t="shared" ca="1" si="369"/>
        <v/>
      </c>
      <c r="AS315" s="2" t="str">
        <f t="shared" si="370"/>
        <v/>
      </c>
      <c r="AT315" s="2" t="str">
        <f t="shared" si="401"/>
        <v/>
      </c>
      <c r="AU315" s="16" t="str">
        <f t="shared" si="394"/>
        <v/>
      </c>
      <c r="AV315" s="16" t="str">
        <f t="shared" si="337"/>
        <v/>
      </c>
      <c r="AW315" s="14" t="str">
        <f t="shared" si="371"/>
        <v/>
      </c>
      <c r="AX315" s="5" t="str">
        <f t="shared" si="338"/>
        <v/>
      </c>
      <c r="AY315" s="16" t="str">
        <f t="shared" si="339"/>
        <v/>
      </c>
      <c r="AZ315" s="16" t="str">
        <f t="shared" si="340"/>
        <v/>
      </c>
      <c r="BA315" s="16" t="str">
        <f t="shared" si="372"/>
        <v/>
      </c>
      <c r="BB315" s="16" t="str">
        <f t="shared" ca="1" si="373"/>
        <v/>
      </c>
      <c r="BF315" s="5">
        <v>294</v>
      </c>
      <c r="BG315" s="4" t="str">
        <f t="shared" si="374"/>
        <v/>
      </c>
      <c r="BH315" s="5" t="str">
        <f t="shared" si="402"/>
        <v/>
      </c>
      <c r="BI315" s="5" t="str">
        <f t="shared" ca="1" si="375"/>
        <v/>
      </c>
      <c r="BJ315" s="2" t="str">
        <f t="shared" si="376"/>
        <v/>
      </c>
      <c r="BK315" s="2" t="str">
        <f t="shared" si="403"/>
        <v/>
      </c>
      <c r="BL315" s="16" t="str">
        <f t="shared" si="395"/>
        <v/>
      </c>
      <c r="BM315" s="16" t="str">
        <f t="shared" si="341"/>
        <v/>
      </c>
      <c r="BN315" s="14" t="str">
        <f t="shared" si="377"/>
        <v/>
      </c>
      <c r="BO315" s="5" t="str">
        <f t="shared" si="342"/>
        <v/>
      </c>
      <c r="BP315" s="16" t="str">
        <f t="shared" si="343"/>
        <v/>
      </c>
      <c r="BQ315" s="16" t="str">
        <f t="shared" si="344"/>
        <v/>
      </c>
      <c r="BR315" s="16" t="str">
        <f t="shared" si="378"/>
        <v/>
      </c>
      <c r="BS315" s="16" t="str">
        <f t="shared" ca="1" si="379"/>
        <v/>
      </c>
      <c r="BW315" s="5">
        <v>294</v>
      </c>
      <c r="BX315" s="4" t="str">
        <f t="shared" si="380"/>
        <v/>
      </c>
      <c r="BY315" s="5" t="str">
        <f t="shared" si="404"/>
        <v/>
      </c>
      <c r="BZ315" s="5" t="str">
        <f t="shared" ca="1" si="381"/>
        <v/>
      </c>
      <c r="CA315" s="2" t="str">
        <f t="shared" si="382"/>
        <v/>
      </c>
      <c r="CB315" s="2" t="str">
        <f t="shared" si="405"/>
        <v/>
      </c>
      <c r="CC315" s="16" t="str">
        <f t="shared" si="396"/>
        <v/>
      </c>
      <c r="CD315" s="16" t="str">
        <f t="shared" si="345"/>
        <v/>
      </c>
      <c r="CE315" s="14" t="str">
        <f t="shared" si="383"/>
        <v/>
      </c>
      <c r="CF315" s="5" t="str">
        <f t="shared" si="346"/>
        <v/>
      </c>
      <c r="CG315" s="16" t="str">
        <f t="shared" si="347"/>
        <v/>
      </c>
      <c r="CH315" s="16" t="str">
        <f t="shared" si="348"/>
        <v/>
      </c>
      <c r="CI315" s="16" t="str">
        <f t="shared" si="384"/>
        <v/>
      </c>
      <c r="CJ315" s="16" t="str">
        <f t="shared" ca="1" si="385"/>
        <v/>
      </c>
      <c r="CN315" s="5">
        <v>294</v>
      </c>
      <c r="CO315" s="4" t="str">
        <f t="shared" si="386"/>
        <v/>
      </c>
      <c r="CP315" s="5" t="str">
        <f t="shared" si="406"/>
        <v/>
      </c>
      <c r="CQ315" s="5" t="str">
        <f t="shared" ca="1" si="387"/>
        <v/>
      </c>
      <c r="CR315" s="2" t="str">
        <f t="shared" si="388"/>
        <v/>
      </c>
      <c r="CS315" s="2" t="str">
        <f t="shared" si="407"/>
        <v/>
      </c>
      <c r="CT315" s="16" t="str">
        <f t="shared" si="397"/>
        <v/>
      </c>
      <c r="CU315" s="16" t="str">
        <f t="shared" si="349"/>
        <v/>
      </c>
      <c r="CV315" s="14" t="str">
        <f t="shared" si="389"/>
        <v/>
      </c>
      <c r="CW315" s="5" t="str">
        <f t="shared" si="350"/>
        <v/>
      </c>
      <c r="CX315" s="16" t="str">
        <f t="shared" si="351"/>
        <v/>
      </c>
      <c r="CY315" s="16" t="str">
        <f t="shared" si="352"/>
        <v/>
      </c>
      <c r="CZ315" s="16" t="str">
        <f t="shared" si="390"/>
        <v/>
      </c>
      <c r="DA315" s="16" t="str">
        <f t="shared" ca="1" si="391"/>
        <v/>
      </c>
    </row>
    <row r="316" spans="2:105">
      <c r="B316" s="5">
        <v>295</v>
      </c>
      <c r="C316" s="4" t="str">
        <f t="shared" si="353"/>
        <v/>
      </c>
      <c r="D316" s="5" t="str">
        <f t="shared" si="354"/>
        <v/>
      </c>
      <c r="E316" s="5" t="str">
        <f t="shared" ca="1" si="355"/>
        <v/>
      </c>
      <c r="F316" s="2" t="str">
        <f t="shared" si="356"/>
        <v/>
      </c>
      <c r="G316" s="2" t="str">
        <f t="shared" si="328"/>
        <v/>
      </c>
      <c r="H316" s="16" t="str">
        <f t="shared" si="392"/>
        <v/>
      </c>
      <c r="I316" s="16" t="str">
        <f t="shared" si="329"/>
        <v/>
      </c>
      <c r="J316" s="14" t="str">
        <f t="shared" si="357"/>
        <v/>
      </c>
      <c r="K316" s="5" t="str">
        <f t="shared" si="330"/>
        <v/>
      </c>
      <c r="L316" s="16" t="str">
        <f t="shared" si="331"/>
        <v/>
      </c>
      <c r="M316" s="16" t="str">
        <f t="shared" si="332"/>
        <v/>
      </c>
      <c r="N316" s="16" t="str">
        <f t="shared" si="358"/>
        <v/>
      </c>
      <c r="O316" s="16" t="str">
        <f t="shared" ca="1" si="359"/>
        <v/>
      </c>
      <c r="P316" s="82"/>
      <c r="Q316" s="77" t="str">
        <f>IFERROR(IF('Simulación Cliente'!$H$21="Simple",G316+H316+I316+J316+K316,AC316+AD316+AE316+AF316+AG316),"")</f>
        <v/>
      </c>
      <c r="R316" s="79" t="str">
        <f t="shared" ca="1" si="360"/>
        <v/>
      </c>
      <c r="S316" s="78" t="str">
        <f ca="1">IFERROR((1+'Simulación Cliente'!$E$21)^(R316/360),"")</f>
        <v/>
      </c>
      <c r="T316" s="75" t="str">
        <f t="shared" ca="1" si="361"/>
        <v/>
      </c>
      <c r="X316" s="5">
        <v>295</v>
      </c>
      <c r="Y316" s="4" t="str">
        <f t="shared" si="362"/>
        <v/>
      </c>
      <c r="Z316" s="5" t="str">
        <f t="shared" si="398"/>
        <v/>
      </c>
      <c r="AA316" s="5" t="str">
        <f t="shared" ca="1" si="363"/>
        <v/>
      </c>
      <c r="AB316" s="2" t="str">
        <f t="shared" si="364"/>
        <v/>
      </c>
      <c r="AC316" s="2" t="str">
        <f t="shared" si="399"/>
        <v/>
      </c>
      <c r="AD316" s="16" t="str">
        <f t="shared" si="393"/>
        <v/>
      </c>
      <c r="AE316" s="16" t="str">
        <f t="shared" si="333"/>
        <v/>
      </c>
      <c r="AF316" s="14" t="str">
        <f t="shared" si="365"/>
        <v/>
      </c>
      <c r="AG316" s="5" t="str">
        <f t="shared" si="334"/>
        <v/>
      </c>
      <c r="AH316" s="16" t="str">
        <f t="shared" si="335"/>
        <v/>
      </c>
      <c r="AI316" s="16" t="str">
        <f t="shared" si="336"/>
        <v/>
      </c>
      <c r="AJ316" s="16" t="str">
        <f t="shared" si="366"/>
        <v/>
      </c>
      <c r="AK316" s="16" t="str">
        <f t="shared" ca="1" si="367"/>
        <v/>
      </c>
      <c r="AO316" s="5">
        <v>295</v>
      </c>
      <c r="AP316" s="4" t="str">
        <f t="shared" si="368"/>
        <v/>
      </c>
      <c r="AQ316" s="5" t="str">
        <f t="shared" si="400"/>
        <v/>
      </c>
      <c r="AR316" s="5" t="str">
        <f t="shared" ca="1" si="369"/>
        <v/>
      </c>
      <c r="AS316" s="2" t="str">
        <f t="shared" si="370"/>
        <v/>
      </c>
      <c r="AT316" s="2" t="str">
        <f t="shared" si="401"/>
        <v/>
      </c>
      <c r="AU316" s="16" t="str">
        <f t="shared" si="394"/>
        <v/>
      </c>
      <c r="AV316" s="16" t="str">
        <f t="shared" si="337"/>
        <v/>
      </c>
      <c r="AW316" s="14" t="str">
        <f t="shared" si="371"/>
        <v/>
      </c>
      <c r="AX316" s="5" t="str">
        <f t="shared" si="338"/>
        <v/>
      </c>
      <c r="AY316" s="16" t="str">
        <f t="shared" si="339"/>
        <v/>
      </c>
      <c r="AZ316" s="16" t="str">
        <f t="shared" si="340"/>
        <v/>
      </c>
      <c r="BA316" s="16" t="str">
        <f t="shared" si="372"/>
        <v/>
      </c>
      <c r="BB316" s="16" t="str">
        <f t="shared" ca="1" si="373"/>
        <v/>
      </c>
      <c r="BF316" s="5">
        <v>295</v>
      </c>
      <c r="BG316" s="4" t="str">
        <f t="shared" si="374"/>
        <v/>
      </c>
      <c r="BH316" s="5" t="str">
        <f t="shared" si="402"/>
        <v/>
      </c>
      <c r="BI316" s="5" t="str">
        <f t="shared" ca="1" si="375"/>
        <v/>
      </c>
      <c r="BJ316" s="2" t="str">
        <f t="shared" si="376"/>
        <v/>
      </c>
      <c r="BK316" s="2" t="str">
        <f t="shared" si="403"/>
        <v/>
      </c>
      <c r="BL316" s="16" t="str">
        <f t="shared" si="395"/>
        <v/>
      </c>
      <c r="BM316" s="16" t="str">
        <f t="shared" si="341"/>
        <v/>
      </c>
      <c r="BN316" s="14" t="str">
        <f t="shared" si="377"/>
        <v/>
      </c>
      <c r="BO316" s="5" t="str">
        <f t="shared" si="342"/>
        <v/>
      </c>
      <c r="BP316" s="16" t="str">
        <f t="shared" si="343"/>
        <v/>
      </c>
      <c r="BQ316" s="16" t="str">
        <f t="shared" si="344"/>
        <v/>
      </c>
      <c r="BR316" s="16" t="str">
        <f t="shared" si="378"/>
        <v/>
      </c>
      <c r="BS316" s="16" t="str">
        <f t="shared" ca="1" si="379"/>
        <v/>
      </c>
      <c r="BW316" s="5">
        <v>295</v>
      </c>
      <c r="BX316" s="4" t="str">
        <f t="shared" si="380"/>
        <v/>
      </c>
      <c r="BY316" s="5" t="str">
        <f t="shared" si="404"/>
        <v/>
      </c>
      <c r="BZ316" s="5" t="str">
        <f t="shared" ca="1" si="381"/>
        <v/>
      </c>
      <c r="CA316" s="2" t="str">
        <f t="shared" si="382"/>
        <v/>
      </c>
      <c r="CB316" s="2" t="str">
        <f t="shared" si="405"/>
        <v/>
      </c>
      <c r="CC316" s="16" t="str">
        <f t="shared" si="396"/>
        <v/>
      </c>
      <c r="CD316" s="16" t="str">
        <f t="shared" si="345"/>
        <v/>
      </c>
      <c r="CE316" s="14" t="str">
        <f t="shared" si="383"/>
        <v/>
      </c>
      <c r="CF316" s="5" t="str">
        <f t="shared" si="346"/>
        <v/>
      </c>
      <c r="CG316" s="16" t="str">
        <f t="shared" si="347"/>
        <v/>
      </c>
      <c r="CH316" s="16" t="str">
        <f t="shared" si="348"/>
        <v/>
      </c>
      <c r="CI316" s="16" t="str">
        <f t="shared" si="384"/>
        <v/>
      </c>
      <c r="CJ316" s="16" t="str">
        <f t="shared" ca="1" si="385"/>
        <v/>
      </c>
      <c r="CN316" s="5">
        <v>295</v>
      </c>
      <c r="CO316" s="4" t="str">
        <f t="shared" si="386"/>
        <v/>
      </c>
      <c r="CP316" s="5" t="str">
        <f t="shared" si="406"/>
        <v/>
      </c>
      <c r="CQ316" s="5" t="str">
        <f t="shared" ca="1" si="387"/>
        <v/>
      </c>
      <c r="CR316" s="2" t="str">
        <f t="shared" si="388"/>
        <v/>
      </c>
      <c r="CS316" s="2" t="str">
        <f t="shared" si="407"/>
        <v/>
      </c>
      <c r="CT316" s="16" t="str">
        <f t="shared" si="397"/>
        <v/>
      </c>
      <c r="CU316" s="16" t="str">
        <f t="shared" si="349"/>
        <v/>
      </c>
      <c r="CV316" s="14" t="str">
        <f t="shared" si="389"/>
        <v/>
      </c>
      <c r="CW316" s="5" t="str">
        <f t="shared" si="350"/>
        <v/>
      </c>
      <c r="CX316" s="16" t="str">
        <f t="shared" si="351"/>
        <v/>
      </c>
      <c r="CY316" s="16" t="str">
        <f t="shared" si="352"/>
        <v/>
      </c>
      <c r="CZ316" s="16" t="str">
        <f t="shared" si="390"/>
        <v/>
      </c>
      <c r="DA316" s="16" t="str">
        <f t="shared" ca="1" si="391"/>
        <v/>
      </c>
    </row>
    <row r="317" spans="2:105">
      <c r="B317" s="5">
        <v>296</v>
      </c>
      <c r="C317" s="4" t="str">
        <f t="shared" si="353"/>
        <v/>
      </c>
      <c r="D317" s="5" t="str">
        <f t="shared" si="354"/>
        <v/>
      </c>
      <c r="E317" s="5" t="str">
        <f t="shared" ca="1" si="355"/>
        <v/>
      </c>
      <c r="F317" s="2" t="str">
        <f t="shared" si="356"/>
        <v/>
      </c>
      <c r="G317" s="2" t="str">
        <f t="shared" si="328"/>
        <v/>
      </c>
      <c r="H317" s="16" t="str">
        <f t="shared" si="392"/>
        <v/>
      </c>
      <c r="I317" s="16" t="str">
        <f t="shared" si="329"/>
        <v/>
      </c>
      <c r="J317" s="14" t="str">
        <f t="shared" si="357"/>
        <v/>
      </c>
      <c r="K317" s="5" t="str">
        <f t="shared" si="330"/>
        <v/>
      </c>
      <c r="L317" s="16" t="str">
        <f t="shared" si="331"/>
        <v/>
      </c>
      <c r="M317" s="16" t="str">
        <f t="shared" si="332"/>
        <v/>
      </c>
      <c r="N317" s="16" t="str">
        <f t="shared" si="358"/>
        <v/>
      </c>
      <c r="O317" s="16" t="str">
        <f t="shared" ca="1" si="359"/>
        <v/>
      </c>
      <c r="P317" s="82"/>
      <c r="Q317" s="77" t="str">
        <f>IFERROR(IF('Simulación Cliente'!$H$21="Simple",G317+H317+I317+J317+K317,AC317+AD317+AE317+AF317+AG317),"")</f>
        <v/>
      </c>
      <c r="R317" s="79" t="str">
        <f t="shared" ca="1" si="360"/>
        <v/>
      </c>
      <c r="S317" s="78" t="str">
        <f ca="1">IFERROR((1+'Simulación Cliente'!$E$21)^(R317/360),"")</f>
        <v/>
      </c>
      <c r="T317" s="75" t="str">
        <f t="shared" ca="1" si="361"/>
        <v/>
      </c>
      <c r="X317" s="5">
        <v>296</v>
      </c>
      <c r="Y317" s="4" t="str">
        <f t="shared" si="362"/>
        <v/>
      </c>
      <c r="Z317" s="5" t="str">
        <f t="shared" si="398"/>
        <v/>
      </c>
      <c r="AA317" s="5" t="str">
        <f t="shared" ca="1" si="363"/>
        <v/>
      </c>
      <c r="AB317" s="2" t="str">
        <f t="shared" si="364"/>
        <v/>
      </c>
      <c r="AC317" s="2" t="str">
        <f t="shared" si="399"/>
        <v/>
      </c>
      <c r="AD317" s="16" t="str">
        <f t="shared" si="393"/>
        <v/>
      </c>
      <c r="AE317" s="16" t="str">
        <f t="shared" si="333"/>
        <v/>
      </c>
      <c r="AF317" s="14" t="str">
        <f t="shared" si="365"/>
        <v/>
      </c>
      <c r="AG317" s="5" t="str">
        <f t="shared" si="334"/>
        <v/>
      </c>
      <c r="AH317" s="16" t="str">
        <f t="shared" si="335"/>
        <v/>
      </c>
      <c r="AI317" s="16" t="str">
        <f t="shared" si="336"/>
        <v/>
      </c>
      <c r="AJ317" s="16" t="str">
        <f t="shared" si="366"/>
        <v/>
      </c>
      <c r="AK317" s="16" t="str">
        <f t="shared" ca="1" si="367"/>
        <v/>
      </c>
      <c r="AO317" s="5">
        <v>296</v>
      </c>
      <c r="AP317" s="4" t="str">
        <f t="shared" si="368"/>
        <v/>
      </c>
      <c r="AQ317" s="5" t="str">
        <f t="shared" si="400"/>
        <v/>
      </c>
      <c r="AR317" s="5" t="str">
        <f t="shared" ca="1" si="369"/>
        <v/>
      </c>
      <c r="AS317" s="2" t="str">
        <f t="shared" si="370"/>
        <v/>
      </c>
      <c r="AT317" s="2" t="str">
        <f t="shared" si="401"/>
        <v/>
      </c>
      <c r="AU317" s="16" t="str">
        <f t="shared" si="394"/>
        <v/>
      </c>
      <c r="AV317" s="16" t="str">
        <f t="shared" si="337"/>
        <v/>
      </c>
      <c r="AW317" s="14" t="str">
        <f t="shared" si="371"/>
        <v/>
      </c>
      <c r="AX317" s="5" t="str">
        <f t="shared" si="338"/>
        <v/>
      </c>
      <c r="AY317" s="16" t="str">
        <f t="shared" si="339"/>
        <v/>
      </c>
      <c r="AZ317" s="16" t="str">
        <f t="shared" si="340"/>
        <v/>
      </c>
      <c r="BA317" s="16" t="str">
        <f t="shared" si="372"/>
        <v/>
      </c>
      <c r="BB317" s="16" t="str">
        <f t="shared" ca="1" si="373"/>
        <v/>
      </c>
      <c r="BF317" s="5">
        <v>296</v>
      </c>
      <c r="BG317" s="4" t="str">
        <f t="shared" si="374"/>
        <v/>
      </c>
      <c r="BH317" s="5" t="str">
        <f t="shared" si="402"/>
        <v/>
      </c>
      <c r="BI317" s="5" t="str">
        <f t="shared" ca="1" si="375"/>
        <v/>
      </c>
      <c r="BJ317" s="2" t="str">
        <f t="shared" si="376"/>
        <v/>
      </c>
      <c r="BK317" s="2" t="str">
        <f t="shared" si="403"/>
        <v/>
      </c>
      <c r="BL317" s="16" t="str">
        <f t="shared" si="395"/>
        <v/>
      </c>
      <c r="BM317" s="16" t="str">
        <f t="shared" si="341"/>
        <v/>
      </c>
      <c r="BN317" s="14" t="str">
        <f t="shared" si="377"/>
        <v/>
      </c>
      <c r="BO317" s="5" t="str">
        <f t="shared" si="342"/>
        <v/>
      </c>
      <c r="BP317" s="16" t="str">
        <f t="shared" si="343"/>
        <v/>
      </c>
      <c r="BQ317" s="16" t="str">
        <f t="shared" si="344"/>
        <v/>
      </c>
      <c r="BR317" s="16" t="str">
        <f t="shared" si="378"/>
        <v/>
      </c>
      <c r="BS317" s="16" t="str">
        <f t="shared" ca="1" si="379"/>
        <v/>
      </c>
      <c r="BW317" s="5">
        <v>296</v>
      </c>
      <c r="BX317" s="4" t="str">
        <f t="shared" si="380"/>
        <v/>
      </c>
      <c r="BY317" s="5" t="str">
        <f t="shared" si="404"/>
        <v/>
      </c>
      <c r="BZ317" s="5" t="str">
        <f t="shared" ca="1" si="381"/>
        <v/>
      </c>
      <c r="CA317" s="2" t="str">
        <f t="shared" si="382"/>
        <v/>
      </c>
      <c r="CB317" s="2" t="str">
        <f t="shared" si="405"/>
        <v/>
      </c>
      <c r="CC317" s="16" t="str">
        <f t="shared" si="396"/>
        <v/>
      </c>
      <c r="CD317" s="16" t="str">
        <f t="shared" si="345"/>
        <v/>
      </c>
      <c r="CE317" s="14" t="str">
        <f t="shared" si="383"/>
        <v/>
      </c>
      <c r="CF317" s="5" t="str">
        <f t="shared" si="346"/>
        <v/>
      </c>
      <c r="CG317" s="16" t="str">
        <f t="shared" si="347"/>
        <v/>
      </c>
      <c r="CH317" s="16" t="str">
        <f t="shared" si="348"/>
        <v/>
      </c>
      <c r="CI317" s="16" t="str">
        <f t="shared" si="384"/>
        <v/>
      </c>
      <c r="CJ317" s="16" t="str">
        <f t="shared" ca="1" si="385"/>
        <v/>
      </c>
      <c r="CN317" s="5">
        <v>296</v>
      </c>
      <c r="CO317" s="4" t="str">
        <f t="shared" si="386"/>
        <v/>
      </c>
      <c r="CP317" s="5" t="str">
        <f t="shared" si="406"/>
        <v/>
      </c>
      <c r="CQ317" s="5" t="str">
        <f t="shared" ca="1" si="387"/>
        <v/>
      </c>
      <c r="CR317" s="2" t="str">
        <f t="shared" si="388"/>
        <v/>
      </c>
      <c r="CS317" s="2" t="str">
        <f t="shared" si="407"/>
        <v/>
      </c>
      <c r="CT317" s="16" t="str">
        <f t="shared" si="397"/>
        <v/>
      </c>
      <c r="CU317" s="16" t="str">
        <f t="shared" si="349"/>
        <v/>
      </c>
      <c r="CV317" s="14" t="str">
        <f t="shared" si="389"/>
        <v/>
      </c>
      <c r="CW317" s="5" t="str">
        <f t="shared" si="350"/>
        <v/>
      </c>
      <c r="CX317" s="16" t="str">
        <f t="shared" si="351"/>
        <v/>
      </c>
      <c r="CY317" s="16" t="str">
        <f t="shared" si="352"/>
        <v/>
      </c>
      <c r="CZ317" s="16" t="str">
        <f t="shared" si="390"/>
        <v/>
      </c>
      <c r="DA317" s="16" t="str">
        <f t="shared" ca="1" si="391"/>
        <v/>
      </c>
    </row>
    <row r="318" spans="2:105">
      <c r="B318" s="5">
        <v>297</v>
      </c>
      <c r="C318" s="4" t="str">
        <f t="shared" si="353"/>
        <v/>
      </c>
      <c r="D318" s="5" t="str">
        <f t="shared" si="354"/>
        <v/>
      </c>
      <c r="E318" s="5" t="str">
        <f t="shared" ca="1" si="355"/>
        <v/>
      </c>
      <c r="F318" s="2" t="str">
        <f t="shared" si="356"/>
        <v/>
      </c>
      <c r="G318" s="2" t="str">
        <f t="shared" si="328"/>
        <v/>
      </c>
      <c r="H318" s="16" t="str">
        <f t="shared" si="392"/>
        <v/>
      </c>
      <c r="I318" s="16" t="str">
        <f t="shared" si="329"/>
        <v/>
      </c>
      <c r="J318" s="14" t="str">
        <f t="shared" si="357"/>
        <v/>
      </c>
      <c r="K318" s="5" t="str">
        <f t="shared" si="330"/>
        <v/>
      </c>
      <c r="L318" s="16" t="str">
        <f t="shared" si="331"/>
        <v/>
      </c>
      <c r="M318" s="16" t="str">
        <f t="shared" si="332"/>
        <v/>
      </c>
      <c r="N318" s="16" t="str">
        <f t="shared" si="358"/>
        <v/>
      </c>
      <c r="O318" s="16" t="str">
        <f t="shared" ca="1" si="359"/>
        <v/>
      </c>
      <c r="P318" s="82"/>
      <c r="Q318" s="77" t="str">
        <f>IFERROR(IF('Simulación Cliente'!$H$21="Simple",G318+H318+I318+J318+K318,AC318+AD318+AE318+AF318+AG318),"")</f>
        <v/>
      </c>
      <c r="R318" s="79" t="str">
        <f t="shared" ca="1" si="360"/>
        <v/>
      </c>
      <c r="S318" s="78" t="str">
        <f ca="1">IFERROR((1+'Simulación Cliente'!$E$21)^(R318/360),"")</f>
        <v/>
      </c>
      <c r="T318" s="75" t="str">
        <f t="shared" ca="1" si="361"/>
        <v/>
      </c>
      <c r="X318" s="5">
        <v>297</v>
      </c>
      <c r="Y318" s="4" t="str">
        <f t="shared" si="362"/>
        <v/>
      </c>
      <c r="Z318" s="5" t="str">
        <f t="shared" si="398"/>
        <v/>
      </c>
      <c r="AA318" s="5" t="str">
        <f t="shared" ca="1" si="363"/>
        <v/>
      </c>
      <c r="AB318" s="2" t="str">
        <f t="shared" si="364"/>
        <v/>
      </c>
      <c r="AC318" s="2" t="str">
        <f t="shared" si="399"/>
        <v/>
      </c>
      <c r="AD318" s="16" t="str">
        <f t="shared" si="393"/>
        <v/>
      </c>
      <c r="AE318" s="16" t="str">
        <f t="shared" si="333"/>
        <v/>
      </c>
      <c r="AF318" s="14" t="str">
        <f t="shared" si="365"/>
        <v/>
      </c>
      <c r="AG318" s="5" t="str">
        <f t="shared" si="334"/>
        <v/>
      </c>
      <c r="AH318" s="16" t="str">
        <f t="shared" si="335"/>
        <v/>
      </c>
      <c r="AI318" s="16" t="str">
        <f t="shared" si="336"/>
        <v/>
      </c>
      <c r="AJ318" s="16" t="str">
        <f t="shared" si="366"/>
        <v/>
      </c>
      <c r="AK318" s="16" t="str">
        <f t="shared" ca="1" si="367"/>
        <v/>
      </c>
      <c r="AO318" s="5">
        <v>297</v>
      </c>
      <c r="AP318" s="4" t="str">
        <f t="shared" si="368"/>
        <v/>
      </c>
      <c r="AQ318" s="5" t="str">
        <f t="shared" si="400"/>
        <v/>
      </c>
      <c r="AR318" s="5" t="str">
        <f t="shared" ca="1" si="369"/>
        <v/>
      </c>
      <c r="AS318" s="2" t="str">
        <f t="shared" si="370"/>
        <v/>
      </c>
      <c r="AT318" s="2" t="str">
        <f t="shared" si="401"/>
        <v/>
      </c>
      <c r="AU318" s="16" t="str">
        <f t="shared" si="394"/>
        <v/>
      </c>
      <c r="AV318" s="16" t="str">
        <f t="shared" si="337"/>
        <v/>
      </c>
      <c r="AW318" s="14" t="str">
        <f t="shared" si="371"/>
        <v/>
      </c>
      <c r="AX318" s="5" t="str">
        <f t="shared" si="338"/>
        <v/>
      </c>
      <c r="AY318" s="16" t="str">
        <f t="shared" si="339"/>
        <v/>
      </c>
      <c r="AZ318" s="16" t="str">
        <f t="shared" si="340"/>
        <v/>
      </c>
      <c r="BA318" s="16" t="str">
        <f t="shared" si="372"/>
        <v/>
      </c>
      <c r="BB318" s="16" t="str">
        <f t="shared" ca="1" si="373"/>
        <v/>
      </c>
      <c r="BF318" s="5">
        <v>297</v>
      </c>
      <c r="BG318" s="4" t="str">
        <f t="shared" si="374"/>
        <v/>
      </c>
      <c r="BH318" s="5" t="str">
        <f t="shared" si="402"/>
        <v/>
      </c>
      <c r="BI318" s="5" t="str">
        <f t="shared" ca="1" si="375"/>
        <v/>
      </c>
      <c r="BJ318" s="2" t="str">
        <f t="shared" si="376"/>
        <v/>
      </c>
      <c r="BK318" s="2" t="str">
        <f t="shared" si="403"/>
        <v/>
      </c>
      <c r="BL318" s="16" t="str">
        <f t="shared" si="395"/>
        <v/>
      </c>
      <c r="BM318" s="16" t="str">
        <f t="shared" si="341"/>
        <v/>
      </c>
      <c r="BN318" s="14" t="str">
        <f t="shared" si="377"/>
        <v/>
      </c>
      <c r="BO318" s="5" t="str">
        <f t="shared" si="342"/>
        <v/>
      </c>
      <c r="BP318" s="16" t="str">
        <f t="shared" si="343"/>
        <v/>
      </c>
      <c r="BQ318" s="16" t="str">
        <f t="shared" si="344"/>
        <v/>
      </c>
      <c r="BR318" s="16" t="str">
        <f t="shared" si="378"/>
        <v/>
      </c>
      <c r="BS318" s="16" t="str">
        <f t="shared" ca="1" si="379"/>
        <v/>
      </c>
      <c r="BW318" s="5">
        <v>297</v>
      </c>
      <c r="BX318" s="4" t="str">
        <f t="shared" si="380"/>
        <v/>
      </c>
      <c r="BY318" s="5" t="str">
        <f t="shared" si="404"/>
        <v/>
      </c>
      <c r="BZ318" s="5" t="str">
        <f t="shared" ca="1" si="381"/>
        <v/>
      </c>
      <c r="CA318" s="2" t="str">
        <f t="shared" si="382"/>
        <v/>
      </c>
      <c r="CB318" s="2" t="str">
        <f t="shared" si="405"/>
        <v/>
      </c>
      <c r="CC318" s="16" t="str">
        <f t="shared" si="396"/>
        <v/>
      </c>
      <c r="CD318" s="16" t="str">
        <f t="shared" si="345"/>
        <v/>
      </c>
      <c r="CE318" s="14" t="str">
        <f t="shared" si="383"/>
        <v/>
      </c>
      <c r="CF318" s="5" t="str">
        <f t="shared" si="346"/>
        <v/>
      </c>
      <c r="CG318" s="16" t="str">
        <f t="shared" si="347"/>
        <v/>
      </c>
      <c r="CH318" s="16" t="str">
        <f t="shared" si="348"/>
        <v/>
      </c>
      <c r="CI318" s="16" t="str">
        <f t="shared" si="384"/>
        <v/>
      </c>
      <c r="CJ318" s="16" t="str">
        <f t="shared" ca="1" si="385"/>
        <v/>
      </c>
      <c r="CN318" s="5">
        <v>297</v>
      </c>
      <c r="CO318" s="4" t="str">
        <f t="shared" si="386"/>
        <v/>
      </c>
      <c r="CP318" s="5" t="str">
        <f t="shared" si="406"/>
        <v/>
      </c>
      <c r="CQ318" s="5" t="str">
        <f t="shared" ca="1" si="387"/>
        <v/>
      </c>
      <c r="CR318" s="2" t="str">
        <f t="shared" si="388"/>
        <v/>
      </c>
      <c r="CS318" s="2" t="str">
        <f t="shared" si="407"/>
        <v/>
      </c>
      <c r="CT318" s="16" t="str">
        <f t="shared" si="397"/>
        <v/>
      </c>
      <c r="CU318" s="16" t="str">
        <f t="shared" si="349"/>
        <v/>
      </c>
      <c r="CV318" s="14" t="str">
        <f t="shared" si="389"/>
        <v/>
      </c>
      <c r="CW318" s="5" t="str">
        <f t="shared" si="350"/>
        <v/>
      </c>
      <c r="CX318" s="16" t="str">
        <f t="shared" si="351"/>
        <v/>
      </c>
      <c r="CY318" s="16" t="str">
        <f t="shared" si="352"/>
        <v/>
      </c>
      <c r="CZ318" s="16" t="str">
        <f t="shared" si="390"/>
        <v/>
      </c>
      <c r="DA318" s="16" t="str">
        <f t="shared" ca="1" si="391"/>
        <v/>
      </c>
    </row>
    <row r="319" spans="2:105">
      <c r="B319" s="5">
        <v>298</v>
      </c>
      <c r="C319" s="4" t="str">
        <f t="shared" si="353"/>
        <v/>
      </c>
      <c r="D319" s="5" t="str">
        <f t="shared" si="354"/>
        <v/>
      </c>
      <c r="E319" s="5" t="str">
        <f t="shared" ca="1" si="355"/>
        <v/>
      </c>
      <c r="F319" s="2" t="str">
        <f t="shared" si="356"/>
        <v/>
      </c>
      <c r="G319" s="2" t="str">
        <f t="shared" si="328"/>
        <v/>
      </c>
      <c r="H319" s="16" t="str">
        <f t="shared" si="392"/>
        <v/>
      </c>
      <c r="I319" s="16" t="str">
        <f t="shared" si="329"/>
        <v/>
      </c>
      <c r="J319" s="14" t="str">
        <f t="shared" si="357"/>
        <v/>
      </c>
      <c r="K319" s="5" t="str">
        <f t="shared" si="330"/>
        <v/>
      </c>
      <c r="L319" s="16" t="str">
        <f t="shared" si="331"/>
        <v/>
      </c>
      <c r="M319" s="16" t="str">
        <f t="shared" si="332"/>
        <v/>
      </c>
      <c r="N319" s="16" t="str">
        <f t="shared" si="358"/>
        <v/>
      </c>
      <c r="O319" s="16" t="str">
        <f t="shared" ca="1" si="359"/>
        <v/>
      </c>
      <c r="P319" s="82"/>
      <c r="Q319" s="77" t="str">
        <f>IFERROR(IF('Simulación Cliente'!$H$21="Simple",G319+H319+I319+J319+K319,AC319+AD319+AE319+AF319+AG319),"")</f>
        <v/>
      </c>
      <c r="R319" s="79" t="str">
        <f t="shared" ca="1" si="360"/>
        <v/>
      </c>
      <c r="S319" s="78" t="str">
        <f ca="1">IFERROR((1+'Simulación Cliente'!$E$21)^(R319/360),"")</f>
        <v/>
      </c>
      <c r="T319" s="75" t="str">
        <f t="shared" ca="1" si="361"/>
        <v/>
      </c>
      <c r="X319" s="5">
        <v>298</v>
      </c>
      <c r="Y319" s="4" t="str">
        <f t="shared" si="362"/>
        <v/>
      </c>
      <c r="Z319" s="5" t="str">
        <f t="shared" si="398"/>
        <v/>
      </c>
      <c r="AA319" s="5" t="str">
        <f t="shared" ca="1" si="363"/>
        <v/>
      </c>
      <c r="AB319" s="2" t="str">
        <f t="shared" si="364"/>
        <v/>
      </c>
      <c r="AC319" s="2" t="str">
        <f t="shared" si="399"/>
        <v/>
      </c>
      <c r="AD319" s="16" t="str">
        <f t="shared" si="393"/>
        <v/>
      </c>
      <c r="AE319" s="16" t="str">
        <f t="shared" si="333"/>
        <v/>
      </c>
      <c r="AF319" s="14" t="str">
        <f t="shared" si="365"/>
        <v/>
      </c>
      <c r="AG319" s="5" t="str">
        <f t="shared" si="334"/>
        <v/>
      </c>
      <c r="AH319" s="16" t="str">
        <f t="shared" si="335"/>
        <v/>
      </c>
      <c r="AI319" s="16" t="str">
        <f t="shared" si="336"/>
        <v/>
      </c>
      <c r="AJ319" s="16" t="str">
        <f t="shared" si="366"/>
        <v/>
      </c>
      <c r="AK319" s="16" t="str">
        <f t="shared" ca="1" si="367"/>
        <v/>
      </c>
      <c r="AO319" s="5">
        <v>298</v>
      </c>
      <c r="AP319" s="4" t="str">
        <f t="shared" si="368"/>
        <v/>
      </c>
      <c r="AQ319" s="5" t="str">
        <f t="shared" si="400"/>
        <v/>
      </c>
      <c r="AR319" s="5" t="str">
        <f t="shared" ca="1" si="369"/>
        <v/>
      </c>
      <c r="AS319" s="2" t="str">
        <f t="shared" si="370"/>
        <v/>
      </c>
      <c r="AT319" s="2" t="str">
        <f t="shared" si="401"/>
        <v/>
      </c>
      <c r="AU319" s="16" t="str">
        <f t="shared" si="394"/>
        <v/>
      </c>
      <c r="AV319" s="16" t="str">
        <f t="shared" si="337"/>
        <v/>
      </c>
      <c r="AW319" s="14" t="str">
        <f t="shared" si="371"/>
        <v/>
      </c>
      <c r="AX319" s="5" t="str">
        <f t="shared" si="338"/>
        <v/>
      </c>
      <c r="AY319" s="16" t="str">
        <f t="shared" si="339"/>
        <v/>
      </c>
      <c r="AZ319" s="16" t="str">
        <f t="shared" si="340"/>
        <v/>
      </c>
      <c r="BA319" s="16" t="str">
        <f t="shared" si="372"/>
        <v/>
      </c>
      <c r="BB319" s="16" t="str">
        <f t="shared" ca="1" si="373"/>
        <v/>
      </c>
      <c r="BF319" s="5">
        <v>298</v>
      </c>
      <c r="BG319" s="4" t="str">
        <f t="shared" si="374"/>
        <v/>
      </c>
      <c r="BH319" s="5" t="str">
        <f t="shared" si="402"/>
        <v/>
      </c>
      <c r="BI319" s="5" t="str">
        <f t="shared" ca="1" si="375"/>
        <v/>
      </c>
      <c r="BJ319" s="2" t="str">
        <f t="shared" si="376"/>
        <v/>
      </c>
      <c r="BK319" s="2" t="str">
        <f t="shared" si="403"/>
        <v/>
      </c>
      <c r="BL319" s="16" t="str">
        <f t="shared" si="395"/>
        <v/>
      </c>
      <c r="BM319" s="16" t="str">
        <f t="shared" si="341"/>
        <v/>
      </c>
      <c r="BN319" s="14" t="str">
        <f t="shared" si="377"/>
        <v/>
      </c>
      <c r="BO319" s="5" t="str">
        <f t="shared" si="342"/>
        <v/>
      </c>
      <c r="BP319" s="16" t="str">
        <f t="shared" si="343"/>
        <v/>
      </c>
      <c r="BQ319" s="16" t="str">
        <f t="shared" si="344"/>
        <v/>
      </c>
      <c r="BR319" s="16" t="str">
        <f t="shared" si="378"/>
        <v/>
      </c>
      <c r="BS319" s="16" t="str">
        <f t="shared" ca="1" si="379"/>
        <v/>
      </c>
      <c r="BW319" s="5">
        <v>298</v>
      </c>
      <c r="BX319" s="4" t="str">
        <f t="shared" si="380"/>
        <v/>
      </c>
      <c r="BY319" s="5" t="str">
        <f t="shared" si="404"/>
        <v/>
      </c>
      <c r="BZ319" s="5" t="str">
        <f t="shared" ca="1" si="381"/>
        <v/>
      </c>
      <c r="CA319" s="2" t="str">
        <f t="shared" si="382"/>
        <v/>
      </c>
      <c r="CB319" s="2" t="str">
        <f t="shared" si="405"/>
        <v/>
      </c>
      <c r="CC319" s="16" t="str">
        <f t="shared" si="396"/>
        <v/>
      </c>
      <c r="CD319" s="16" t="str">
        <f t="shared" si="345"/>
        <v/>
      </c>
      <c r="CE319" s="14" t="str">
        <f t="shared" si="383"/>
        <v/>
      </c>
      <c r="CF319" s="5" t="str">
        <f t="shared" si="346"/>
        <v/>
      </c>
      <c r="CG319" s="16" t="str">
        <f t="shared" si="347"/>
        <v/>
      </c>
      <c r="CH319" s="16" t="str">
        <f t="shared" si="348"/>
        <v/>
      </c>
      <c r="CI319" s="16" t="str">
        <f t="shared" si="384"/>
        <v/>
      </c>
      <c r="CJ319" s="16" t="str">
        <f t="shared" ca="1" si="385"/>
        <v/>
      </c>
      <c r="CN319" s="5">
        <v>298</v>
      </c>
      <c r="CO319" s="4" t="str">
        <f t="shared" si="386"/>
        <v/>
      </c>
      <c r="CP319" s="5" t="str">
        <f t="shared" si="406"/>
        <v/>
      </c>
      <c r="CQ319" s="5" t="str">
        <f t="shared" ca="1" si="387"/>
        <v/>
      </c>
      <c r="CR319" s="2" t="str">
        <f t="shared" si="388"/>
        <v/>
      </c>
      <c r="CS319" s="2" t="str">
        <f t="shared" si="407"/>
        <v/>
      </c>
      <c r="CT319" s="16" t="str">
        <f t="shared" si="397"/>
        <v/>
      </c>
      <c r="CU319" s="16" t="str">
        <f t="shared" si="349"/>
        <v/>
      </c>
      <c r="CV319" s="14" t="str">
        <f t="shared" si="389"/>
        <v/>
      </c>
      <c r="CW319" s="5" t="str">
        <f t="shared" si="350"/>
        <v/>
      </c>
      <c r="CX319" s="16" t="str">
        <f t="shared" si="351"/>
        <v/>
      </c>
      <c r="CY319" s="16" t="str">
        <f t="shared" si="352"/>
        <v/>
      </c>
      <c r="CZ319" s="16" t="str">
        <f t="shared" si="390"/>
        <v/>
      </c>
      <c r="DA319" s="16" t="str">
        <f t="shared" ca="1" si="391"/>
        <v/>
      </c>
    </row>
    <row r="320" spans="2:105">
      <c r="B320" s="5">
        <v>299</v>
      </c>
      <c r="C320" s="4" t="str">
        <f t="shared" si="353"/>
        <v/>
      </c>
      <c r="D320" s="5" t="str">
        <f t="shared" si="354"/>
        <v/>
      </c>
      <c r="E320" s="5" t="str">
        <f t="shared" ca="1" si="355"/>
        <v/>
      </c>
      <c r="F320" s="2" t="str">
        <f t="shared" si="356"/>
        <v/>
      </c>
      <c r="G320" s="2" t="str">
        <f t="shared" si="328"/>
        <v/>
      </c>
      <c r="H320" s="16" t="str">
        <f t="shared" si="392"/>
        <v/>
      </c>
      <c r="I320" s="16" t="str">
        <f t="shared" si="329"/>
        <v/>
      </c>
      <c r="J320" s="14" t="str">
        <f t="shared" si="357"/>
        <v/>
      </c>
      <c r="K320" s="5" t="str">
        <f t="shared" si="330"/>
        <v/>
      </c>
      <c r="L320" s="16" t="str">
        <f t="shared" si="331"/>
        <v/>
      </c>
      <c r="M320" s="16" t="str">
        <f t="shared" si="332"/>
        <v/>
      </c>
      <c r="N320" s="16" t="str">
        <f t="shared" si="358"/>
        <v/>
      </c>
      <c r="O320" s="16" t="str">
        <f t="shared" ca="1" si="359"/>
        <v/>
      </c>
      <c r="P320" s="82"/>
      <c r="Q320" s="77" t="str">
        <f>IFERROR(IF('Simulación Cliente'!$H$21="Simple",G320+H320+I320+J320+K320,AC320+AD320+AE320+AF320+AG320),"")</f>
        <v/>
      </c>
      <c r="R320" s="79" t="str">
        <f t="shared" ca="1" si="360"/>
        <v/>
      </c>
      <c r="S320" s="78" t="str">
        <f ca="1">IFERROR((1+'Simulación Cliente'!$E$21)^(R320/360),"")</f>
        <v/>
      </c>
      <c r="T320" s="75" t="str">
        <f t="shared" ca="1" si="361"/>
        <v/>
      </c>
      <c r="X320" s="5">
        <v>299</v>
      </c>
      <c r="Y320" s="4" t="str">
        <f t="shared" si="362"/>
        <v/>
      </c>
      <c r="Z320" s="5" t="str">
        <f t="shared" si="398"/>
        <v/>
      </c>
      <c r="AA320" s="5" t="str">
        <f t="shared" ca="1" si="363"/>
        <v/>
      </c>
      <c r="AB320" s="2" t="str">
        <f t="shared" si="364"/>
        <v/>
      </c>
      <c r="AC320" s="2" t="str">
        <f t="shared" si="399"/>
        <v/>
      </c>
      <c r="AD320" s="16" t="str">
        <f t="shared" si="393"/>
        <v/>
      </c>
      <c r="AE320" s="16" t="str">
        <f t="shared" si="333"/>
        <v/>
      </c>
      <c r="AF320" s="14" t="str">
        <f t="shared" si="365"/>
        <v/>
      </c>
      <c r="AG320" s="5" t="str">
        <f t="shared" si="334"/>
        <v/>
      </c>
      <c r="AH320" s="16" t="str">
        <f t="shared" si="335"/>
        <v/>
      </c>
      <c r="AI320" s="16" t="str">
        <f t="shared" si="336"/>
        <v/>
      </c>
      <c r="AJ320" s="16" t="str">
        <f t="shared" si="366"/>
        <v/>
      </c>
      <c r="AK320" s="16" t="str">
        <f t="shared" ca="1" si="367"/>
        <v/>
      </c>
      <c r="AO320" s="5">
        <v>299</v>
      </c>
      <c r="AP320" s="4" t="str">
        <f t="shared" si="368"/>
        <v/>
      </c>
      <c r="AQ320" s="5" t="str">
        <f t="shared" si="400"/>
        <v/>
      </c>
      <c r="AR320" s="5" t="str">
        <f t="shared" ca="1" si="369"/>
        <v/>
      </c>
      <c r="AS320" s="2" t="str">
        <f t="shared" si="370"/>
        <v/>
      </c>
      <c r="AT320" s="2" t="str">
        <f t="shared" si="401"/>
        <v/>
      </c>
      <c r="AU320" s="16" t="str">
        <f t="shared" si="394"/>
        <v/>
      </c>
      <c r="AV320" s="16" t="str">
        <f t="shared" si="337"/>
        <v/>
      </c>
      <c r="AW320" s="14" t="str">
        <f t="shared" si="371"/>
        <v/>
      </c>
      <c r="AX320" s="5" t="str">
        <f t="shared" si="338"/>
        <v/>
      </c>
      <c r="AY320" s="16" t="str">
        <f t="shared" si="339"/>
        <v/>
      </c>
      <c r="AZ320" s="16" t="str">
        <f t="shared" si="340"/>
        <v/>
      </c>
      <c r="BA320" s="16" t="str">
        <f t="shared" si="372"/>
        <v/>
      </c>
      <c r="BB320" s="16" t="str">
        <f t="shared" ca="1" si="373"/>
        <v/>
      </c>
      <c r="BF320" s="5">
        <v>299</v>
      </c>
      <c r="BG320" s="4" t="str">
        <f t="shared" si="374"/>
        <v/>
      </c>
      <c r="BH320" s="5" t="str">
        <f t="shared" si="402"/>
        <v/>
      </c>
      <c r="BI320" s="5" t="str">
        <f t="shared" ca="1" si="375"/>
        <v/>
      </c>
      <c r="BJ320" s="2" t="str">
        <f t="shared" si="376"/>
        <v/>
      </c>
      <c r="BK320" s="2" t="str">
        <f t="shared" si="403"/>
        <v/>
      </c>
      <c r="BL320" s="16" t="str">
        <f t="shared" si="395"/>
        <v/>
      </c>
      <c r="BM320" s="16" t="str">
        <f t="shared" si="341"/>
        <v/>
      </c>
      <c r="BN320" s="14" t="str">
        <f t="shared" si="377"/>
        <v/>
      </c>
      <c r="BO320" s="5" t="str">
        <f t="shared" si="342"/>
        <v/>
      </c>
      <c r="BP320" s="16" t="str">
        <f t="shared" si="343"/>
        <v/>
      </c>
      <c r="BQ320" s="16" t="str">
        <f t="shared" si="344"/>
        <v/>
      </c>
      <c r="BR320" s="16" t="str">
        <f t="shared" si="378"/>
        <v/>
      </c>
      <c r="BS320" s="16" t="str">
        <f t="shared" ca="1" si="379"/>
        <v/>
      </c>
      <c r="BW320" s="5">
        <v>299</v>
      </c>
      <c r="BX320" s="4" t="str">
        <f t="shared" si="380"/>
        <v/>
      </c>
      <c r="BY320" s="5" t="str">
        <f t="shared" si="404"/>
        <v/>
      </c>
      <c r="BZ320" s="5" t="str">
        <f t="shared" ca="1" si="381"/>
        <v/>
      </c>
      <c r="CA320" s="2" t="str">
        <f t="shared" si="382"/>
        <v/>
      </c>
      <c r="CB320" s="2" t="str">
        <f t="shared" si="405"/>
        <v/>
      </c>
      <c r="CC320" s="16" t="str">
        <f t="shared" si="396"/>
        <v/>
      </c>
      <c r="CD320" s="16" t="str">
        <f t="shared" si="345"/>
        <v/>
      </c>
      <c r="CE320" s="14" t="str">
        <f t="shared" si="383"/>
        <v/>
      </c>
      <c r="CF320" s="5" t="str">
        <f t="shared" si="346"/>
        <v/>
      </c>
      <c r="CG320" s="16" t="str">
        <f t="shared" si="347"/>
        <v/>
      </c>
      <c r="CH320" s="16" t="str">
        <f t="shared" si="348"/>
        <v/>
      </c>
      <c r="CI320" s="16" t="str">
        <f t="shared" si="384"/>
        <v/>
      </c>
      <c r="CJ320" s="16" t="str">
        <f t="shared" ca="1" si="385"/>
        <v/>
      </c>
      <c r="CN320" s="5">
        <v>299</v>
      </c>
      <c r="CO320" s="4" t="str">
        <f t="shared" si="386"/>
        <v/>
      </c>
      <c r="CP320" s="5" t="str">
        <f t="shared" si="406"/>
        <v/>
      </c>
      <c r="CQ320" s="5" t="str">
        <f t="shared" ca="1" si="387"/>
        <v/>
      </c>
      <c r="CR320" s="2" t="str">
        <f t="shared" si="388"/>
        <v/>
      </c>
      <c r="CS320" s="2" t="str">
        <f t="shared" si="407"/>
        <v/>
      </c>
      <c r="CT320" s="16" t="str">
        <f t="shared" si="397"/>
        <v/>
      </c>
      <c r="CU320" s="16" t="str">
        <f t="shared" si="349"/>
        <v/>
      </c>
      <c r="CV320" s="14" t="str">
        <f t="shared" si="389"/>
        <v/>
      </c>
      <c r="CW320" s="5" t="str">
        <f t="shared" si="350"/>
        <v/>
      </c>
      <c r="CX320" s="16" t="str">
        <f t="shared" si="351"/>
        <v/>
      </c>
      <c r="CY320" s="16" t="str">
        <f t="shared" si="352"/>
        <v/>
      </c>
      <c r="CZ320" s="16" t="str">
        <f t="shared" si="390"/>
        <v/>
      </c>
      <c r="DA320" s="16" t="str">
        <f t="shared" ca="1" si="391"/>
        <v/>
      </c>
    </row>
    <row r="321" spans="2:105">
      <c r="B321" s="5">
        <v>300</v>
      </c>
      <c r="C321" s="4" t="str">
        <f t="shared" si="353"/>
        <v/>
      </c>
      <c r="D321" s="5" t="str">
        <f t="shared" si="354"/>
        <v/>
      </c>
      <c r="E321" s="5" t="str">
        <f t="shared" ca="1" si="355"/>
        <v/>
      </c>
      <c r="F321" s="2" t="str">
        <f t="shared" si="356"/>
        <v/>
      </c>
      <c r="G321" s="2" t="str">
        <f t="shared" si="328"/>
        <v/>
      </c>
      <c r="H321" s="16" t="str">
        <f t="shared" si="392"/>
        <v/>
      </c>
      <c r="I321" s="16" t="str">
        <f t="shared" si="329"/>
        <v/>
      </c>
      <c r="J321" s="14" t="str">
        <f t="shared" si="357"/>
        <v/>
      </c>
      <c r="K321" s="5" t="str">
        <f t="shared" si="330"/>
        <v/>
      </c>
      <c r="L321" s="16" t="str">
        <f t="shared" si="331"/>
        <v/>
      </c>
      <c r="M321" s="16" t="str">
        <f t="shared" si="332"/>
        <v/>
      </c>
      <c r="N321" s="16" t="str">
        <f t="shared" si="358"/>
        <v/>
      </c>
      <c r="O321" s="16" t="str">
        <f t="shared" ca="1" si="359"/>
        <v/>
      </c>
      <c r="P321" s="82"/>
      <c r="Q321" s="77" t="str">
        <f>IFERROR(IF('Simulación Cliente'!$H$21="Simple",G321+H321+I321+J321+K321,AC321+AD321+AE321+AF321+AG321),"")</f>
        <v/>
      </c>
      <c r="R321" s="79" t="str">
        <f t="shared" ca="1" si="360"/>
        <v/>
      </c>
      <c r="S321" s="78" t="str">
        <f ca="1">IFERROR((1+'Simulación Cliente'!$E$21)^(R321/360),"")</f>
        <v/>
      </c>
      <c r="T321" s="75" t="str">
        <f t="shared" ca="1" si="361"/>
        <v/>
      </c>
      <c r="X321" s="5">
        <v>300</v>
      </c>
      <c r="Y321" s="4" t="str">
        <f t="shared" si="362"/>
        <v/>
      </c>
      <c r="Z321" s="5" t="str">
        <f t="shared" si="398"/>
        <v/>
      </c>
      <c r="AA321" s="5" t="str">
        <f t="shared" ca="1" si="363"/>
        <v/>
      </c>
      <c r="AB321" s="2" t="str">
        <f t="shared" si="364"/>
        <v/>
      </c>
      <c r="AC321" s="2" t="str">
        <f t="shared" si="399"/>
        <v/>
      </c>
      <c r="AD321" s="16" t="str">
        <f t="shared" si="393"/>
        <v/>
      </c>
      <c r="AE321" s="16" t="str">
        <f t="shared" si="333"/>
        <v/>
      </c>
      <c r="AF321" s="14" t="str">
        <f t="shared" si="365"/>
        <v/>
      </c>
      <c r="AG321" s="5" t="str">
        <f t="shared" si="334"/>
        <v/>
      </c>
      <c r="AH321" s="16" t="str">
        <f t="shared" si="335"/>
        <v/>
      </c>
      <c r="AI321" s="16" t="str">
        <f t="shared" si="336"/>
        <v/>
      </c>
      <c r="AJ321" s="16" t="str">
        <f t="shared" si="366"/>
        <v/>
      </c>
      <c r="AK321" s="16" t="str">
        <f t="shared" ca="1" si="367"/>
        <v/>
      </c>
      <c r="AO321" s="5">
        <v>300</v>
      </c>
      <c r="AP321" s="4" t="str">
        <f t="shared" si="368"/>
        <v/>
      </c>
      <c r="AQ321" s="5" t="str">
        <f t="shared" si="400"/>
        <v/>
      </c>
      <c r="AR321" s="5" t="str">
        <f t="shared" ca="1" si="369"/>
        <v/>
      </c>
      <c r="AS321" s="2" t="str">
        <f t="shared" si="370"/>
        <v/>
      </c>
      <c r="AT321" s="2" t="str">
        <f t="shared" si="401"/>
        <v/>
      </c>
      <c r="AU321" s="16" t="str">
        <f t="shared" si="394"/>
        <v/>
      </c>
      <c r="AV321" s="16" t="str">
        <f t="shared" si="337"/>
        <v/>
      </c>
      <c r="AW321" s="14" t="str">
        <f t="shared" si="371"/>
        <v/>
      </c>
      <c r="AX321" s="5" t="str">
        <f t="shared" si="338"/>
        <v/>
      </c>
      <c r="AY321" s="16" t="str">
        <f t="shared" si="339"/>
        <v/>
      </c>
      <c r="AZ321" s="16" t="str">
        <f t="shared" si="340"/>
        <v/>
      </c>
      <c r="BA321" s="16" t="str">
        <f t="shared" si="372"/>
        <v/>
      </c>
      <c r="BB321" s="16" t="str">
        <f t="shared" ca="1" si="373"/>
        <v/>
      </c>
      <c r="BF321" s="5">
        <v>300</v>
      </c>
      <c r="BG321" s="4" t="str">
        <f t="shared" si="374"/>
        <v/>
      </c>
      <c r="BH321" s="5" t="str">
        <f t="shared" si="402"/>
        <v/>
      </c>
      <c r="BI321" s="5" t="str">
        <f t="shared" ca="1" si="375"/>
        <v/>
      </c>
      <c r="BJ321" s="2" t="str">
        <f t="shared" si="376"/>
        <v/>
      </c>
      <c r="BK321" s="2" t="str">
        <f t="shared" si="403"/>
        <v/>
      </c>
      <c r="BL321" s="16" t="str">
        <f t="shared" si="395"/>
        <v/>
      </c>
      <c r="BM321" s="16" t="str">
        <f t="shared" si="341"/>
        <v/>
      </c>
      <c r="BN321" s="14" t="str">
        <f t="shared" si="377"/>
        <v/>
      </c>
      <c r="BO321" s="5" t="str">
        <f t="shared" si="342"/>
        <v/>
      </c>
      <c r="BP321" s="16" t="str">
        <f t="shared" si="343"/>
        <v/>
      </c>
      <c r="BQ321" s="16" t="str">
        <f t="shared" si="344"/>
        <v/>
      </c>
      <c r="BR321" s="16" t="str">
        <f t="shared" si="378"/>
        <v/>
      </c>
      <c r="BS321" s="16" t="str">
        <f t="shared" ca="1" si="379"/>
        <v/>
      </c>
      <c r="BW321" s="5">
        <v>300</v>
      </c>
      <c r="BX321" s="4" t="str">
        <f t="shared" si="380"/>
        <v/>
      </c>
      <c r="BY321" s="5" t="str">
        <f t="shared" si="404"/>
        <v/>
      </c>
      <c r="BZ321" s="5" t="str">
        <f t="shared" ca="1" si="381"/>
        <v/>
      </c>
      <c r="CA321" s="2" t="str">
        <f t="shared" si="382"/>
        <v/>
      </c>
      <c r="CB321" s="2" t="str">
        <f t="shared" si="405"/>
        <v/>
      </c>
      <c r="CC321" s="16" t="str">
        <f t="shared" si="396"/>
        <v/>
      </c>
      <c r="CD321" s="16" t="str">
        <f t="shared" si="345"/>
        <v/>
      </c>
      <c r="CE321" s="14" t="str">
        <f t="shared" si="383"/>
        <v/>
      </c>
      <c r="CF321" s="5" t="str">
        <f t="shared" si="346"/>
        <v/>
      </c>
      <c r="CG321" s="16" t="str">
        <f t="shared" si="347"/>
        <v/>
      </c>
      <c r="CH321" s="16" t="str">
        <f t="shared" si="348"/>
        <v/>
      </c>
      <c r="CI321" s="16" t="str">
        <f t="shared" si="384"/>
        <v/>
      </c>
      <c r="CJ321" s="16" t="str">
        <f t="shared" ca="1" si="385"/>
        <v/>
      </c>
      <c r="CN321" s="5">
        <v>300</v>
      </c>
      <c r="CO321" s="4" t="str">
        <f t="shared" si="386"/>
        <v/>
      </c>
      <c r="CP321" s="5" t="str">
        <f t="shared" si="406"/>
        <v/>
      </c>
      <c r="CQ321" s="5" t="str">
        <f t="shared" ca="1" si="387"/>
        <v/>
      </c>
      <c r="CR321" s="2" t="str">
        <f t="shared" si="388"/>
        <v/>
      </c>
      <c r="CS321" s="2" t="str">
        <f t="shared" si="407"/>
        <v/>
      </c>
      <c r="CT321" s="16" t="str">
        <f t="shared" si="397"/>
        <v/>
      </c>
      <c r="CU321" s="16" t="str">
        <f t="shared" si="349"/>
        <v/>
      </c>
      <c r="CV321" s="14" t="str">
        <f t="shared" si="389"/>
        <v/>
      </c>
      <c r="CW321" s="5" t="str">
        <f t="shared" si="350"/>
        <v/>
      </c>
      <c r="CX321" s="16" t="str">
        <f t="shared" si="351"/>
        <v/>
      </c>
      <c r="CY321" s="16" t="str">
        <f t="shared" si="352"/>
        <v/>
      </c>
      <c r="CZ321" s="16" t="str">
        <f t="shared" si="390"/>
        <v/>
      </c>
      <c r="DA321" s="16" t="str">
        <f t="shared" ca="1" si="391"/>
        <v/>
      </c>
    </row>
    <row r="322" spans="2:105">
      <c r="B322" s="5">
        <v>301</v>
      </c>
      <c r="C322" s="4" t="str">
        <f t="shared" si="353"/>
        <v/>
      </c>
      <c r="D322" s="5" t="str">
        <f t="shared" si="354"/>
        <v/>
      </c>
      <c r="E322" s="5" t="str">
        <f t="shared" ca="1" si="355"/>
        <v/>
      </c>
      <c r="F322" s="2" t="str">
        <f t="shared" si="356"/>
        <v/>
      </c>
      <c r="G322" s="2" t="str">
        <f t="shared" si="328"/>
        <v/>
      </c>
      <c r="H322" s="16" t="str">
        <f t="shared" si="392"/>
        <v/>
      </c>
      <c r="I322" s="16" t="str">
        <f t="shared" si="329"/>
        <v/>
      </c>
      <c r="J322" s="14" t="str">
        <f t="shared" si="357"/>
        <v/>
      </c>
      <c r="K322" s="5" t="str">
        <f t="shared" si="330"/>
        <v/>
      </c>
      <c r="L322" s="16" t="str">
        <f t="shared" si="331"/>
        <v/>
      </c>
      <c r="M322" s="16" t="str">
        <f t="shared" si="332"/>
        <v/>
      </c>
      <c r="N322" s="16" t="str">
        <f t="shared" si="358"/>
        <v/>
      </c>
      <c r="O322" s="16" t="str">
        <f t="shared" ca="1" si="359"/>
        <v/>
      </c>
      <c r="P322" s="82"/>
      <c r="Q322" s="77" t="str">
        <f>IFERROR(IF('Simulación Cliente'!$H$21="Simple",G322+H322+I322+J322+K322,AC322+AD322+AE322+AF322+AG322),"")</f>
        <v/>
      </c>
      <c r="R322" s="79" t="str">
        <f t="shared" ca="1" si="360"/>
        <v/>
      </c>
      <c r="S322" s="78" t="str">
        <f ca="1">IFERROR((1+'Simulación Cliente'!$E$21)^(R322/360),"")</f>
        <v/>
      </c>
      <c r="T322" s="75" t="str">
        <f t="shared" ca="1" si="361"/>
        <v/>
      </c>
      <c r="X322" s="5">
        <v>301</v>
      </c>
      <c r="Y322" s="4" t="str">
        <f t="shared" si="362"/>
        <v/>
      </c>
      <c r="Z322" s="5" t="str">
        <f t="shared" si="398"/>
        <v/>
      </c>
      <c r="AA322" s="5" t="str">
        <f t="shared" ca="1" si="363"/>
        <v/>
      </c>
      <c r="AB322" s="2" t="str">
        <f t="shared" si="364"/>
        <v/>
      </c>
      <c r="AC322" s="2" t="str">
        <f t="shared" si="399"/>
        <v/>
      </c>
      <c r="AD322" s="16" t="str">
        <f t="shared" si="393"/>
        <v/>
      </c>
      <c r="AE322" s="16" t="str">
        <f t="shared" si="333"/>
        <v/>
      </c>
      <c r="AF322" s="14" t="str">
        <f t="shared" si="365"/>
        <v/>
      </c>
      <c r="AG322" s="5" t="str">
        <f t="shared" si="334"/>
        <v/>
      </c>
      <c r="AH322" s="16" t="str">
        <f t="shared" si="335"/>
        <v/>
      </c>
      <c r="AI322" s="16" t="str">
        <f t="shared" si="336"/>
        <v/>
      </c>
      <c r="AJ322" s="16" t="str">
        <f t="shared" si="366"/>
        <v/>
      </c>
      <c r="AK322" s="16" t="str">
        <f t="shared" ca="1" si="367"/>
        <v/>
      </c>
      <c r="AO322" s="5">
        <v>301</v>
      </c>
      <c r="AP322" s="4" t="str">
        <f t="shared" si="368"/>
        <v/>
      </c>
      <c r="AQ322" s="5" t="str">
        <f t="shared" si="400"/>
        <v/>
      </c>
      <c r="AR322" s="5" t="str">
        <f t="shared" ca="1" si="369"/>
        <v/>
      </c>
      <c r="AS322" s="2" t="str">
        <f t="shared" si="370"/>
        <v/>
      </c>
      <c r="AT322" s="2" t="str">
        <f t="shared" si="401"/>
        <v/>
      </c>
      <c r="AU322" s="16" t="str">
        <f t="shared" si="394"/>
        <v/>
      </c>
      <c r="AV322" s="16" t="str">
        <f t="shared" si="337"/>
        <v/>
      </c>
      <c r="AW322" s="14" t="str">
        <f t="shared" si="371"/>
        <v/>
      </c>
      <c r="AX322" s="5" t="str">
        <f t="shared" si="338"/>
        <v/>
      </c>
      <c r="AY322" s="16" t="str">
        <f t="shared" si="339"/>
        <v/>
      </c>
      <c r="AZ322" s="16" t="str">
        <f t="shared" si="340"/>
        <v/>
      </c>
      <c r="BA322" s="16" t="str">
        <f t="shared" si="372"/>
        <v/>
      </c>
      <c r="BB322" s="16" t="str">
        <f t="shared" ca="1" si="373"/>
        <v/>
      </c>
      <c r="BF322" s="5">
        <v>301</v>
      </c>
      <c r="BG322" s="4" t="str">
        <f t="shared" si="374"/>
        <v/>
      </c>
      <c r="BH322" s="5" t="str">
        <f t="shared" si="402"/>
        <v/>
      </c>
      <c r="BI322" s="5" t="str">
        <f t="shared" ca="1" si="375"/>
        <v/>
      </c>
      <c r="BJ322" s="2" t="str">
        <f t="shared" si="376"/>
        <v/>
      </c>
      <c r="BK322" s="2" t="str">
        <f t="shared" si="403"/>
        <v/>
      </c>
      <c r="BL322" s="16" t="str">
        <f t="shared" si="395"/>
        <v/>
      </c>
      <c r="BM322" s="16" t="str">
        <f t="shared" si="341"/>
        <v/>
      </c>
      <c r="BN322" s="14" t="str">
        <f t="shared" si="377"/>
        <v/>
      </c>
      <c r="BO322" s="5" t="str">
        <f t="shared" si="342"/>
        <v/>
      </c>
      <c r="BP322" s="16" t="str">
        <f t="shared" si="343"/>
        <v/>
      </c>
      <c r="BQ322" s="16" t="str">
        <f t="shared" si="344"/>
        <v/>
      </c>
      <c r="BR322" s="16" t="str">
        <f t="shared" si="378"/>
        <v/>
      </c>
      <c r="BS322" s="16" t="str">
        <f t="shared" ca="1" si="379"/>
        <v/>
      </c>
      <c r="BW322" s="5">
        <v>301</v>
      </c>
      <c r="BX322" s="4" t="str">
        <f t="shared" si="380"/>
        <v/>
      </c>
      <c r="BY322" s="5" t="str">
        <f t="shared" si="404"/>
        <v/>
      </c>
      <c r="BZ322" s="5" t="str">
        <f t="shared" ca="1" si="381"/>
        <v/>
      </c>
      <c r="CA322" s="2" t="str">
        <f t="shared" si="382"/>
        <v/>
      </c>
      <c r="CB322" s="2" t="str">
        <f t="shared" si="405"/>
        <v/>
      </c>
      <c r="CC322" s="16" t="str">
        <f t="shared" si="396"/>
        <v/>
      </c>
      <c r="CD322" s="16" t="str">
        <f t="shared" si="345"/>
        <v/>
      </c>
      <c r="CE322" s="14" t="str">
        <f t="shared" si="383"/>
        <v/>
      </c>
      <c r="CF322" s="5" t="str">
        <f t="shared" si="346"/>
        <v/>
      </c>
      <c r="CG322" s="16" t="str">
        <f t="shared" si="347"/>
        <v/>
      </c>
      <c r="CH322" s="16" t="str">
        <f t="shared" si="348"/>
        <v/>
      </c>
      <c r="CI322" s="16" t="str">
        <f t="shared" si="384"/>
        <v/>
      </c>
      <c r="CJ322" s="16" t="str">
        <f t="shared" ca="1" si="385"/>
        <v/>
      </c>
      <c r="CN322" s="5">
        <v>301</v>
      </c>
      <c r="CO322" s="4" t="str">
        <f t="shared" si="386"/>
        <v/>
      </c>
      <c r="CP322" s="5" t="str">
        <f t="shared" si="406"/>
        <v/>
      </c>
      <c r="CQ322" s="5" t="str">
        <f t="shared" ca="1" si="387"/>
        <v/>
      </c>
      <c r="CR322" s="2" t="str">
        <f t="shared" si="388"/>
        <v/>
      </c>
      <c r="CS322" s="2" t="str">
        <f t="shared" si="407"/>
        <v/>
      </c>
      <c r="CT322" s="16" t="str">
        <f t="shared" si="397"/>
        <v/>
      </c>
      <c r="CU322" s="16" t="str">
        <f t="shared" si="349"/>
        <v/>
      </c>
      <c r="CV322" s="14" t="str">
        <f t="shared" si="389"/>
        <v/>
      </c>
      <c r="CW322" s="5" t="str">
        <f t="shared" si="350"/>
        <v/>
      </c>
      <c r="CX322" s="16" t="str">
        <f t="shared" si="351"/>
        <v/>
      </c>
      <c r="CY322" s="16" t="str">
        <f t="shared" si="352"/>
        <v/>
      </c>
      <c r="CZ322" s="16" t="str">
        <f t="shared" si="390"/>
        <v/>
      </c>
      <c r="DA322" s="16" t="str">
        <f t="shared" ca="1" si="391"/>
        <v/>
      </c>
    </row>
    <row r="323" spans="2:105">
      <c r="B323" s="5">
        <v>302</v>
      </c>
      <c r="C323" s="4" t="str">
        <f t="shared" si="353"/>
        <v/>
      </c>
      <c r="D323" s="5" t="str">
        <f t="shared" si="354"/>
        <v/>
      </c>
      <c r="E323" s="5" t="str">
        <f t="shared" ca="1" si="355"/>
        <v/>
      </c>
      <c r="F323" s="2" t="str">
        <f t="shared" si="356"/>
        <v/>
      </c>
      <c r="G323" s="2" t="str">
        <f t="shared" si="328"/>
        <v/>
      </c>
      <c r="H323" s="16" t="str">
        <f t="shared" si="392"/>
        <v/>
      </c>
      <c r="I323" s="16" t="str">
        <f t="shared" si="329"/>
        <v/>
      </c>
      <c r="J323" s="14" t="str">
        <f t="shared" si="357"/>
        <v/>
      </c>
      <c r="K323" s="5" t="str">
        <f t="shared" si="330"/>
        <v/>
      </c>
      <c r="L323" s="16" t="str">
        <f t="shared" si="331"/>
        <v/>
      </c>
      <c r="M323" s="16" t="str">
        <f t="shared" si="332"/>
        <v/>
      </c>
      <c r="N323" s="16" t="str">
        <f t="shared" si="358"/>
        <v/>
      </c>
      <c r="O323" s="16" t="str">
        <f t="shared" ca="1" si="359"/>
        <v/>
      </c>
      <c r="P323" s="82"/>
      <c r="Q323" s="77" t="str">
        <f>IFERROR(IF('Simulación Cliente'!$H$21="Simple",G323+H323+I323+J323+K323,AC323+AD323+AE323+AF323+AG323),"")</f>
        <v/>
      </c>
      <c r="R323" s="79" t="str">
        <f t="shared" ca="1" si="360"/>
        <v/>
      </c>
      <c r="S323" s="78" t="str">
        <f ca="1">IFERROR((1+'Simulación Cliente'!$E$21)^(R323/360),"")</f>
        <v/>
      </c>
      <c r="T323" s="75" t="str">
        <f t="shared" ca="1" si="361"/>
        <v/>
      </c>
      <c r="X323" s="5">
        <v>302</v>
      </c>
      <c r="Y323" s="4" t="str">
        <f t="shared" si="362"/>
        <v/>
      </c>
      <c r="Z323" s="5" t="str">
        <f t="shared" si="398"/>
        <v/>
      </c>
      <c r="AA323" s="5" t="str">
        <f t="shared" ca="1" si="363"/>
        <v/>
      </c>
      <c r="AB323" s="2" t="str">
        <f t="shared" si="364"/>
        <v/>
      </c>
      <c r="AC323" s="2" t="str">
        <f t="shared" si="399"/>
        <v/>
      </c>
      <c r="AD323" s="16" t="str">
        <f t="shared" si="393"/>
        <v/>
      </c>
      <c r="AE323" s="16" t="str">
        <f t="shared" si="333"/>
        <v/>
      </c>
      <c r="AF323" s="14" t="str">
        <f t="shared" si="365"/>
        <v/>
      </c>
      <c r="AG323" s="5" t="str">
        <f t="shared" si="334"/>
        <v/>
      </c>
      <c r="AH323" s="16" t="str">
        <f t="shared" si="335"/>
        <v/>
      </c>
      <c r="AI323" s="16" t="str">
        <f t="shared" si="336"/>
        <v/>
      </c>
      <c r="AJ323" s="16" t="str">
        <f t="shared" si="366"/>
        <v/>
      </c>
      <c r="AK323" s="16" t="str">
        <f t="shared" ca="1" si="367"/>
        <v/>
      </c>
      <c r="AO323" s="5">
        <v>302</v>
      </c>
      <c r="AP323" s="4" t="str">
        <f t="shared" si="368"/>
        <v/>
      </c>
      <c r="AQ323" s="5" t="str">
        <f t="shared" si="400"/>
        <v/>
      </c>
      <c r="AR323" s="5" t="str">
        <f t="shared" ca="1" si="369"/>
        <v/>
      </c>
      <c r="AS323" s="2" t="str">
        <f t="shared" si="370"/>
        <v/>
      </c>
      <c r="AT323" s="2" t="str">
        <f t="shared" si="401"/>
        <v/>
      </c>
      <c r="AU323" s="16" t="str">
        <f t="shared" si="394"/>
        <v/>
      </c>
      <c r="AV323" s="16" t="str">
        <f t="shared" si="337"/>
        <v/>
      </c>
      <c r="AW323" s="14" t="str">
        <f t="shared" si="371"/>
        <v/>
      </c>
      <c r="AX323" s="5" t="str">
        <f t="shared" si="338"/>
        <v/>
      </c>
      <c r="AY323" s="16" t="str">
        <f t="shared" si="339"/>
        <v/>
      </c>
      <c r="AZ323" s="16" t="str">
        <f t="shared" si="340"/>
        <v/>
      </c>
      <c r="BA323" s="16" t="str">
        <f t="shared" si="372"/>
        <v/>
      </c>
      <c r="BB323" s="16" t="str">
        <f t="shared" ca="1" si="373"/>
        <v/>
      </c>
      <c r="BF323" s="5">
        <v>302</v>
      </c>
      <c r="BG323" s="4" t="str">
        <f t="shared" si="374"/>
        <v/>
      </c>
      <c r="BH323" s="5" t="str">
        <f t="shared" si="402"/>
        <v/>
      </c>
      <c r="BI323" s="5" t="str">
        <f t="shared" ca="1" si="375"/>
        <v/>
      </c>
      <c r="BJ323" s="2" t="str">
        <f t="shared" si="376"/>
        <v/>
      </c>
      <c r="BK323" s="2" t="str">
        <f t="shared" si="403"/>
        <v/>
      </c>
      <c r="BL323" s="16" t="str">
        <f t="shared" si="395"/>
        <v/>
      </c>
      <c r="BM323" s="16" t="str">
        <f t="shared" si="341"/>
        <v/>
      </c>
      <c r="BN323" s="14" t="str">
        <f t="shared" si="377"/>
        <v/>
      </c>
      <c r="BO323" s="5" t="str">
        <f t="shared" si="342"/>
        <v/>
      </c>
      <c r="BP323" s="16" t="str">
        <f t="shared" si="343"/>
        <v/>
      </c>
      <c r="BQ323" s="16" t="str">
        <f t="shared" si="344"/>
        <v/>
      </c>
      <c r="BR323" s="16" t="str">
        <f t="shared" si="378"/>
        <v/>
      </c>
      <c r="BS323" s="16" t="str">
        <f t="shared" ca="1" si="379"/>
        <v/>
      </c>
      <c r="BW323" s="5">
        <v>302</v>
      </c>
      <c r="BX323" s="4" t="str">
        <f t="shared" si="380"/>
        <v/>
      </c>
      <c r="BY323" s="5" t="str">
        <f t="shared" si="404"/>
        <v/>
      </c>
      <c r="BZ323" s="5" t="str">
        <f t="shared" ca="1" si="381"/>
        <v/>
      </c>
      <c r="CA323" s="2" t="str">
        <f t="shared" si="382"/>
        <v/>
      </c>
      <c r="CB323" s="2" t="str">
        <f t="shared" si="405"/>
        <v/>
      </c>
      <c r="CC323" s="16" t="str">
        <f t="shared" si="396"/>
        <v/>
      </c>
      <c r="CD323" s="16" t="str">
        <f t="shared" si="345"/>
        <v/>
      </c>
      <c r="CE323" s="14" t="str">
        <f t="shared" si="383"/>
        <v/>
      </c>
      <c r="CF323" s="5" t="str">
        <f t="shared" si="346"/>
        <v/>
      </c>
      <c r="CG323" s="16" t="str">
        <f t="shared" si="347"/>
        <v/>
      </c>
      <c r="CH323" s="16" t="str">
        <f t="shared" si="348"/>
        <v/>
      </c>
      <c r="CI323" s="16" t="str">
        <f t="shared" si="384"/>
        <v/>
      </c>
      <c r="CJ323" s="16" t="str">
        <f t="shared" ca="1" si="385"/>
        <v/>
      </c>
      <c r="CN323" s="5">
        <v>302</v>
      </c>
      <c r="CO323" s="4" t="str">
        <f t="shared" si="386"/>
        <v/>
      </c>
      <c r="CP323" s="5" t="str">
        <f t="shared" si="406"/>
        <v/>
      </c>
      <c r="CQ323" s="5" t="str">
        <f t="shared" ca="1" si="387"/>
        <v/>
      </c>
      <c r="CR323" s="2" t="str">
        <f t="shared" si="388"/>
        <v/>
      </c>
      <c r="CS323" s="2" t="str">
        <f t="shared" si="407"/>
        <v/>
      </c>
      <c r="CT323" s="16" t="str">
        <f t="shared" si="397"/>
        <v/>
      </c>
      <c r="CU323" s="16" t="str">
        <f t="shared" si="349"/>
        <v/>
      </c>
      <c r="CV323" s="14" t="str">
        <f t="shared" si="389"/>
        <v/>
      </c>
      <c r="CW323" s="5" t="str">
        <f t="shared" si="350"/>
        <v/>
      </c>
      <c r="CX323" s="16" t="str">
        <f t="shared" si="351"/>
        <v/>
      </c>
      <c r="CY323" s="16" t="str">
        <f t="shared" si="352"/>
        <v/>
      </c>
      <c r="CZ323" s="16" t="str">
        <f t="shared" si="390"/>
        <v/>
      </c>
      <c r="DA323" s="16" t="str">
        <f t="shared" ca="1" si="391"/>
        <v/>
      </c>
    </row>
    <row r="324" spans="2:105">
      <c r="B324" s="5">
        <v>303</v>
      </c>
      <c r="C324" s="4" t="str">
        <f t="shared" si="353"/>
        <v/>
      </c>
      <c r="D324" s="5" t="str">
        <f t="shared" si="354"/>
        <v/>
      </c>
      <c r="E324" s="5" t="str">
        <f t="shared" ca="1" si="355"/>
        <v/>
      </c>
      <c r="F324" s="2" t="str">
        <f t="shared" si="356"/>
        <v/>
      </c>
      <c r="G324" s="2" t="str">
        <f t="shared" si="328"/>
        <v/>
      </c>
      <c r="H324" s="16" t="str">
        <f t="shared" si="392"/>
        <v/>
      </c>
      <c r="I324" s="16" t="str">
        <f t="shared" si="329"/>
        <v/>
      </c>
      <c r="J324" s="14" t="str">
        <f t="shared" si="357"/>
        <v/>
      </c>
      <c r="K324" s="5" t="str">
        <f t="shared" si="330"/>
        <v/>
      </c>
      <c r="L324" s="16" t="str">
        <f t="shared" si="331"/>
        <v/>
      </c>
      <c r="M324" s="16" t="str">
        <f t="shared" si="332"/>
        <v/>
      </c>
      <c r="N324" s="16" t="str">
        <f t="shared" si="358"/>
        <v/>
      </c>
      <c r="O324" s="16" t="str">
        <f t="shared" ca="1" si="359"/>
        <v/>
      </c>
      <c r="P324" s="82"/>
      <c r="Q324" s="77" t="str">
        <f>IFERROR(IF('Simulación Cliente'!$H$21="Simple",G324+H324+I324+J324+K324,AC324+AD324+AE324+AF324+AG324),"")</f>
        <v/>
      </c>
      <c r="R324" s="79" t="str">
        <f t="shared" ca="1" si="360"/>
        <v/>
      </c>
      <c r="S324" s="78" t="str">
        <f ca="1">IFERROR((1+'Simulación Cliente'!$E$21)^(R324/360),"")</f>
        <v/>
      </c>
      <c r="T324" s="75" t="str">
        <f t="shared" ca="1" si="361"/>
        <v/>
      </c>
      <c r="X324" s="5">
        <v>303</v>
      </c>
      <c r="Y324" s="4" t="str">
        <f t="shared" si="362"/>
        <v/>
      </c>
      <c r="Z324" s="5" t="str">
        <f t="shared" si="398"/>
        <v/>
      </c>
      <c r="AA324" s="5" t="str">
        <f t="shared" ca="1" si="363"/>
        <v/>
      </c>
      <c r="AB324" s="2" t="str">
        <f t="shared" si="364"/>
        <v/>
      </c>
      <c r="AC324" s="2" t="str">
        <f t="shared" si="399"/>
        <v/>
      </c>
      <c r="AD324" s="16" t="str">
        <f t="shared" si="393"/>
        <v/>
      </c>
      <c r="AE324" s="16" t="str">
        <f t="shared" si="333"/>
        <v/>
      </c>
      <c r="AF324" s="14" t="str">
        <f t="shared" si="365"/>
        <v/>
      </c>
      <c r="AG324" s="5" t="str">
        <f t="shared" si="334"/>
        <v/>
      </c>
      <c r="AH324" s="16" t="str">
        <f t="shared" si="335"/>
        <v/>
      </c>
      <c r="AI324" s="16" t="str">
        <f t="shared" si="336"/>
        <v/>
      </c>
      <c r="AJ324" s="16" t="str">
        <f t="shared" si="366"/>
        <v/>
      </c>
      <c r="AK324" s="16" t="str">
        <f t="shared" ca="1" si="367"/>
        <v/>
      </c>
      <c r="AO324" s="5">
        <v>303</v>
      </c>
      <c r="AP324" s="4" t="str">
        <f t="shared" si="368"/>
        <v/>
      </c>
      <c r="AQ324" s="5" t="str">
        <f t="shared" si="400"/>
        <v/>
      </c>
      <c r="AR324" s="5" t="str">
        <f t="shared" ca="1" si="369"/>
        <v/>
      </c>
      <c r="AS324" s="2" t="str">
        <f t="shared" si="370"/>
        <v/>
      </c>
      <c r="AT324" s="2" t="str">
        <f t="shared" si="401"/>
        <v/>
      </c>
      <c r="AU324" s="16" t="str">
        <f t="shared" si="394"/>
        <v/>
      </c>
      <c r="AV324" s="16" t="str">
        <f t="shared" si="337"/>
        <v/>
      </c>
      <c r="AW324" s="14" t="str">
        <f t="shared" si="371"/>
        <v/>
      </c>
      <c r="AX324" s="5" t="str">
        <f t="shared" si="338"/>
        <v/>
      </c>
      <c r="AY324" s="16" t="str">
        <f t="shared" si="339"/>
        <v/>
      </c>
      <c r="AZ324" s="16" t="str">
        <f t="shared" si="340"/>
        <v/>
      </c>
      <c r="BA324" s="16" t="str">
        <f t="shared" si="372"/>
        <v/>
      </c>
      <c r="BB324" s="16" t="str">
        <f t="shared" ca="1" si="373"/>
        <v/>
      </c>
      <c r="BF324" s="5">
        <v>303</v>
      </c>
      <c r="BG324" s="4" t="str">
        <f t="shared" si="374"/>
        <v/>
      </c>
      <c r="BH324" s="5" t="str">
        <f t="shared" si="402"/>
        <v/>
      </c>
      <c r="BI324" s="5" t="str">
        <f t="shared" ca="1" si="375"/>
        <v/>
      </c>
      <c r="BJ324" s="2" t="str">
        <f t="shared" si="376"/>
        <v/>
      </c>
      <c r="BK324" s="2" t="str">
        <f t="shared" si="403"/>
        <v/>
      </c>
      <c r="BL324" s="16" t="str">
        <f t="shared" si="395"/>
        <v/>
      </c>
      <c r="BM324" s="16" t="str">
        <f t="shared" si="341"/>
        <v/>
      </c>
      <c r="BN324" s="14" t="str">
        <f t="shared" si="377"/>
        <v/>
      </c>
      <c r="BO324" s="5" t="str">
        <f t="shared" si="342"/>
        <v/>
      </c>
      <c r="BP324" s="16" t="str">
        <f t="shared" si="343"/>
        <v/>
      </c>
      <c r="BQ324" s="16" t="str">
        <f t="shared" si="344"/>
        <v/>
      </c>
      <c r="BR324" s="16" t="str">
        <f t="shared" si="378"/>
        <v/>
      </c>
      <c r="BS324" s="16" t="str">
        <f t="shared" ca="1" si="379"/>
        <v/>
      </c>
      <c r="BW324" s="5">
        <v>303</v>
      </c>
      <c r="BX324" s="4" t="str">
        <f t="shared" si="380"/>
        <v/>
      </c>
      <c r="BY324" s="5" t="str">
        <f t="shared" si="404"/>
        <v/>
      </c>
      <c r="BZ324" s="5" t="str">
        <f t="shared" ca="1" si="381"/>
        <v/>
      </c>
      <c r="CA324" s="2" t="str">
        <f t="shared" si="382"/>
        <v/>
      </c>
      <c r="CB324" s="2" t="str">
        <f t="shared" si="405"/>
        <v/>
      </c>
      <c r="CC324" s="16" t="str">
        <f t="shared" si="396"/>
        <v/>
      </c>
      <c r="CD324" s="16" t="str">
        <f t="shared" si="345"/>
        <v/>
      </c>
      <c r="CE324" s="14" t="str">
        <f t="shared" si="383"/>
        <v/>
      </c>
      <c r="CF324" s="5" t="str">
        <f t="shared" si="346"/>
        <v/>
      </c>
      <c r="CG324" s="16" t="str">
        <f t="shared" si="347"/>
        <v/>
      </c>
      <c r="CH324" s="16" t="str">
        <f t="shared" si="348"/>
        <v/>
      </c>
      <c r="CI324" s="16" t="str">
        <f t="shared" si="384"/>
        <v/>
      </c>
      <c r="CJ324" s="16" t="str">
        <f t="shared" ca="1" si="385"/>
        <v/>
      </c>
      <c r="CN324" s="5">
        <v>303</v>
      </c>
      <c r="CO324" s="4" t="str">
        <f t="shared" si="386"/>
        <v/>
      </c>
      <c r="CP324" s="5" t="str">
        <f t="shared" si="406"/>
        <v/>
      </c>
      <c r="CQ324" s="5" t="str">
        <f t="shared" ca="1" si="387"/>
        <v/>
      </c>
      <c r="CR324" s="2" t="str">
        <f t="shared" si="388"/>
        <v/>
      </c>
      <c r="CS324" s="2" t="str">
        <f t="shared" si="407"/>
        <v/>
      </c>
      <c r="CT324" s="16" t="str">
        <f t="shared" si="397"/>
        <v/>
      </c>
      <c r="CU324" s="16" t="str">
        <f t="shared" si="349"/>
        <v/>
      </c>
      <c r="CV324" s="14" t="str">
        <f t="shared" si="389"/>
        <v/>
      </c>
      <c r="CW324" s="5" t="str">
        <f t="shared" si="350"/>
        <v/>
      </c>
      <c r="CX324" s="16" t="str">
        <f t="shared" si="351"/>
        <v/>
      </c>
      <c r="CY324" s="16" t="str">
        <f t="shared" si="352"/>
        <v/>
      </c>
      <c r="CZ324" s="16" t="str">
        <f t="shared" si="390"/>
        <v/>
      </c>
      <c r="DA324" s="16" t="str">
        <f t="shared" ca="1" si="391"/>
        <v/>
      </c>
    </row>
    <row r="325" spans="2:105">
      <c r="B325" s="5">
        <v>304</v>
      </c>
      <c r="C325" s="4" t="str">
        <f t="shared" si="353"/>
        <v/>
      </c>
      <c r="D325" s="5" t="str">
        <f t="shared" si="354"/>
        <v/>
      </c>
      <c r="E325" s="5" t="str">
        <f t="shared" ca="1" si="355"/>
        <v/>
      </c>
      <c r="F325" s="2" t="str">
        <f t="shared" si="356"/>
        <v/>
      </c>
      <c r="G325" s="2" t="str">
        <f t="shared" si="328"/>
        <v/>
      </c>
      <c r="H325" s="16" t="str">
        <f t="shared" si="392"/>
        <v/>
      </c>
      <c r="I325" s="16" t="str">
        <f t="shared" si="329"/>
        <v/>
      </c>
      <c r="J325" s="14" t="str">
        <f t="shared" si="357"/>
        <v/>
      </c>
      <c r="K325" s="5" t="str">
        <f t="shared" si="330"/>
        <v/>
      </c>
      <c r="L325" s="16" t="str">
        <f t="shared" si="331"/>
        <v/>
      </c>
      <c r="M325" s="16" t="str">
        <f t="shared" si="332"/>
        <v/>
      </c>
      <c r="N325" s="16" t="str">
        <f t="shared" si="358"/>
        <v/>
      </c>
      <c r="O325" s="16" t="str">
        <f t="shared" ca="1" si="359"/>
        <v/>
      </c>
      <c r="P325" s="82"/>
      <c r="Q325" s="77" t="str">
        <f>IFERROR(IF('Simulación Cliente'!$H$21="Simple",G325+H325+I325+J325+K325,AC325+AD325+AE325+AF325+AG325),"")</f>
        <v/>
      </c>
      <c r="R325" s="79" t="str">
        <f t="shared" ca="1" si="360"/>
        <v/>
      </c>
      <c r="S325" s="78" t="str">
        <f ca="1">IFERROR((1+'Simulación Cliente'!$E$21)^(R325/360),"")</f>
        <v/>
      </c>
      <c r="T325" s="75" t="str">
        <f t="shared" ca="1" si="361"/>
        <v/>
      </c>
      <c r="X325" s="5">
        <v>304</v>
      </c>
      <c r="Y325" s="4" t="str">
        <f t="shared" si="362"/>
        <v/>
      </c>
      <c r="Z325" s="5" t="str">
        <f t="shared" si="398"/>
        <v/>
      </c>
      <c r="AA325" s="5" t="str">
        <f t="shared" ca="1" si="363"/>
        <v/>
      </c>
      <c r="AB325" s="2" t="str">
        <f t="shared" si="364"/>
        <v/>
      </c>
      <c r="AC325" s="2" t="str">
        <f t="shared" si="399"/>
        <v/>
      </c>
      <c r="AD325" s="16" t="str">
        <f t="shared" si="393"/>
        <v/>
      </c>
      <c r="AE325" s="16" t="str">
        <f t="shared" si="333"/>
        <v/>
      </c>
      <c r="AF325" s="14" t="str">
        <f t="shared" si="365"/>
        <v/>
      </c>
      <c r="AG325" s="5" t="str">
        <f t="shared" si="334"/>
        <v/>
      </c>
      <c r="AH325" s="16" t="str">
        <f t="shared" si="335"/>
        <v/>
      </c>
      <c r="AI325" s="16" t="str">
        <f t="shared" si="336"/>
        <v/>
      </c>
      <c r="AJ325" s="16" t="str">
        <f t="shared" si="366"/>
        <v/>
      </c>
      <c r="AK325" s="16" t="str">
        <f t="shared" ca="1" si="367"/>
        <v/>
      </c>
      <c r="AO325" s="5">
        <v>304</v>
      </c>
      <c r="AP325" s="4" t="str">
        <f t="shared" si="368"/>
        <v/>
      </c>
      <c r="AQ325" s="5" t="str">
        <f t="shared" si="400"/>
        <v/>
      </c>
      <c r="AR325" s="5" t="str">
        <f t="shared" ca="1" si="369"/>
        <v/>
      </c>
      <c r="AS325" s="2" t="str">
        <f t="shared" si="370"/>
        <v/>
      </c>
      <c r="AT325" s="2" t="str">
        <f t="shared" si="401"/>
        <v/>
      </c>
      <c r="AU325" s="16" t="str">
        <f t="shared" si="394"/>
        <v/>
      </c>
      <c r="AV325" s="16" t="str">
        <f t="shared" si="337"/>
        <v/>
      </c>
      <c r="AW325" s="14" t="str">
        <f t="shared" si="371"/>
        <v/>
      </c>
      <c r="AX325" s="5" t="str">
        <f t="shared" si="338"/>
        <v/>
      </c>
      <c r="AY325" s="16" t="str">
        <f t="shared" si="339"/>
        <v/>
      </c>
      <c r="AZ325" s="16" t="str">
        <f t="shared" si="340"/>
        <v/>
      </c>
      <c r="BA325" s="16" t="str">
        <f t="shared" si="372"/>
        <v/>
      </c>
      <c r="BB325" s="16" t="str">
        <f t="shared" ca="1" si="373"/>
        <v/>
      </c>
      <c r="BF325" s="5">
        <v>304</v>
      </c>
      <c r="BG325" s="4" t="str">
        <f t="shared" si="374"/>
        <v/>
      </c>
      <c r="BH325" s="5" t="str">
        <f t="shared" si="402"/>
        <v/>
      </c>
      <c r="BI325" s="5" t="str">
        <f t="shared" ca="1" si="375"/>
        <v/>
      </c>
      <c r="BJ325" s="2" t="str">
        <f t="shared" si="376"/>
        <v/>
      </c>
      <c r="BK325" s="2" t="str">
        <f t="shared" si="403"/>
        <v/>
      </c>
      <c r="BL325" s="16" t="str">
        <f t="shared" si="395"/>
        <v/>
      </c>
      <c r="BM325" s="16" t="str">
        <f t="shared" si="341"/>
        <v/>
      </c>
      <c r="BN325" s="14" t="str">
        <f t="shared" si="377"/>
        <v/>
      </c>
      <c r="BO325" s="5" t="str">
        <f t="shared" si="342"/>
        <v/>
      </c>
      <c r="BP325" s="16" t="str">
        <f t="shared" si="343"/>
        <v/>
      </c>
      <c r="BQ325" s="16" t="str">
        <f t="shared" si="344"/>
        <v/>
      </c>
      <c r="BR325" s="16" t="str">
        <f t="shared" si="378"/>
        <v/>
      </c>
      <c r="BS325" s="16" t="str">
        <f t="shared" ca="1" si="379"/>
        <v/>
      </c>
      <c r="BW325" s="5">
        <v>304</v>
      </c>
      <c r="BX325" s="4" t="str">
        <f t="shared" si="380"/>
        <v/>
      </c>
      <c r="BY325" s="5" t="str">
        <f t="shared" si="404"/>
        <v/>
      </c>
      <c r="BZ325" s="5" t="str">
        <f t="shared" ca="1" si="381"/>
        <v/>
      </c>
      <c r="CA325" s="2" t="str">
        <f t="shared" si="382"/>
        <v/>
      </c>
      <c r="CB325" s="2" t="str">
        <f t="shared" si="405"/>
        <v/>
      </c>
      <c r="CC325" s="16" t="str">
        <f t="shared" si="396"/>
        <v/>
      </c>
      <c r="CD325" s="16" t="str">
        <f t="shared" si="345"/>
        <v/>
      </c>
      <c r="CE325" s="14" t="str">
        <f t="shared" si="383"/>
        <v/>
      </c>
      <c r="CF325" s="5" t="str">
        <f t="shared" si="346"/>
        <v/>
      </c>
      <c r="CG325" s="16" t="str">
        <f t="shared" si="347"/>
        <v/>
      </c>
      <c r="CH325" s="16" t="str">
        <f t="shared" si="348"/>
        <v/>
      </c>
      <c r="CI325" s="16" t="str">
        <f t="shared" si="384"/>
        <v/>
      </c>
      <c r="CJ325" s="16" t="str">
        <f t="shared" ca="1" si="385"/>
        <v/>
      </c>
      <c r="CN325" s="5">
        <v>304</v>
      </c>
      <c r="CO325" s="4" t="str">
        <f t="shared" si="386"/>
        <v/>
      </c>
      <c r="CP325" s="5" t="str">
        <f t="shared" si="406"/>
        <v/>
      </c>
      <c r="CQ325" s="5" t="str">
        <f t="shared" ca="1" si="387"/>
        <v/>
      </c>
      <c r="CR325" s="2" t="str">
        <f t="shared" si="388"/>
        <v/>
      </c>
      <c r="CS325" s="2" t="str">
        <f t="shared" si="407"/>
        <v/>
      </c>
      <c r="CT325" s="16" t="str">
        <f t="shared" si="397"/>
        <v/>
      </c>
      <c r="CU325" s="16" t="str">
        <f t="shared" si="349"/>
        <v/>
      </c>
      <c r="CV325" s="14" t="str">
        <f t="shared" si="389"/>
        <v/>
      </c>
      <c r="CW325" s="5" t="str">
        <f t="shared" si="350"/>
        <v/>
      </c>
      <c r="CX325" s="16" t="str">
        <f t="shared" si="351"/>
        <v/>
      </c>
      <c r="CY325" s="16" t="str">
        <f t="shared" si="352"/>
        <v/>
      </c>
      <c r="CZ325" s="16" t="str">
        <f t="shared" si="390"/>
        <v/>
      </c>
      <c r="DA325" s="16" t="str">
        <f t="shared" ca="1" si="391"/>
        <v/>
      </c>
    </row>
    <row r="326" spans="2:105">
      <c r="B326" s="5">
        <v>305</v>
      </c>
      <c r="C326" s="4" t="str">
        <f t="shared" si="353"/>
        <v/>
      </c>
      <c r="D326" s="5" t="str">
        <f t="shared" si="354"/>
        <v/>
      </c>
      <c r="E326" s="5" t="str">
        <f t="shared" ca="1" si="355"/>
        <v/>
      </c>
      <c r="F326" s="2" t="str">
        <f t="shared" si="356"/>
        <v/>
      </c>
      <c r="G326" s="2" t="str">
        <f t="shared" si="328"/>
        <v/>
      </c>
      <c r="H326" s="16" t="str">
        <f t="shared" si="392"/>
        <v/>
      </c>
      <c r="I326" s="16" t="str">
        <f t="shared" si="329"/>
        <v/>
      </c>
      <c r="J326" s="14" t="str">
        <f t="shared" si="357"/>
        <v/>
      </c>
      <c r="K326" s="5" t="str">
        <f t="shared" si="330"/>
        <v/>
      </c>
      <c r="L326" s="16" t="str">
        <f t="shared" si="331"/>
        <v/>
      </c>
      <c r="M326" s="16" t="str">
        <f t="shared" si="332"/>
        <v/>
      </c>
      <c r="N326" s="16" t="str">
        <f t="shared" si="358"/>
        <v/>
      </c>
      <c r="O326" s="16" t="str">
        <f t="shared" ca="1" si="359"/>
        <v/>
      </c>
      <c r="P326" s="82"/>
      <c r="Q326" s="77" t="str">
        <f>IFERROR(IF('Simulación Cliente'!$H$21="Simple",G326+H326+I326+J326+K326,AC326+AD326+AE326+AF326+AG326),"")</f>
        <v/>
      </c>
      <c r="R326" s="79" t="str">
        <f t="shared" ca="1" si="360"/>
        <v/>
      </c>
      <c r="S326" s="78" t="str">
        <f ca="1">IFERROR((1+'Simulación Cliente'!$E$21)^(R326/360),"")</f>
        <v/>
      </c>
      <c r="T326" s="75" t="str">
        <f t="shared" ca="1" si="361"/>
        <v/>
      </c>
      <c r="X326" s="5">
        <v>305</v>
      </c>
      <c r="Y326" s="4" t="str">
        <f t="shared" si="362"/>
        <v/>
      </c>
      <c r="Z326" s="5" t="str">
        <f t="shared" si="398"/>
        <v/>
      </c>
      <c r="AA326" s="5" t="str">
        <f t="shared" ca="1" si="363"/>
        <v/>
      </c>
      <c r="AB326" s="2" t="str">
        <f t="shared" si="364"/>
        <v/>
      </c>
      <c r="AC326" s="2" t="str">
        <f t="shared" si="399"/>
        <v/>
      </c>
      <c r="AD326" s="16" t="str">
        <f t="shared" si="393"/>
        <v/>
      </c>
      <c r="AE326" s="16" t="str">
        <f t="shared" si="333"/>
        <v/>
      </c>
      <c r="AF326" s="14" t="str">
        <f t="shared" si="365"/>
        <v/>
      </c>
      <c r="AG326" s="5" t="str">
        <f t="shared" si="334"/>
        <v/>
      </c>
      <c r="AH326" s="16" t="str">
        <f t="shared" si="335"/>
        <v/>
      </c>
      <c r="AI326" s="16" t="str">
        <f t="shared" si="336"/>
        <v/>
      </c>
      <c r="AJ326" s="16" t="str">
        <f t="shared" si="366"/>
        <v/>
      </c>
      <c r="AK326" s="16" t="str">
        <f t="shared" ca="1" si="367"/>
        <v/>
      </c>
      <c r="AO326" s="5">
        <v>305</v>
      </c>
      <c r="AP326" s="4" t="str">
        <f t="shared" si="368"/>
        <v/>
      </c>
      <c r="AQ326" s="5" t="str">
        <f t="shared" si="400"/>
        <v/>
      </c>
      <c r="AR326" s="5" t="str">
        <f t="shared" ca="1" si="369"/>
        <v/>
      </c>
      <c r="AS326" s="2" t="str">
        <f t="shared" si="370"/>
        <v/>
      </c>
      <c r="AT326" s="2" t="str">
        <f t="shared" si="401"/>
        <v/>
      </c>
      <c r="AU326" s="16" t="str">
        <f t="shared" si="394"/>
        <v/>
      </c>
      <c r="AV326" s="16" t="str">
        <f t="shared" si="337"/>
        <v/>
      </c>
      <c r="AW326" s="14" t="str">
        <f t="shared" si="371"/>
        <v/>
      </c>
      <c r="AX326" s="5" t="str">
        <f t="shared" si="338"/>
        <v/>
      </c>
      <c r="AY326" s="16" t="str">
        <f t="shared" si="339"/>
        <v/>
      </c>
      <c r="AZ326" s="16" t="str">
        <f t="shared" si="340"/>
        <v/>
      </c>
      <c r="BA326" s="16" t="str">
        <f t="shared" si="372"/>
        <v/>
      </c>
      <c r="BB326" s="16" t="str">
        <f t="shared" ca="1" si="373"/>
        <v/>
      </c>
      <c r="BF326" s="5">
        <v>305</v>
      </c>
      <c r="BG326" s="4" t="str">
        <f t="shared" si="374"/>
        <v/>
      </c>
      <c r="BH326" s="5" t="str">
        <f t="shared" si="402"/>
        <v/>
      </c>
      <c r="BI326" s="5" t="str">
        <f t="shared" ca="1" si="375"/>
        <v/>
      </c>
      <c r="BJ326" s="2" t="str">
        <f t="shared" si="376"/>
        <v/>
      </c>
      <c r="BK326" s="2" t="str">
        <f t="shared" si="403"/>
        <v/>
      </c>
      <c r="BL326" s="16" t="str">
        <f t="shared" si="395"/>
        <v/>
      </c>
      <c r="BM326" s="16" t="str">
        <f t="shared" si="341"/>
        <v/>
      </c>
      <c r="BN326" s="14" t="str">
        <f t="shared" si="377"/>
        <v/>
      </c>
      <c r="BO326" s="5" t="str">
        <f t="shared" si="342"/>
        <v/>
      </c>
      <c r="BP326" s="16" t="str">
        <f t="shared" si="343"/>
        <v/>
      </c>
      <c r="BQ326" s="16" t="str">
        <f t="shared" si="344"/>
        <v/>
      </c>
      <c r="BR326" s="16" t="str">
        <f t="shared" si="378"/>
        <v/>
      </c>
      <c r="BS326" s="16" t="str">
        <f t="shared" ca="1" si="379"/>
        <v/>
      </c>
      <c r="BW326" s="5">
        <v>305</v>
      </c>
      <c r="BX326" s="4" t="str">
        <f t="shared" si="380"/>
        <v/>
      </c>
      <c r="BY326" s="5" t="str">
        <f t="shared" si="404"/>
        <v/>
      </c>
      <c r="BZ326" s="5" t="str">
        <f t="shared" ca="1" si="381"/>
        <v/>
      </c>
      <c r="CA326" s="2" t="str">
        <f t="shared" si="382"/>
        <v/>
      </c>
      <c r="CB326" s="2" t="str">
        <f t="shared" si="405"/>
        <v/>
      </c>
      <c r="CC326" s="16" t="str">
        <f t="shared" si="396"/>
        <v/>
      </c>
      <c r="CD326" s="16" t="str">
        <f t="shared" si="345"/>
        <v/>
      </c>
      <c r="CE326" s="14" t="str">
        <f t="shared" si="383"/>
        <v/>
      </c>
      <c r="CF326" s="5" t="str">
        <f t="shared" si="346"/>
        <v/>
      </c>
      <c r="CG326" s="16" t="str">
        <f t="shared" si="347"/>
        <v/>
      </c>
      <c r="CH326" s="16" t="str">
        <f t="shared" si="348"/>
        <v/>
      </c>
      <c r="CI326" s="16" t="str">
        <f t="shared" si="384"/>
        <v/>
      </c>
      <c r="CJ326" s="16" t="str">
        <f t="shared" ca="1" si="385"/>
        <v/>
      </c>
      <c r="CN326" s="5">
        <v>305</v>
      </c>
      <c r="CO326" s="4" t="str">
        <f t="shared" si="386"/>
        <v/>
      </c>
      <c r="CP326" s="5" t="str">
        <f t="shared" si="406"/>
        <v/>
      </c>
      <c r="CQ326" s="5" t="str">
        <f t="shared" ca="1" si="387"/>
        <v/>
      </c>
      <c r="CR326" s="2" t="str">
        <f t="shared" si="388"/>
        <v/>
      </c>
      <c r="CS326" s="2" t="str">
        <f t="shared" si="407"/>
        <v/>
      </c>
      <c r="CT326" s="16" t="str">
        <f t="shared" si="397"/>
        <v/>
      </c>
      <c r="CU326" s="16" t="str">
        <f t="shared" si="349"/>
        <v/>
      </c>
      <c r="CV326" s="14" t="str">
        <f t="shared" si="389"/>
        <v/>
      </c>
      <c r="CW326" s="5" t="str">
        <f t="shared" si="350"/>
        <v/>
      </c>
      <c r="CX326" s="16" t="str">
        <f t="shared" si="351"/>
        <v/>
      </c>
      <c r="CY326" s="16" t="str">
        <f t="shared" si="352"/>
        <v/>
      </c>
      <c r="CZ326" s="16" t="str">
        <f t="shared" si="390"/>
        <v/>
      </c>
      <c r="DA326" s="16" t="str">
        <f t="shared" ca="1" si="391"/>
        <v/>
      </c>
    </row>
    <row r="327" spans="2:105">
      <c r="B327" s="5">
        <v>306</v>
      </c>
      <c r="C327" s="4" t="str">
        <f t="shared" si="353"/>
        <v/>
      </c>
      <c r="D327" s="5" t="str">
        <f t="shared" si="354"/>
        <v/>
      </c>
      <c r="E327" s="5" t="str">
        <f t="shared" ca="1" si="355"/>
        <v/>
      </c>
      <c r="F327" s="2" t="str">
        <f t="shared" si="356"/>
        <v/>
      </c>
      <c r="G327" s="2" t="str">
        <f t="shared" si="328"/>
        <v/>
      </c>
      <c r="H327" s="16" t="str">
        <f t="shared" si="392"/>
        <v/>
      </c>
      <c r="I327" s="16" t="str">
        <f t="shared" si="329"/>
        <v/>
      </c>
      <c r="J327" s="14" t="str">
        <f t="shared" si="357"/>
        <v/>
      </c>
      <c r="K327" s="5" t="str">
        <f t="shared" si="330"/>
        <v/>
      </c>
      <c r="L327" s="16" t="str">
        <f t="shared" si="331"/>
        <v/>
      </c>
      <c r="M327" s="16" t="str">
        <f t="shared" si="332"/>
        <v/>
      </c>
      <c r="N327" s="16" t="str">
        <f t="shared" si="358"/>
        <v/>
      </c>
      <c r="O327" s="16" t="str">
        <f t="shared" ca="1" si="359"/>
        <v/>
      </c>
      <c r="P327" s="82"/>
      <c r="Q327" s="77" t="str">
        <f>IFERROR(IF('Simulación Cliente'!$H$21="Simple",G327+H327+I327+J327+K327,AC327+AD327+AE327+AF327+AG327),"")</f>
        <v/>
      </c>
      <c r="R327" s="79" t="str">
        <f t="shared" ca="1" si="360"/>
        <v/>
      </c>
      <c r="S327" s="78" t="str">
        <f ca="1">IFERROR((1+'Simulación Cliente'!$E$21)^(R327/360),"")</f>
        <v/>
      </c>
      <c r="T327" s="75" t="str">
        <f t="shared" ca="1" si="361"/>
        <v/>
      </c>
      <c r="X327" s="5">
        <v>306</v>
      </c>
      <c r="Y327" s="4" t="str">
        <f t="shared" si="362"/>
        <v/>
      </c>
      <c r="Z327" s="5" t="str">
        <f t="shared" si="398"/>
        <v/>
      </c>
      <c r="AA327" s="5" t="str">
        <f t="shared" ca="1" si="363"/>
        <v/>
      </c>
      <c r="AB327" s="2" t="str">
        <f t="shared" si="364"/>
        <v/>
      </c>
      <c r="AC327" s="2" t="str">
        <f t="shared" si="399"/>
        <v/>
      </c>
      <c r="AD327" s="16" t="str">
        <f t="shared" si="393"/>
        <v/>
      </c>
      <c r="AE327" s="16" t="str">
        <f t="shared" si="333"/>
        <v/>
      </c>
      <c r="AF327" s="14" t="str">
        <f t="shared" si="365"/>
        <v/>
      </c>
      <c r="AG327" s="5" t="str">
        <f t="shared" si="334"/>
        <v/>
      </c>
      <c r="AH327" s="16" t="str">
        <f t="shared" si="335"/>
        <v/>
      </c>
      <c r="AI327" s="16" t="str">
        <f t="shared" si="336"/>
        <v/>
      </c>
      <c r="AJ327" s="16" t="str">
        <f t="shared" si="366"/>
        <v/>
      </c>
      <c r="AK327" s="16" t="str">
        <f t="shared" ca="1" si="367"/>
        <v/>
      </c>
      <c r="AO327" s="5">
        <v>306</v>
      </c>
      <c r="AP327" s="4" t="str">
        <f t="shared" si="368"/>
        <v/>
      </c>
      <c r="AQ327" s="5" t="str">
        <f t="shared" si="400"/>
        <v/>
      </c>
      <c r="AR327" s="5" t="str">
        <f t="shared" ca="1" si="369"/>
        <v/>
      </c>
      <c r="AS327" s="2" t="str">
        <f t="shared" si="370"/>
        <v/>
      </c>
      <c r="AT327" s="2" t="str">
        <f t="shared" si="401"/>
        <v/>
      </c>
      <c r="AU327" s="16" t="str">
        <f t="shared" si="394"/>
        <v/>
      </c>
      <c r="AV327" s="16" t="str">
        <f t="shared" si="337"/>
        <v/>
      </c>
      <c r="AW327" s="14" t="str">
        <f t="shared" si="371"/>
        <v/>
      </c>
      <c r="AX327" s="5" t="str">
        <f t="shared" si="338"/>
        <v/>
      </c>
      <c r="AY327" s="16" t="str">
        <f t="shared" si="339"/>
        <v/>
      </c>
      <c r="AZ327" s="16" t="str">
        <f t="shared" si="340"/>
        <v/>
      </c>
      <c r="BA327" s="16" t="str">
        <f t="shared" si="372"/>
        <v/>
      </c>
      <c r="BB327" s="16" t="str">
        <f t="shared" ca="1" si="373"/>
        <v/>
      </c>
      <c r="BF327" s="5">
        <v>306</v>
      </c>
      <c r="BG327" s="4" t="str">
        <f t="shared" si="374"/>
        <v/>
      </c>
      <c r="BH327" s="5" t="str">
        <f t="shared" si="402"/>
        <v/>
      </c>
      <c r="BI327" s="5" t="str">
        <f t="shared" ca="1" si="375"/>
        <v/>
      </c>
      <c r="BJ327" s="2" t="str">
        <f t="shared" si="376"/>
        <v/>
      </c>
      <c r="BK327" s="2" t="str">
        <f t="shared" si="403"/>
        <v/>
      </c>
      <c r="BL327" s="16" t="str">
        <f t="shared" si="395"/>
        <v/>
      </c>
      <c r="BM327" s="16" t="str">
        <f t="shared" si="341"/>
        <v/>
      </c>
      <c r="BN327" s="14" t="str">
        <f t="shared" si="377"/>
        <v/>
      </c>
      <c r="BO327" s="5" t="str">
        <f t="shared" si="342"/>
        <v/>
      </c>
      <c r="BP327" s="16" t="str">
        <f t="shared" si="343"/>
        <v/>
      </c>
      <c r="BQ327" s="16" t="str">
        <f t="shared" si="344"/>
        <v/>
      </c>
      <c r="BR327" s="16" t="str">
        <f t="shared" si="378"/>
        <v/>
      </c>
      <c r="BS327" s="16" t="str">
        <f t="shared" ca="1" si="379"/>
        <v/>
      </c>
      <c r="BW327" s="5">
        <v>306</v>
      </c>
      <c r="BX327" s="4" t="str">
        <f t="shared" si="380"/>
        <v/>
      </c>
      <c r="BY327" s="5" t="str">
        <f t="shared" si="404"/>
        <v/>
      </c>
      <c r="BZ327" s="5" t="str">
        <f t="shared" ca="1" si="381"/>
        <v/>
      </c>
      <c r="CA327" s="2" t="str">
        <f t="shared" si="382"/>
        <v/>
      </c>
      <c r="CB327" s="2" t="str">
        <f t="shared" si="405"/>
        <v/>
      </c>
      <c r="CC327" s="16" t="str">
        <f t="shared" si="396"/>
        <v/>
      </c>
      <c r="CD327" s="16" t="str">
        <f t="shared" si="345"/>
        <v/>
      </c>
      <c r="CE327" s="14" t="str">
        <f t="shared" si="383"/>
        <v/>
      </c>
      <c r="CF327" s="5" t="str">
        <f t="shared" si="346"/>
        <v/>
      </c>
      <c r="CG327" s="16" t="str">
        <f t="shared" si="347"/>
        <v/>
      </c>
      <c r="CH327" s="16" t="str">
        <f t="shared" si="348"/>
        <v/>
      </c>
      <c r="CI327" s="16" t="str">
        <f t="shared" si="384"/>
        <v/>
      </c>
      <c r="CJ327" s="16" t="str">
        <f t="shared" ca="1" si="385"/>
        <v/>
      </c>
      <c r="CN327" s="5">
        <v>306</v>
      </c>
      <c r="CO327" s="4" t="str">
        <f t="shared" si="386"/>
        <v/>
      </c>
      <c r="CP327" s="5" t="str">
        <f t="shared" si="406"/>
        <v/>
      </c>
      <c r="CQ327" s="5" t="str">
        <f t="shared" ca="1" si="387"/>
        <v/>
      </c>
      <c r="CR327" s="2" t="str">
        <f t="shared" si="388"/>
        <v/>
      </c>
      <c r="CS327" s="2" t="str">
        <f t="shared" si="407"/>
        <v/>
      </c>
      <c r="CT327" s="16" t="str">
        <f t="shared" si="397"/>
        <v/>
      </c>
      <c r="CU327" s="16" t="str">
        <f t="shared" si="349"/>
        <v/>
      </c>
      <c r="CV327" s="14" t="str">
        <f t="shared" si="389"/>
        <v/>
      </c>
      <c r="CW327" s="5" t="str">
        <f t="shared" si="350"/>
        <v/>
      </c>
      <c r="CX327" s="16" t="str">
        <f t="shared" si="351"/>
        <v/>
      </c>
      <c r="CY327" s="16" t="str">
        <f t="shared" si="352"/>
        <v/>
      </c>
      <c r="CZ327" s="16" t="str">
        <f t="shared" si="390"/>
        <v/>
      </c>
      <c r="DA327" s="16" t="str">
        <f t="shared" ca="1" si="391"/>
        <v/>
      </c>
    </row>
    <row r="328" spans="2:105">
      <c r="B328" s="5">
        <v>307</v>
      </c>
      <c r="C328" s="4" t="str">
        <f t="shared" si="353"/>
        <v/>
      </c>
      <c r="D328" s="5" t="str">
        <f t="shared" si="354"/>
        <v/>
      </c>
      <c r="E328" s="5" t="str">
        <f t="shared" ca="1" si="355"/>
        <v/>
      </c>
      <c r="F328" s="2" t="str">
        <f t="shared" si="356"/>
        <v/>
      </c>
      <c r="G328" s="2" t="str">
        <f t="shared" si="328"/>
        <v/>
      </c>
      <c r="H328" s="16" t="str">
        <f t="shared" si="392"/>
        <v/>
      </c>
      <c r="I328" s="16" t="str">
        <f t="shared" si="329"/>
        <v/>
      </c>
      <c r="J328" s="14" t="str">
        <f t="shared" si="357"/>
        <v/>
      </c>
      <c r="K328" s="5" t="str">
        <f t="shared" si="330"/>
        <v/>
      </c>
      <c r="L328" s="16" t="str">
        <f t="shared" si="331"/>
        <v/>
      </c>
      <c r="M328" s="16" t="str">
        <f t="shared" si="332"/>
        <v/>
      </c>
      <c r="N328" s="16" t="str">
        <f t="shared" si="358"/>
        <v/>
      </c>
      <c r="O328" s="16" t="str">
        <f t="shared" ca="1" si="359"/>
        <v/>
      </c>
      <c r="P328" s="82"/>
      <c r="Q328" s="77" t="str">
        <f>IFERROR(IF('Simulación Cliente'!$H$21="Simple",G328+H328+I328+J328+K328,AC328+AD328+AE328+AF328+AG328),"")</f>
        <v/>
      </c>
      <c r="R328" s="79" t="str">
        <f t="shared" ca="1" si="360"/>
        <v/>
      </c>
      <c r="S328" s="78" t="str">
        <f ca="1">IFERROR((1+'Simulación Cliente'!$E$21)^(R328/360),"")</f>
        <v/>
      </c>
      <c r="T328" s="75" t="str">
        <f t="shared" ca="1" si="361"/>
        <v/>
      </c>
      <c r="X328" s="5">
        <v>307</v>
      </c>
      <c r="Y328" s="4" t="str">
        <f t="shared" si="362"/>
        <v/>
      </c>
      <c r="Z328" s="5" t="str">
        <f t="shared" si="398"/>
        <v/>
      </c>
      <c r="AA328" s="5" t="str">
        <f t="shared" ca="1" si="363"/>
        <v/>
      </c>
      <c r="AB328" s="2" t="str">
        <f t="shared" si="364"/>
        <v/>
      </c>
      <c r="AC328" s="2" t="str">
        <f t="shared" si="399"/>
        <v/>
      </c>
      <c r="AD328" s="16" t="str">
        <f t="shared" si="393"/>
        <v/>
      </c>
      <c r="AE328" s="16" t="str">
        <f t="shared" si="333"/>
        <v/>
      </c>
      <c r="AF328" s="14" t="str">
        <f t="shared" si="365"/>
        <v/>
      </c>
      <c r="AG328" s="5" t="str">
        <f t="shared" si="334"/>
        <v/>
      </c>
      <c r="AH328" s="16" t="str">
        <f t="shared" si="335"/>
        <v/>
      </c>
      <c r="AI328" s="16" t="str">
        <f t="shared" si="336"/>
        <v/>
      </c>
      <c r="AJ328" s="16" t="str">
        <f t="shared" si="366"/>
        <v/>
      </c>
      <c r="AK328" s="16" t="str">
        <f t="shared" ca="1" si="367"/>
        <v/>
      </c>
      <c r="AO328" s="5">
        <v>307</v>
      </c>
      <c r="AP328" s="4" t="str">
        <f t="shared" si="368"/>
        <v/>
      </c>
      <c r="AQ328" s="5" t="str">
        <f t="shared" si="400"/>
        <v/>
      </c>
      <c r="AR328" s="5" t="str">
        <f t="shared" ca="1" si="369"/>
        <v/>
      </c>
      <c r="AS328" s="2" t="str">
        <f t="shared" si="370"/>
        <v/>
      </c>
      <c r="AT328" s="2" t="str">
        <f t="shared" si="401"/>
        <v/>
      </c>
      <c r="AU328" s="16" t="str">
        <f t="shared" si="394"/>
        <v/>
      </c>
      <c r="AV328" s="16" t="str">
        <f t="shared" si="337"/>
        <v/>
      </c>
      <c r="AW328" s="14" t="str">
        <f t="shared" si="371"/>
        <v/>
      </c>
      <c r="AX328" s="5" t="str">
        <f t="shared" si="338"/>
        <v/>
      </c>
      <c r="AY328" s="16" t="str">
        <f t="shared" si="339"/>
        <v/>
      </c>
      <c r="AZ328" s="16" t="str">
        <f t="shared" si="340"/>
        <v/>
      </c>
      <c r="BA328" s="16" t="str">
        <f t="shared" si="372"/>
        <v/>
      </c>
      <c r="BB328" s="16" t="str">
        <f t="shared" ca="1" si="373"/>
        <v/>
      </c>
      <c r="BF328" s="5">
        <v>307</v>
      </c>
      <c r="BG328" s="4" t="str">
        <f t="shared" si="374"/>
        <v/>
      </c>
      <c r="BH328" s="5" t="str">
        <f t="shared" si="402"/>
        <v/>
      </c>
      <c r="BI328" s="5" t="str">
        <f t="shared" ca="1" si="375"/>
        <v/>
      </c>
      <c r="BJ328" s="2" t="str">
        <f t="shared" si="376"/>
        <v/>
      </c>
      <c r="BK328" s="2" t="str">
        <f t="shared" si="403"/>
        <v/>
      </c>
      <c r="BL328" s="16" t="str">
        <f t="shared" si="395"/>
        <v/>
      </c>
      <c r="BM328" s="16" t="str">
        <f t="shared" si="341"/>
        <v/>
      </c>
      <c r="BN328" s="14" t="str">
        <f t="shared" si="377"/>
        <v/>
      </c>
      <c r="BO328" s="5" t="str">
        <f t="shared" si="342"/>
        <v/>
      </c>
      <c r="BP328" s="16" t="str">
        <f t="shared" si="343"/>
        <v/>
      </c>
      <c r="BQ328" s="16" t="str">
        <f t="shared" si="344"/>
        <v/>
      </c>
      <c r="BR328" s="16" t="str">
        <f t="shared" si="378"/>
        <v/>
      </c>
      <c r="BS328" s="16" t="str">
        <f t="shared" ca="1" si="379"/>
        <v/>
      </c>
      <c r="BW328" s="5">
        <v>307</v>
      </c>
      <c r="BX328" s="4" t="str">
        <f t="shared" si="380"/>
        <v/>
      </c>
      <c r="BY328" s="5" t="str">
        <f t="shared" si="404"/>
        <v/>
      </c>
      <c r="BZ328" s="5" t="str">
        <f t="shared" ca="1" si="381"/>
        <v/>
      </c>
      <c r="CA328" s="2" t="str">
        <f t="shared" si="382"/>
        <v/>
      </c>
      <c r="CB328" s="2" t="str">
        <f t="shared" si="405"/>
        <v/>
      </c>
      <c r="CC328" s="16" t="str">
        <f t="shared" si="396"/>
        <v/>
      </c>
      <c r="CD328" s="16" t="str">
        <f t="shared" si="345"/>
        <v/>
      </c>
      <c r="CE328" s="14" t="str">
        <f t="shared" si="383"/>
        <v/>
      </c>
      <c r="CF328" s="5" t="str">
        <f t="shared" si="346"/>
        <v/>
      </c>
      <c r="CG328" s="16" t="str">
        <f t="shared" si="347"/>
        <v/>
      </c>
      <c r="CH328" s="16" t="str">
        <f t="shared" si="348"/>
        <v/>
      </c>
      <c r="CI328" s="16" t="str">
        <f t="shared" si="384"/>
        <v/>
      </c>
      <c r="CJ328" s="16" t="str">
        <f t="shared" ca="1" si="385"/>
        <v/>
      </c>
      <c r="CN328" s="5">
        <v>307</v>
      </c>
      <c r="CO328" s="4" t="str">
        <f t="shared" si="386"/>
        <v/>
      </c>
      <c r="CP328" s="5" t="str">
        <f t="shared" si="406"/>
        <v/>
      </c>
      <c r="CQ328" s="5" t="str">
        <f t="shared" ca="1" si="387"/>
        <v/>
      </c>
      <c r="CR328" s="2" t="str">
        <f t="shared" si="388"/>
        <v/>
      </c>
      <c r="CS328" s="2" t="str">
        <f t="shared" si="407"/>
        <v/>
      </c>
      <c r="CT328" s="16" t="str">
        <f t="shared" si="397"/>
        <v/>
      </c>
      <c r="CU328" s="16" t="str">
        <f t="shared" si="349"/>
        <v/>
      </c>
      <c r="CV328" s="14" t="str">
        <f t="shared" si="389"/>
        <v/>
      </c>
      <c r="CW328" s="5" t="str">
        <f t="shared" si="350"/>
        <v/>
      </c>
      <c r="CX328" s="16" t="str">
        <f t="shared" si="351"/>
        <v/>
      </c>
      <c r="CY328" s="16" t="str">
        <f t="shared" si="352"/>
        <v/>
      </c>
      <c r="CZ328" s="16" t="str">
        <f t="shared" si="390"/>
        <v/>
      </c>
      <c r="DA328" s="16" t="str">
        <f t="shared" ca="1" si="391"/>
        <v/>
      </c>
    </row>
    <row r="329" spans="2:105">
      <c r="B329" s="5">
        <v>308</v>
      </c>
      <c r="C329" s="4" t="str">
        <f t="shared" si="353"/>
        <v/>
      </c>
      <c r="D329" s="5" t="str">
        <f t="shared" si="354"/>
        <v/>
      </c>
      <c r="E329" s="5" t="str">
        <f t="shared" ca="1" si="355"/>
        <v/>
      </c>
      <c r="F329" s="2" t="str">
        <f t="shared" si="356"/>
        <v/>
      </c>
      <c r="G329" s="2" t="str">
        <f t="shared" si="328"/>
        <v/>
      </c>
      <c r="H329" s="16" t="str">
        <f t="shared" si="392"/>
        <v/>
      </c>
      <c r="I329" s="16" t="str">
        <f t="shared" si="329"/>
        <v/>
      </c>
      <c r="J329" s="14" t="str">
        <f t="shared" si="357"/>
        <v/>
      </c>
      <c r="K329" s="5" t="str">
        <f t="shared" si="330"/>
        <v/>
      </c>
      <c r="L329" s="16" t="str">
        <f t="shared" si="331"/>
        <v/>
      </c>
      <c r="M329" s="16" t="str">
        <f t="shared" si="332"/>
        <v/>
      </c>
      <c r="N329" s="16" t="str">
        <f t="shared" si="358"/>
        <v/>
      </c>
      <c r="O329" s="16" t="str">
        <f t="shared" ca="1" si="359"/>
        <v/>
      </c>
      <c r="P329" s="82"/>
      <c r="Q329" s="77" t="str">
        <f>IFERROR(IF('Simulación Cliente'!$H$21="Simple",G329+H329+I329+J329+K329,AC329+AD329+AE329+AF329+AG329),"")</f>
        <v/>
      </c>
      <c r="R329" s="79" t="str">
        <f t="shared" ca="1" si="360"/>
        <v/>
      </c>
      <c r="S329" s="78" t="str">
        <f ca="1">IFERROR((1+'Simulación Cliente'!$E$21)^(R329/360),"")</f>
        <v/>
      </c>
      <c r="T329" s="75" t="str">
        <f t="shared" ca="1" si="361"/>
        <v/>
      </c>
      <c r="X329" s="5">
        <v>308</v>
      </c>
      <c r="Y329" s="4" t="str">
        <f t="shared" si="362"/>
        <v/>
      </c>
      <c r="Z329" s="5" t="str">
        <f t="shared" si="398"/>
        <v/>
      </c>
      <c r="AA329" s="5" t="str">
        <f t="shared" ca="1" si="363"/>
        <v/>
      </c>
      <c r="AB329" s="2" t="str">
        <f t="shared" si="364"/>
        <v/>
      </c>
      <c r="AC329" s="2" t="str">
        <f t="shared" si="399"/>
        <v/>
      </c>
      <c r="AD329" s="16" t="str">
        <f t="shared" si="393"/>
        <v/>
      </c>
      <c r="AE329" s="16" t="str">
        <f t="shared" si="333"/>
        <v/>
      </c>
      <c r="AF329" s="14" t="str">
        <f t="shared" si="365"/>
        <v/>
      </c>
      <c r="AG329" s="5" t="str">
        <f t="shared" si="334"/>
        <v/>
      </c>
      <c r="AH329" s="16" t="str">
        <f t="shared" si="335"/>
        <v/>
      </c>
      <c r="AI329" s="16" t="str">
        <f t="shared" si="336"/>
        <v/>
      </c>
      <c r="AJ329" s="16" t="str">
        <f t="shared" si="366"/>
        <v/>
      </c>
      <c r="AK329" s="16" t="str">
        <f t="shared" ca="1" si="367"/>
        <v/>
      </c>
      <c r="AO329" s="5">
        <v>308</v>
      </c>
      <c r="AP329" s="4" t="str">
        <f t="shared" si="368"/>
        <v/>
      </c>
      <c r="AQ329" s="5" t="str">
        <f t="shared" si="400"/>
        <v/>
      </c>
      <c r="AR329" s="5" t="str">
        <f t="shared" ca="1" si="369"/>
        <v/>
      </c>
      <c r="AS329" s="2" t="str">
        <f t="shared" si="370"/>
        <v/>
      </c>
      <c r="AT329" s="2" t="str">
        <f t="shared" si="401"/>
        <v/>
      </c>
      <c r="AU329" s="16" t="str">
        <f t="shared" si="394"/>
        <v/>
      </c>
      <c r="AV329" s="16" t="str">
        <f t="shared" si="337"/>
        <v/>
      </c>
      <c r="AW329" s="14" t="str">
        <f t="shared" si="371"/>
        <v/>
      </c>
      <c r="AX329" s="5" t="str">
        <f t="shared" si="338"/>
        <v/>
      </c>
      <c r="AY329" s="16" t="str">
        <f t="shared" si="339"/>
        <v/>
      </c>
      <c r="AZ329" s="16" t="str">
        <f t="shared" si="340"/>
        <v/>
      </c>
      <c r="BA329" s="16" t="str">
        <f t="shared" si="372"/>
        <v/>
      </c>
      <c r="BB329" s="16" t="str">
        <f t="shared" ca="1" si="373"/>
        <v/>
      </c>
      <c r="BF329" s="5">
        <v>308</v>
      </c>
      <c r="BG329" s="4" t="str">
        <f t="shared" si="374"/>
        <v/>
      </c>
      <c r="BH329" s="5" t="str">
        <f t="shared" si="402"/>
        <v/>
      </c>
      <c r="BI329" s="5" t="str">
        <f t="shared" ca="1" si="375"/>
        <v/>
      </c>
      <c r="BJ329" s="2" t="str">
        <f t="shared" si="376"/>
        <v/>
      </c>
      <c r="BK329" s="2" t="str">
        <f t="shared" si="403"/>
        <v/>
      </c>
      <c r="BL329" s="16" t="str">
        <f t="shared" si="395"/>
        <v/>
      </c>
      <c r="BM329" s="16" t="str">
        <f t="shared" si="341"/>
        <v/>
      </c>
      <c r="BN329" s="14" t="str">
        <f t="shared" si="377"/>
        <v/>
      </c>
      <c r="BO329" s="5" t="str">
        <f t="shared" si="342"/>
        <v/>
      </c>
      <c r="BP329" s="16" t="str">
        <f t="shared" si="343"/>
        <v/>
      </c>
      <c r="BQ329" s="16" t="str">
        <f t="shared" si="344"/>
        <v/>
      </c>
      <c r="BR329" s="16" t="str">
        <f t="shared" si="378"/>
        <v/>
      </c>
      <c r="BS329" s="16" t="str">
        <f t="shared" ca="1" si="379"/>
        <v/>
      </c>
      <c r="BW329" s="5">
        <v>308</v>
      </c>
      <c r="BX329" s="4" t="str">
        <f t="shared" si="380"/>
        <v/>
      </c>
      <c r="BY329" s="5" t="str">
        <f t="shared" si="404"/>
        <v/>
      </c>
      <c r="BZ329" s="5" t="str">
        <f t="shared" ca="1" si="381"/>
        <v/>
      </c>
      <c r="CA329" s="2" t="str">
        <f t="shared" si="382"/>
        <v/>
      </c>
      <c r="CB329" s="2" t="str">
        <f t="shared" si="405"/>
        <v/>
      </c>
      <c r="CC329" s="16" t="str">
        <f t="shared" si="396"/>
        <v/>
      </c>
      <c r="CD329" s="16" t="str">
        <f t="shared" si="345"/>
        <v/>
      </c>
      <c r="CE329" s="14" t="str">
        <f t="shared" si="383"/>
        <v/>
      </c>
      <c r="CF329" s="5" t="str">
        <f t="shared" si="346"/>
        <v/>
      </c>
      <c r="CG329" s="16" t="str">
        <f t="shared" si="347"/>
        <v/>
      </c>
      <c r="CH329" s="16" t="str">
        <f t="shared" si="348"/>
        <v/>
      </c>
      <c r="CI329" s="16" t="str">
        <f t="shared" si="384"/>
        <v/>
      </c>
      <c r="CJ329" s="16" t="str">
        <f t="shared" ca="1" si="385"/>
        <v/>
      </c>
      <c r="CN329" s="5">
        <v>308</v>
      </c>
      <c r="CO329" s="4" t="str">
        <f t="shared" si="386"/>
        <v/>
      </c>
      <c r="CP329" s="5" t="str">
        <f t="shared" si="406"/>
        <v/>
      </c>
      <c r="CQ329" s="5" t="str">
        <f t="shared" ca="1" si="387"/>
        <v/>
      </c>
      <c r="CR329" s="2" t="str">
        <f t="shared" si="388"/>
        <v/>
      </c>
      <c r="CS329" s="2" t="str">
        <f t="shared" si="407"/>
        <v/>
      </c>
      <c r="CT329" s="16" t="str">
        <f t="shared" si="397"/>
        <v/>
      </c>
      <c r="CU329" s="16" t="str">
        <f t="shared" si="349"/>
        <v/>
      </c>
      <c r="CV329" s="14" t="str">
        <f t="shared" si="389"/>
        <v/>
      </c>
      <c r="CW329" s="5" t="str">
        <f t="shared" si="350"/>
        <v/>
      </c>
      <c r="CX329" s="16" t="str">
        <f t="shared" si="351"/>
        <v/>
      </c>
      <c r="CY329" s="16" t="str">
        <f t="shared" si="352"/>
        <v/>
      </c>
      <c r="CZ329" s="16" t="str">
        <f t="shared" si="390"/>
        <v/>
      </c>
      <c r="DA329" s="16" t="str">
        <f t="shared" ca="1" si="391"/>
        <v/>
      </c>
    </row>
    <row r="330" spans="2:105">
      <c r="B330" s="5">
        <v>309</v>
      </c>
      <c r="C330" s="4" t="str">
        <f t="shared" si="353"/>
        <v/>
      </c>
      <c r="D330" s="5" t="str">
        <f t="shared" si="354"/>
        <v/>
      </c>
      <c r="E330" s="5" t="str">
        <f t="shared" ca="1" si="355"/>
        <v/>
      </c>
      <c r="F330" s="2" t="str">
        <f t="shared" si="356"/>
        <v/>
      </c>
      <c r="G330" s="2" t="str">
        <f t="shared" si="328"/>
        <v/>
      </c>
      <c r="H330" s="16" t="str">
        <f t="shared" si="392"/>
        <v/>
      </c>
      <c r="I330" s="16" t="str">
        <f t="shared" si="329"/>
        <v/>
      </c>
      <c r="J330" s="14" t="str">
        <f t="shared" si="357"/>
        <v/>
      </c>
      <c r="K330" s="5" t="str">
        <f t="shared" si="330"/>
        <v/>
      </c>
      <c r="L330" s="16" t="str">
        <f t="shared" si="331"/>
        <v/>
      </c>
      <c r="M330" s="16" t="str">
        <f t="shared" si="332"/>
        <v/>
      </c>
      <c r="N330" s="16" t="str">
        <f t="shared" si="358"/>
        <v/>
      </c>
      <c r="O330" s="16" t="str">
        <f t="shared" ca="1" si="359"/>
        <v/>
      </c>
      <c r="P330" s="82"/>
      <c r="Q330" s="77" t="str">
        <f>IFERROR(IF('Simulación Cliente'!$H$21="Simple",G330+H330+I330+J330+K330,AC330+AD330+AE330+AF330+AG330),"")</f>
        <v/>
      </c>
      <c r="R330" s="79" t="str">
        <f t="shared" ca="1" si="360"/>
        <v/>
      </c>
      <c r="S330" s="78" t="str">
        <f ca="1">IFERROR((1+'Simulación Cliente'!$E$21)^(R330/360),"")</f>
        <v/>
      </c>
      <c r="T330" s="75" t="str">
        <f t="shared" ca="1" si="361"/>
        <v/>
      </c>
      <c r="X330" s="5">
        <v>309</v>
      </c>
      <c r="Y330" s="4" t="str">
        <f t="shared" si="362"/>
        <v/>
      </c>
      <c r="Z330" s="5" t="str">
        <f t="shared" si="398"/>
        <v/>
      </c>
      <c r="AA330" s="5" t="str">
        <f t="shared" ca="1" si="363"/>
        <v/>
      </c>
      <c r="AB330" s="2" t="str">
        <f t="shared" si="364"/>
        <v/>
      </c>
      <c r="AC330" s="2" t="str">
        <f t="shared" si="399"/>
        <v/>
      </c>
      <c r="AD330" s="16" t="str">
        <f t="shared" si="393"/>
        <v/>
      </c>
      <c r="AE330" s="16" t="str">
        <f t="shared" si="333"/>
        <v/>
      </c>
      <c r="AF330" s="14" t="str">
        <f t="shared" si="365"/>
        <v/>
      </c>
      <c r="AG330" s="5" t="str">
        <f t="shared" si="334"/>
        <v/>
      </c>
      <c r="AH330" s="16" t="str">
        <f t="shared" si="335"/>
        <v/>
      </c>
      <c r="AI330" s="16" t="str">
        <f t="shared" si="336"/>
        <v/>
      </c>
      <c r="AJ330" s="16" t="str">
        <f t="shared" si="366"/>
        <v/>
      </c>
      <c r="AK330" s="16" t="str">
        <f t="shared" ca="1" si="367"/>
        <v/>
      </c>
      <c r="AO330" s="5">
        <v>309</v>
      </c>
      <c r="AP330" s="4" t="str">
        <f t="shared" si="368"/>
        <v/>
      </c>
      <c r="AQ330" s="5" t="str">
        <f t="shared" si="400"/>
        <v/>
      </c>
      <c r="AR330" s="5" t="str">
        <f t="shared" ca="1" si="369"/>
        <v/>
      </c>
      <c r="AS330" s="2" t="str">
        <f t="shared" si="370"/>
        <v/>
      </c>
      <c r="AT330" s="2" t="str">
        <f t="shared" si="401"/>
        <v/>
      </c>
      <c r="AU330" s="16" t="str">
        <f t="shared" si="394"/>
        <v/>
      </c>
      <c r="AV330" s="16" t="str">
        <f t="shared" si="337"/>
        <v/>
      </c>
      <c r="AW330" s="14" t="str">
        <f t="shared" si="371"/>
        <v/>
      </c>
      <c r="AX330" s="5" t="str">
        <f t="shared" si="338"/>
        <v/>
      </c>
      <c r="AY330" s="16" t="str">
        <f t="shared" si="339"/>
        <v/>
      </c>
      <c r="AZ330" s="16" t="str">
        <f t="shared" si="340"/>
        <v/>
      </c>
      <c r="BA330" s="16" t="str">
        <f t="shared" si="372"/>
        <v/>
      </c>
      <c r="BB330" s="16" t="str">
        <f t="shared" ca="1" si="373"/>
        <v/>
      </c>
      <c r="BF330" s="5">
        <v>309</v>
      </c>
      <c r="BG330" s="4" t="str">
        <f t="shared" si="374"/>
        <v/>
      </c>
      <c r="BH330" s="5" t="str">
        <f t="shared" si="402"/>
        <v/>
      </c>
      <c r="BI330" s="5" t="str">
        <f t="shared" ca="1" si="375"/>
        <v/>
      </c>
      <c r="BJ330" s="2" t="str">
        <f t="shared" si="376"/>
        <v/>
      </c>
      <c r="BK330" s="2" t="str">
        <f t="shared" si="403"/>
        <v/>
      </c>
      <c r="BL330" s="16" t="str">
        <f t="shared" si="395"/>
        <v/>
      </c>
      <c r="BM330" s="16" t="str">
        <f t="shared" si="341"/>
        <v/>
      </c>
      <c r="BN330" s="14" t="str">
        <f t="shared" si="377"/>
        <v/>
      </c>
      <c r="BO330" s="5" t="str">
        <f t="shared" si="342"/>
        <v/>
      </c>
      <c r="BP330" s="16" t="str">
        <f t="shared" si="343"/>
        <v/>
      </c>
      <c r="BQ330" s="16" t="str">
        <f t="shared" si="344"/>
        <v/>
      </c>
      <c r="BR330" s="16" t="str">
        <f t="shared" si="378"/>
        <v/>
      </c>
      <c r="BS330" s="16" t="str">
        <f t="shared" ca="1" si="379"/>
        <v/>
      </c>
      <c r="BW330" s="5">
        <v>309</v>
      </c>
      <c r="BX330" s="4" t="str">
        <f t="shared" si="380"/>
        <v/>
      </c>
      <c r="BY330" s="5" t="str">
        <f t="shared" si="404"/>
        <v/>
      </c>
      <c r="BZ330" s="5" t="str">
        <f t="shared" ca="1" si="381"/>
        <v/>
      </c>
      <c r="CA330" s="2" t="str">
        <f t="shared" si="382"/>
        <v/>
      </c>
      <c r="CB330" s="2" t="str">
        <f t="shared" si="405"/>
        <v/>
      </c>
      <c r="CC330" s="16" t="str">
        <f t="shared" si="396"/>
        <v/>
      </c>
      <c r="CD330" s="16" t="str">
        <f t="shared" si="345"/>
        <v/>
      </c>
      <c r="CE330" s="14" t="str">
        <f t="shared" si="383"/>
        <v/>
      </c>
      <c r="CF330" s="5" t="str">
        <f t="shared" si="346"/>
        <v/>
      </c>
      <c r="CG330" s="16" t="str">
        <f t="shared" si="347"/>
        <v/>
      </c>
      <c r="CH330" s="16" t="str">
        <f t="shared" si="348"/>
        <v/>
      </c>
      <c r="CI330" s="16" t="str">
        <f t="shared" si="384"/>
        <v/>
      </c>
      <c r="CJ330" s="16" t="str">
        <f t="shared" ca="1" si="385"/>
        <v/>
      </c>
      <c r="CN330" s="5">
        <v>309</v>
      </c>
      <c r="CO330" s="4" t="str">
        <f t="shared" si="386"/>
        <v/>
      </c>
      <c r="CP330" s="5" t="str">
        <f t="shared" si="406"/>
        <v/>
      </c>
      <c r="CQ330" s="5" t="str">
        <f t="shared" ca="1" si="387"/>
        <v/>
      </c>
      <c r="CR330" s="2" t="str">
        <f t="shared" si="388"/>
        <v/>
      </c>
      <c r="CS330" s="2" t="str">
        <f t="shared" si="407"/>
        <v/>
      </c>
      <c r="CT330" s="16" t="str">
        <f t="shared" si="397"/>
        <v/>
      </c>
      <c r="CU330" s="16" t="str">
        <f t="shared" si="349"/>
        <v/>
      </c>
      <c r="CV330" s="14" t="str">
        <f t="shared" si="389"/>
        <v/>
      </c>
      <c r="CW330" s="5" t="str">
        <f t="shared" si="350"/>
        <v/>
      </c>
      <c r="CX330" s="16" t="str">
        <f t="shared" si="351"/>
        <v/>
      </c>
      <c r="CY330" s="16" t="str">
        <f t="shared" si="352"/>
        <v/>
      </c>
      <c r="CZ330" s="16" t="str">
        <f t="shared" si="390"/>
        <v/>
      </c>
      <c r="DA330" s="16" t="str">
        <f t="shared" ca="1" si="391"/>
        <v/>
      </c>
    </row>
    <row r="331" spans="2:105">
      <c r="B331" s="5">
        <v>310</v>
      </c>
      <c r="C331" s="4" t="str">
        <f t="shared" si="353"/>
        <v/>
      </c>
      <c r="D331" s="5" t="str">
        <f t="shared" si="354"/>
        <v/>
      </c>
      <c r="E331" s="5" t="str">
        <f t="shared" ca="1" si="355"/>
        <v/>
      </c>
      <c r="F331" s="2" t="str">
        <f t="shared" si="356"/>
        <v/>
      </c>
      <c r="G331" s="2" t="str">
        <f t="shared" si="328"/>
        <v/>
      </c>
      <c r="H331" s="16" t="str">
        <f t="shared" si="392"/>
        <v/>
      </c>
      <c r="I331" s="16" t="str">
        <f t="shared" si="329"/>
        <v/>
      </c>
      <c r="J331" s="14" t="str">
        <f t="shared" si="357"/>
        <v/>
      </c>
      <c r="K331" s="5" t="str">
        <f t="shared" si="330"/>
        <v/>
      </c>
      <c r="L331" s="16" t="str">
        <f t="shared" si="331"/>
        <v/>
      </c>
      <c r="M331" s="16" t="str">
        <f t="shared" si="332"/>
        <v/>
      </c>
      <c r="N331" s="16" t="str">
        <f t="shared" si="358"/>
        <v/>
      </c>
      <c r="O331" s="16" t="str">
        <f t="shared" ca="1" si="359"/>
        <v/>
      </c>
      <c r="P331" s="82"/>
      <c r="Q331" s="77" t="str">
        <f>IFERROR(IF('Simulación Cliente'!$H$21="Simple",G331+H331+I331+J331+K331,AC331+AD331+AE331+AF331+AG331),"")</f>
        <v/>
      </c>
      <c r="R331" s="79" t="str">
        <f t="shared" ca="1" si="360"/>
        <v/>
      </c>
      <c r="S331" s="78" t="str">
        <f ca="1">IFERROR((1+'Simulación Cliente'!$E$21)^(R331/360),"")</f>
        <v/>
      </c>
      <c r="T331" s="75" t="str">
        <f t="shared" ca="1" si="361"/>
        <v/>
      </c>
      <c r="X331" s="5">
        <v>310</v>
      </c>
      <c r="Y331" s="4" t="str">
        <f t="shared" si="362"/>
        <v/>
      </c>
      <c r="Z331" s="5" t="str">
        <f t="shared" si="398"/>
        <v/>
      </c>
      <c r="AA331" s="5" t="str">
        <f t="shared" ca="1" si="363"/>
        <v/>
      </c>
      <c r="AB331" s="2" t="str">
        <f t="shared" si="364"/>
        <v/>
      </c>
      <c r="AC331" s="2" t="str">
        <f t="shared" si="399"/>
        <v/>
      </c>
      <c r="AD331" s="16" t="str">
        <f t="shared" si="393"/>
        <v/>
      </c>
      <c r="AE331" s="16" t="str">
        <f t="shared" si="333"/>
        <v/>
      </c>
      <c r="AF331" s="14" t="str">
        <f t="shared" si="365"/>
        <v/>
      </c>
      <c r="AG331" s="5" t="str">
        <f t="shared" si="334"/>
        <v/>
      </c>
      <c r="AH331" s="16" t="str">
        <f t="shared" si="335"/>
        <v/>
      </c>
      <c r="AI331" s="16" t="str">
        <f t="shared" si="336"/>
        <v/>
      </c>
      <c r="AJ331" s="16" t="str">
        <f t="shared" si="366"/>
        <v/>
      </c>
      <c r="AK331" s="16" t="str">
        <f t="shared" ca="1" si="367"/>
        <v/>
      </c>
      <c r="AO331" s="5">
        <v>310</v>
      </c>
      <c r="AP331" s="4" t="str">
        <f t="shared" si="368"/>
        <v/>
      </c>
      <c r="AQ331" s="5" t="str">
        <f t="shared" si="400"/>
        <v/>
      </c>
      <c r="AR331" s="5" t="str">
        <f t="shared" ca="1" si="369"/>
        <v/>
      </c>
      <c r="AS331" s="2" t="str">
        <f t="shared" si="370"/>
        <v/>
      </c>
      <c r="AT331" s="2" t="str">
        <f t="shared" si="401"/>
        <v/>
      </c>
      <c r="AU331" s="16" t="str">
        <f t="shared" si="394"/>
        <v/>
      </c>
      <c r="AV331" s="16" t="str">
        <f t="shared" si="337"/>
        <v/>
      </c>
      <c r="AW331" s="14" t="str">
        <f t="shared" si="371"/>
        <v/>
      </c>
      <c r="AX331" s="5" t="str">
        <f t="shared" si="338"/>
        <v/>
      </c>
      <c r="AY331" s="16" t="str">
        <f t="shared" si="339"/>
        <v/>
      </c>
      <c r="AZ331" s="16" t="str">
        <f t="shared" si="340"/>
        <v/>
      </c>
      <c r="BA331" s="16" t="str">
        <f t="shared" si="372"/>
        <v/>
      </c>
      <c r="BB331" s="16" t="str">
        <f t="shared" ca="1" si="373"/>
        <v/>
      </c>
      <c r="BF331" s="5">
        <v>310</v>
      </c>
      <c r="BG331" s="4" t="str">
        <f t="shared" si="374"/>
        <v/>
      </c>
      <c r="BH331" s="5" t="str">
        <f t="shared" si="402"/>
        <v/>
      </c>
      <c r="BI331" s="5" t="str">
        <f t="shared" ca="1" si="375"/>
        <v/>
      </c>
      <c r="BJ331" s="2" t="str">
        <f t="shared" si="376"/>
        <v/>
      </c>
      <c r="BK331" s="2" t="str">
        <f t="shared" si="403"/>
        <v/>
      </c>
      <c r="BL331" s="16" t="str">
        <f t="shared" si="395"/>
        <v/>
      </c>
      <c r="BM331" s="16" t="str">
        <f t="shared" si="341"/>
        <v/>
      </c>
      <c r="BN331" s="14" t="str">
        <f t="shared" si="377"/>
        <v/>
      </c>
      <c r="BO331" s="5" t="str">
        <f t="shared" si="342"/>
        <v/>
      </c>
      <c r="BP331" s="16" t="str">
        <f t="shared" si="343"/>
        <v/>
      </c>
      <c r="BQ331" s="16" t="str">
        <f t="shared" si="344"/>
        <v/>
      </c>
      <c r="BR331" s="16" t="str">
        <f t="shared" si="378"/>
        <v/>
      </c>
      <c r="BS331" s="16" t="str">
        <f t="shared" ca="1" si="379"/>
        <v/>
      </c>
      <c r="BW331" s="5">
        <v>310</v>
      </c>
      <c r="BX331" s="4" t="str">
        <f t="shared" si="380"/>
        <v/>
      </c>
      <c r="BY331" s="5" t="str">
        <f t="shared" si="404"/>
        <v/>
      </c>
      <c r="BZ331" s="5" t="str">
        <f t="shared" ca="1" si="381"/>
        <v/>
      </c>
      <c r="CA331" s="2" t="str">
        <f t="shared" si="382"/>
        <v/>
      </c>
      <c r="CB331" s="2" t="str">
        <f t="shared" si="405"/>
        <v/>
      </c>
      <c r="CC331" s="16" t="str">
        <f t="shared" si="396"/>
        <v/>
      </c>
      <c r="CD331" s="16" t="str">
        <f t="shared" si="345"/>
        <v/>
      </c>
      <c r="CE331" s="14" t="str">
        <f t="shared" si="383"/>
        <v/>
      </c>
      <c r="CF331" s="5" t="str">
        <f t="shared" si="346"/>
        <v/>
      </c>
      <c r="CG331" s="16" t="str">
        <f t="shared" si="347"/>
        <v/>
      </c>
      <c r="CH331" s="16" t="str">
        <f t="shared" si="348"/>
        <v/>
      </c>
      <c r="CI331" s="16" t="str">
        <f t="shared" si="384"/>
        <v/>
      </c>
      <c r="CJ331" s="16" t="str">
        <f t="shared" ca="1" si="385"/>
        <v/>
      </c>
      <c r="CN331" s="5">
        <v>310</v>
      </c>
      <c r="CO331" s="4" t="str">
        <f t="shared" si="386"/>
        <v/>
      </c>
      <c r="CP331" s="5" t="str">
        <f t="shared" si="406"/>
        <v/>
      </c>
      <c r="CQ331" s="5" t="str">
        <f t="shared" ca="1" si="387"/>
        <v/>
      </c>
      <c r="CR331" s="2" t="str">
        <f t="shared" si="388"/>
        <v/>
      </c>
      <c r="CS331" s="2" t="str">
        <f t="shared" si="407"/>
        <v/>
      </c>
      <c r="CT331" s="16" t="str">
        <f t="shared" si="397"/>
        <v/>
      </c>
      <c r="CU331" s="16" t="str">
        <f t="shared" si="349"/>
        <v/>
      </c>
      <c r="CV331" s="14" t="str">
        <f t="shared" si="389"/>
        <v/>
      </c>
      <c r="CW331" s="5" t="str">
        <f t="shared" si="350"/>
        <v/>
      </c>
      <c r="CX331" s="16" t="str">
        <f t="shared" si="351"/>
        <v/>
      </c>
      <c r="CY331" s="16" t="str">
        <f t="shared" si="352"/>
        <v/>
      </c>
      <c r="CZ331" s="16" t="str">
        <f t="shared" si="390"/>
        <v/>
      </c>
      <c r="DA331" s="16" t="str">
        <f t="shared" ca="1" si="391"/>
        <v/>
      </c>
    </row>
    <row r="332" spans="2:105">
      <c r="B332" s="5">
        <v>311</v>
      </c>
      <c r="C332" s="4" t="str">
        <f t="shared" si="353"/>
        <v/>
      </c>
      <c r="D332" s="5" t="str">
        <f t="shared" si="354"/>
        <v/>
      </c>
      <c r="E332" s="5" t="str">
        <f t="shared" ca="1" si="355"/>
        <v/>
      </c>
      <c r="F332" s="2" t="str">
        <f t="shared" si="356"/>
        <v/>
      </c>
      <c r="G332" s="2" t="str">
        <f t="shared" si="328"/>
        <v/>
      </c>
      <c r="H332" s="16" t="str">
        <f t="shared" si="392"/>
        <v/>
      </c>
      <c r="I332" s="16" t="str">
        <f t="shared" si="329"/>
        <v/>
      </c>
      <c r="J332" s="14" t="str">
        <f t="shared" si="357"/>
        <v/>
      </c>
      <c r="K332" s="5" t="str">
        <f t="shared" si="330"/>
        <v/>
      </c>
      <c r="L332" s="16" t="str">
        <f t="shared" si="331"/>
        <v/>
      </c>
      <c r="M332" s="16" t="str">
        <f t="shared" si="332"/>
        <v/>
      </c>
      <c r="N332" s="16" t="str">
        <f t="shared" si="358"/>
        <v/>
      </c>
      <c r="O332" s="16" t="str">
        <f t="shared" ca="1" si="359"/>
        <v/>
      </c>
      <c r="P332" s="82"/>
      <c r="Q332" s="77" t="str">
        <f>IFERROR(IF('Simulación Cliente'!$H$21="Simple",G332+H332+I332+J332+K332,AC332+AD332+AE332+AF332+AG332),"")</f>
        <v/>
      </c>
      <c r="R332" s="79" t="str">
        <f t="shared" ca="1" si="360"/>
        <v/>
      </c>
      <c r="S332" s="78" t="str">
        <f ca="1">IFERROR((1+'Simulación Cliente'!$E$21)^(R332/360),"")</f>
        <v/>
      </c>
      <c r="T332" s="75" t="str">
        <f t="shared" ca="1" si="361"/>
        <v/>
      </c>
      <c r="X332" s="5">
        <v>311</v>
      </c>
      <c r="Y332" s="4" t="str">
        <f t="shared" si="362"/>
        <v/>
      </c>
      <c r="Z332" s="5" t="str">
        <f t="shared" si="398"/>
        <v/>
      </c>
      <c r="AA332" s="5" t="str">
        <f t="shared" ca="1" si="363"/>
        <v/>
      </c>
      <c r="AB332" s="2" t="str">
        <f t="shared" si="364"/>
        <v/>
      </c>
      <c r="AC332" s="2" t="str">
        <f t="shared" si="399"/>
        <v/>
      </c>
      <c r="AD332" s="16" t="str">
        <f t="shared" si="393"/>
        <v/>
      </c>
      <c r="AE332" s="16" t="str">
        <f t="shared" si="333"/>
        <v/>
      </c>
      <c r="AF332" s="14" t="str">
        <f t="shared" si="365"/>
        <v/>
      </c>
      <c r="AG332" s="5" t="str">
        <f t="shared" si="334"/>
        <v/>
      </c>
      <c r="AH332" s="16" t="str">
        <f t="shared" si="335"/>
        <v/>
      </c>
      <c r="AI332" s="16" t="str">
        <f t="shared" si="336"/>
        <v/>
      </c>
      <c r="AJ332" s="16" t="str">
        <f t="shared" si="366"/>
        <v/>
      </c>
      <c r="AK332" s="16" t="str">
        <f t="shared" ca="1" si="367"/>
        <v/>
      </c>
      <c r="AO332" s="5">
        <v>311</v>
      </c>
      <c r="AP332" s="4" t="str">
        <f t="shared" si="368"/>
        <v/>
      </c>
      <c r="AQ332" s="5" t="str">
        <f t="shared" si="400"/>
        <v/>
      </c>
      <c r="AR332" s="5" t="str">
        <f t="shared" ca="1" si="369"/>
        <v/>
      </c>
      <c r="AS332" s="2" t="str">
        <f t="shared" si="370"/>
        <v/>
      </c>
      <c r="AT332" s="2" t="str">
        <f t="shared" si="401"/>
        <v/>
      </c>
      <c r="AU332" s="16" t="str">
        <f t="shared" si="394"/>
        <v/>
      </c>
      <c r="AV332" s="16" t="str">
        <f t="shared" si="337"/>
        <v/>
      </c>
      <c r="AW332" s="14" t="str">
        <f t="shared" si="371"/>
        <v/>
      </c>
      <c r="AX332" s="5" t="str">
        <f t="shared" si="338"/>
        <v/>
      </c>
      <c r="AY332" s="16" t="str">
        <f t="shared" si="339"/>
        <v/>
      </c>
      <c r="AZ332" s="16" t="str">
        <f t="shared" si="340"/>
        <v/>
      </c>
      <c r="BA332" s="16" t="str">
        <f t="shared" si="372"/>
        <v/>
      </c>
      <c r="BB332" s="16" t="str">
        <f t="shared" ca="1" si="373"/>
        <v/>
      </c>
      <c r="BF332" s="5">
        <v>311</v>
      </c>
      <c r="BG332" s="4" t="str">
        <f t="shared" si="374"/>
        <v/>
      </c>
      <c r="BH332" s="5" t="str">
        <f t="shared" si="402"/>
        <v/>
      </c>
      <c r="BI332" s="5" t="str">
        <f t="shared" ca="1" si="375"/>
        <v/>
      </c>
      <c r="BJ332" s="2" t="str">
        <f t="shared" si="376"/>
        <v/>
      </c>
      <c r="BK332" s="2" t="str">
        <f t="shared" si="403"/>
        <v/>
      </c>
      <c r="BL332" s="16" t="str">
        <f t="shared" si="395"/>
        <v/>
      </c>
      <c r="BM332" s="16" t="str">
        <f t="shared" si="341"/>
        <v/>
      </c>
      <c r="BN332" s="14" t="str">
        <f t="shared" si="377"/>
        <v/>
      </c>
      <c r="BO332" s="5" t="str">
        <f t="shared" si="342"/>
        <v/>
      </c>
      <c r="BP332" s="16" t="str">
        <f t="shared" si="343"/>
        <v/>
      </c>
      <c r="BQ332" s="16" t="str">
        <f t="shared" si="344"/>
        <v/>
      </c>
      <c r="BR332" s="16" t="str">
        <f t="shared" si="378"/>
        <v/>
      </c>
      <c r="BS332" s="16" t="str">
        <f t="shared" ca="1" si="379"/>
        <v/>
      </c>
      <c r="BW332" s="5">
        <v>311</v>
      </c>
      <c r="BX332" s="4" t="str">
        <f t="shared" si="380"/>
        <v/>
      </c>
      <c r="BY332" s="5" t="str">
        <f t="shared" si="404"/>
        <v/>
      </c>
      <c r="BZ332" s="5" t="str">
        <f t="shared" ca="1" si="381"/>
        <v/>
      </c>
      <c r="CA332" s="2" t="str">
        <f t="shared" si="382"/>
        <v/>
      </c>
      <c r="CB332" s="2" t="str">
        <f t="shared" si="405"/>
        <v/>
      </c>
      <c r="CC332" s="16" t="str">
        <f t="shared" si="396"/>
        <v/>
      </c>
      <c r="CD332" s="16" t="str">
        <f t="shared" si="345"/>
        <v/>
      </c>
      <c r="CE332" s="14" t="str">
        <f t="shared" si="383"/>
        <v/>
      </c>
      <c r="CF332" s="5" t="str">
        <f t="shared" si="346"/>
        <v/>
      </c>
      <c r="CG332" s="16" t="str">
        <f t="shared" si="347"/>
        <v/>
      </c>
      <c r="CH332" s="16" t="str">
        <f t="shared" si="348"/>
        <v/>
      </c>
      <c r="CI332" s="16" t="str">
        <f t="shared" si="384"/>
        <v/>
      </c>
      <c r="CJ332" s="16" t="str">
        <f t="shared" ca="1" si="385"/>
        <v/>
      </c>
      <c r="CN332" s="5">
        <v>311</v>
      </c>
      <c r="CO332" s="4" t="str">
        <f t="shared" si="386"/>
        <v/>
      </c>
      <c r="CP332" s="5" t="str">
        <f t="shared" si="406"/>
        <v/>
      </c>
      <c r="CQ332" s="5" t="str">
        <f t="shared" ca="1" si="387"/>
        <v/>
      </c>
      <c r="CR332" s="2" t="str">
        <f t="shared" si="388"/>
        <v/>
      </c>
      <c r="CS332" s="2" t="str">
        <f t="shared" si="407"/>
        <v/>
      </c>
      <c r="CT332" s="16" t="str">
        <f t="shared" si="397"/>
        <v/>
      </c>
      <c r="CU332" s="16" t="str">
        <f t="shared" si="349"/>
        <v/>
      </c>
      <c r="CV332" s="14" t="str">
        <f t="shared" si="389"/>
        <v/>
      </c>
      <c r="CW332" s="5" t="str">
        <f t="shared" si="350"/>
        <v/>
      </c>
      <c r="CX332" s="16" t="str">
        <f t="shared" si="351"/>
        <v/>
      </c>
      <c r="CY332" s="16" t="str">
        <f t="shared" si="352"/>
        <v/>
      </c>
      <c r="CZ332" s="16" t="str">
        <f t="shared" si="390"/>
        <v/>
      </c>
      <c r="DA332" s="16" t="str">
        <f t="shared" ca="1" si="391"/>
        <v/>
      </c>
    </row>
    <row r="333" spans="2:105">
      <c r="B333" s="5">
        <v>312</v>
      </c>
      <c r="C333" s="4" t="str">
        <f t="shared" si="353"/>
        <v/>
      </c>
      <c r="D333" s="5" t="str">
        <f t="shared" si="354"/>
        <v/>
      </c>
      <c r="E333" s="5" t="str">
        <f t="shared" ca="1" si="355"/>
        <v/>
      </c>
      <c r="F333" s="2" t="str">
        <f t="shared" si="356"/>
        <v/>
      </c>
      <c r="G333" s="2" t="str">
        <f t="shared" si="328"/>
        <v/>
      </c>
      <c r="H333" s="16" t="str">
        <f t="shared" si="392"/>
        <v/>
      </c>
      <c r="I333" s="16" t="str">
        <f t="shared" si="329"/>
        <v/>
      </c>
      <c r="J333" s="14" t="str">
        <f t="shared" si="357"/>
        <v/>
      </c>
      <c r="K333" s="5" t="str">
        <f t="shared" si="330"/>
        <v/>
      </c>
      <c r="L333" s="16" t="str">
        <f t="shared" si="331"/>
        <v/>
      </c>
      <c r="M333" s="16" t="str">
        <f t="shared" si="332"/>
        <v/>
      </c>
      <c r="N333" s="16" t="str">
        <f t="shared" si="358"/>
        <v/>
      </c>
      <c r="O333" s="16" t="str">
        <f t="shared" ca="1" si="359"/>
        <v/>
      </c>
      <c r="P333" s="82"/>
      <c r="Q333" s="77" t="str">
        <f>IFERROR(IF('Simulación Cliente'!$H$21="Simple",G333+H333+I333+J333+K333,AC333+AD333+AE333+AF333+AG333),"")</f>
        <v/>
      </c>
      <c r="R333" s="79" t="str">
        <f t="shared" ca="1" si="360"/>
        <v/>
      </c>
      <c r="S333" s="78" t="str">
        <f ca="1">IFERROR((1+'Simulación Cliente'!$E$21)^(R333/360),"")</f>
        <v/>
      </c>
      <c r="T333" s="75" t="str">
        <f t="shared" ca="1" si="361"/>
        <v/>
      </c>
      <c r="X333" s="5">
        <v>312</v>
      </c>
      <c r="Y333" s="4" t="str">
        <f t="shared" si="362"/>
        <v/>
      </c>
      <c r="Z333" s="5" t="str">
        <f t="shared" si="398"/>
        <v/>
      </c>
      <c r="AA333" s="5" t="str">
        <f t="shared" ca="1" si="363"/>
        <v/>
      </c>
      <c r="AB333" s="2" t="str">
        <f t="shared" si="364"/>
        <v/>
      </c>
      <c r="AC333" s="2" t="str">
        <f t="shared" si="399"/>
        <v/>
      </c>
      <c r="AD333" s="16" t="str">
        <f t="shared" si="393"/>
        <v/>
      </c>
      <c r="AE333" s="16" t="str">
        <f t="shared" si="333"/>
        <v/>
      </c>
      <c r="AF333" s="14" t="str">
        <f t="shared" si="365"/>
        <v/>
      </c>
      <c r="AG333" s="5" t="str">
        <f t="shared" si="334"/>
        <v/>
      </c>
      <c r="AH333" s="16" t="str">
        <f t="shared" si="335"/>
        <v/>
      </c>
      <c r="AI333" s="16" t="str">
        <f t="shared" si="336"/>
        <v/>
      </c>
      <c r="AJ333" s="16" t="str">
        <f t="shared" si="366"/>
        <v/>
      </c>
      <c r="AK333" s="16" t="str">
        <f t="shared" ca="1" si="367"/>
        <v/>
      </c>
      <c r="AO333" s="5">
        <v>312</v>
      </c>
      <c r="AP333" s="4" t="str">
        <f t="shared" si="368"/>
        <v/>
      </c>
      <c r="AQ333" s="5" t="str">
        <f t="shared" si="400"/>
        <v/>
      </c>
      <c r="AR333" s="5" t="str">
        <f t="shared" ca="1" si="369"/>
        <v/>
      </c>
      <c r="AS333" s="2" t="str">
        <f t="shared" si="370"/>
        <v/>
      </c>
      <c r="AT333" s="2" t="str">
        <f t="shared" si="401"/>
        <v/>
      </c>
      <c r="AU333" s="16" t="str">
        <f t="shared" si="394"/>
        <v/>
      </c>
      <c r="AV333" s="16" t="str">
        <f t="shared" si="337"/>
        <v/>
      </c>
      <c r="AW333" s="14" t="str">
        <f t="shared" si="371"/>
        <v/>
      </c>
      <c r="AX333" s="5" t="str">
        <f t="shared" si="338"/>
        <v/>
      </c>
      <c r="AY333" s="16" t="str">
        <f t="shared" si="339"/>
        <v/>
      </c>
      <c r="AZ333" s="16" t="str">
        <f t="shared" si="340"/>
        <v/>
      </c>
      <c r="BA333" s="16" t="str">
        <f t="shared" si="372"/>
        <v/>
      </c>
      <c r="BB333" s="16" t="str">
        <f t="shared" ca="1" si="373"/>
        <v/>
      </c>
      <c r="BF333" s="5">
        <v>312</v>
      </c>
      <c r="BG333" s="4" t="str">
        <f t="shared" si="374"/>
        <v/>
      </c>
      <c r="BH333" s="5" t="str">
        <f t="shared" si="402"/>
        <v/>
      </c>
      <c r="BI333" s="5" t="str">
        <f t="shared" ca="1" si="375"/>
        <v/>
      </c>
      <c r="BJ333" s="2" t="str">
        <f t="shared" si="376"/>
        <v/>
      </c>
      <c r="BK333" s="2" t="str">
        <f t="shared" si="403"/>
        <v/>
      </c>
      <c r="BL333" s="16" t="str">
        <f t="shared" si="395"/>
        <v/>
      </c>
      <c r="BM333" s="16" t="str">
        <f t="shared" si="341"/>
        <v/>
      </c>
      <c r="BN333" s="14" t="str">
        <f t="shared" si="377"/>
        <v/>
      </c>
      <c r="BO333" s="5" t="str">
        <f t="shared" si="342"/>
        <v/>
      </c>
      <c r="BP333" s="16" t="str">
        <f t="shared" si="343"/>
        <v/>
      </c>
      <c r="BQ333" s="16" t="str">
        <f t="shared" si="344"/>
        <v/>
      </c>
      <c r="BR333" s="16" t="str">
        <f t="shared" si="378"/>
        <v/>
      </c>
      <c r="BS333" s="16" t="str">
        <f t="shared" ca="1" si="379"/>
        <v/>
      </c>
      <c r="BW333" s="5">
        <v>312</v>
      </c>
      <c r="BX333" s="4" t="str">
        <f t="shared" si="380"/>
        <v/>
      </c>
      <c r="BY333" s="5" t="str">
        <f t="shared" si="404"/>
        <v/>
      </c>
      <c r="BZ333" s="5" t="str">
        <f t="shared" ca="1" si="381"/>
        <v/>
      </c>
      <c r="CA333" s="2" t="str">
        <f t="shared" si="382"/>
        <v/>
      </c>
      <c r="CB333" s="2" t="str">
        <f t="shared" si="405"/>
        <v/>
      </c>
      <c r="CC333" s="16" t="str">
        <f t="shared" si="396"/>
        <v/>
      </c>
      <c r="CD333" s="16" t="str">
        <f t="shared" si="345"/>
        <v/>
      </c>
      <c r="CE333" s="14" t="str">
        <f t="shared" si="383"/>
        <v/>
      </c>
      <c r="CF333" s="5" t="str">
        <f t="shared" si="346"/>
        <v/>
      </c>
      <c r="CG333" s="16" t="str">
        <f t="shared" si="347"/>
        <v/>
      </c>
      <c r="CH333" s="16" t="str">
        <f t="shared" si="348"/>
        <v/>
      </c>
      <c r="CI333" s="16" t="str">
        <f t="shared" si="384"/>
        <v/>
      </c>
      <c r="CJ333" s="16" t="str">
        <f t="shared" ca="1" si="385"/>
        <v/>
      </c>
      <c r="CN333" s="5">
        <v>312</v>
      </c>
      <c r="CO333" s="4" t="str">
        <f t="shared" si="386"/>
        <v/>
      </c>
      <c r="CP333" s="5" t="str">
        <f t="shared" si="406"/>
        <v/>
      </c>
      <c r="CQ333" s="5" t="str">
        <f t="shared" ca="1" si="387"/>
        <v/>
      </c>
      <c r="CR333" s="2" t="str">
        <f t="shared" si="388"/>
        <v/>
      </c>
      <c r="CS333" s="2" t="str">
        <f t="shared" si="407"/>
        <v/>
      </c>
      <c r="CT333" s="16" t="str">
        <f t="shared" si="397"/>
        <v/>
      </c>
      <c r="CU333" s="16" t="str">
        <f t="shared" si="349"/>
        <v/>
      </c>
      <c r="CV333" s="14" t="str">
        <f t="shared" si="389"/>
        <v/>
      </c>
      <c r="CW333" s="5" t="str">
        <f t="shared" si="350"/>
        <v/>
      </c>
      <c r="CX333" s="16" t="str">
        <f t="shared" si="351"/>
        <v/>
      </c>
      <c r="CY333" s="16" t="str">
        <f t="shared" si="352"/>
        <v/>
      </c>
      <c r="CZ333" s="16" t="str">
        <f t="shared" si="390"/>
        <v/>
      </c>
      <c r="DA333" s="16" t="str">
        <f t="shared" ca="1" si="391"/>
        <v/>
      </c>
    </row>
    <row r="334" spans="2:105">
      <c r="B334" s="5">
        <v>313</v>
      </c>
      <c r="C334" s="4" t="str">
        <f t="shared" si="353"/>
        <v/>
      </c>
      <c r="D334" s="5" t="str">
        <f t="shared" si="354"/>
        <v/>
      </c>
      <c r="E334" s="5" t="str">
        <f t="shared" ca="1" si="355"/>
        <v/>
      </c>
      <c r="F334" s="2" t="str">
        <f t="shared" si="356"/>
        <v/>
      </c>
      <c r="G334" s="2" t="str">
        <f t="shared" si="328"/>
        <v/>
      </c>
      <c r="H334" s="16" t="str">
        <f t="shared" si="392"/>
        <v/>
      </c>
      <c r="I334" s="16" t="str">
        <f t="shared" si="329"/>
        <v/>
      </c>
      <c r="J334" s="14" t="str">
        <f t="shared" si="357"/>
        <v/>
      </c>
      <c r="K334" s="5" t="str">
        <f t="shared" si="330"/>
        <v/>
      </c>
      <c r="L334" s="16" t="str">
        <f t="shared" si="331"/>
        <v/>
      </c>
      <c r="M334" s="16" t="str">
        <f t="shared" si="332"/>
        <v/>
      </c>
      <c r="N334" s="16" t="str">
        <f t="shared" si="358"/>
        <v/>
      </c>
      <c r="O334" s="16" t="str">
        <f t="shared" ca="1" si="359"/>
        <v/>
      </c>
      <c r="P334" s="82"/>
      <c r="Q334" s="77" t="str">
        <f>IFERROR(IF('Simulación Cliente'!$H$21="Simple",G334+H334+I334+J334+K334,AC334+AD334+AE334+AF334+AG334),"")</f>
        <v/>
      </c>
      <c r="R334" s="79" t="str">
        <f t="shared" ca="1" si="360"/>
        <v/>
      </c>
      <c r="S334" s="78" t="str">
        <f ca="1">IFERROR((1+'Simulación Cliente'!$E$21)^(R334/360),"")</f>
        <v/>
      </c>
      <c r="T334" s="75" t="str">
        <f t="shared" ca="1" si="361"/>
        <v/>
      </c>
      <c r="X334" s="5">
        <v>313</v>
      </c>
      <c r="Y334" s="4" t="str">
        <f t="shared" si="362"/>
        <v/>
      </c>
      <c r="Z334" s="5" t="str">
        <f t="shared" si="398"/>
        <v/>
      </c>
      <c r="AA334" s="5" t="str">
        <f t="shared" ca="1" si="363"/>
        <v/>
      </c>
      <c r="AB334" s="2" t="str">
        <f t="shared" si="364"/>
        <v/>
      </c>
      <c r="AC334" s="2" t="str">
        <f t="shared" si="399"/>
        <v/>
      </c>
      <c r="AD334" s="16" t="str">
        <f t="shared" si="393"/>
        <v/>
      </c>
      <c r="AE334" s="16" t="str">
        <f t="shared" si="333"/>
        <v/>
      </c>
      <c r="AF334" s="14" t="str">
        <f t="shared" si="365"/>
        <v/>
      </c>
      <c r="AG334" s="5" t="str">
        <f t="shared" si="334"/>
        <v/>
      </c>
      <c r="AH334" s="16" t="str">
        <f t="shared" si="335"/>
        <v/>
      </c>
      <c r="AI334" s="16" t="str">
        <f t="shared" si="336"/>
        <v/>
      </c>
      <c r="AJ334" s="16" t="str">
        <f t="shared" si="366"/>
        <v/>
      </c>
      <c r="AK334" s="16" t="str">
        <f t="shared" ca="1" si="367"/>
        <v/>
      </c>
      <c r="AO334" s="5">
        <v>313</v>
      </c>
      <c r="AP334" s="4" t="str">
        <f t="shared" si="368"/>
        <v/>
      </c>
      <c r="AQ334" s="5" t="str">
        <f t="shared" si="400"/>
        <v/>
      </c>
      <c r="AR334" s="5" t="str">
        <f t="shared" ca="1" si="369"/>
        <v/>
      </c>
      <c r="AS334" s="2" t="str">
        <f t="shared" si="370"/>
        <v/>
      </c>
      <c r="AT334" s="2" t="str">
        <f t="shared" si="401"/>
        <v/>
      </c>
      <c r="AU334" s="16" t="str">
        <f t="shared" si="394"/>
        <v/>
      </c>
      <c r="AV334" s="16" t="str">
        <f t="shared" si="337"/>
        <v/>
      </c>
      <c r="AW334" s="14" t="str">
        <f t="shared" si="371"/>
        <v/>
      </c>
      <c r="AX334" s="5" t="str">
        <f t="shared" si="338"/>
        <v/>
      </c>
      <c r="AY334" s="16" t="str">
        <f t="shared" si="339"/>
        <v/>
      </c>
      <c r="AZ334" s="16" t="str">
        <f t="shared" si="340"/>
        <v/>
      </c>
      <c r="BA334" s="16" t="str">
        <f t="shared" si="372"/>
        <v/>
      </c>
      <c r="BB334" s="16" t="str">
        <f t="shared" ca="1" si="373"/>
        <v/>
      </c>
      <c r="BF334" s="5">
        <v>313</v>
      </c>
      <c r="BG334" s="4" t="str">
        <f t="shared" si="374"/>
        <v/>
      </c>
      <c r="BH334" s="5" t="str">
        <f t="shared" si="402"/>
        <v/>
      </c>
      <c r="BI334" s="5" t="str">
        <f t="shared" ca="1" si="375"/>
        <v/>
      </c>
      <c r="BJ334" s="2" t="str">
        <f t="shared" si="376"/>
        <v/>
      </c>
      <c r="BK334" s="2" t="str">
        <f t="shared" si="403"/>
        <v/>
      </c>
      <c r="BL334" s="16" t="str">
        <f t="shared" si="395"/>
        <v/>
      </c>
      <c r="BM334" s="16" t="str">
        <f t="shared" si="341"/>
        <v/>
      </c>
      <c r="BN334" s="14" t="str">
        <f t="shared" si="377"/>
        <v/>
      </c>
      <c r="BO334" s="5" t="str">
        <f t="shared" si="342"/>
        <v/>
      </c>
      <c r="BP334" s="16" t="str">
        <f t="shared" si="343"/>
        <v/>
      </c>
      <c r="BQ334" s="16" t="str">
        <f t="shared" si="344"/>
        <v/>
      </c>
      <c r="BR334" s="16" t="str">
        <f t="shared" si="378"/>
        <v/>
      </c>
      <c r="BS334" s="16" t="str">
        <f t="shared" ca="1" si="379"/>
        <v/>
      </c>
      <c r="BW334" s="5">
        <v>313</v>
      </c>
      <c r="BX334" s="4" t="str">
        <f t="shared" si="380"/>
        <v/>
      </c>
      <c r="BY334" s="5" t="str">
        <f t="shared" si="404"/>
        <v/>
      </c>
      <c r="BZ334" s="5" t="str">
        <f t="shared" ca="1" si="381"/>
        <v/>
      </c>
      <c r="CA334" s="2" t="str">
        <f t="shared" si="382"/>
        <v/>
      </c>
      <c r="CB334" s="2" t="str">
        <f t="shared" si="405"/>
        <v/>
      </c>
      <c r="CC334" s="16" t="str">
        <f t="shared" si="396"/>
        <v/>
      </c>
      <c r="CD334" s="16" t="str">
        <f t="shared" si="345"/>
        <v/>
      </c>
      <c r="CE334" s="14" t="str">
        <f t="shared" si="383"/>
        <v/>
      </c>
      <c r="CF334" s="5" t="str">
        <f t="shared" si="346"/>
        <v/>
      </c>
      <c r="CG334" s="16" t="str">
        <f t="shared" si="347"/>
        <v/>
      </c>
      <c r="CH334" s="16" t="str">
        <f t="shared" si="348"/>
        <v/>
      </c>
      <c r="CI334" s="16" t="str">
        <f t="shared" si="384"/>
        <v/>
      </c>
      <c r="CJ334" s="16" t="str">
        <f t="shared" ca="1" si="385"/>
        <v/>
      </c>
      <c r="CN334" s="5">
        <v>313</v>
      </c>
      <c r="CO334" s="4" t="str">
        <f t="shared" si="386"/>
        <v/>
      </c>
      <c r="CP334" s="5" t="str">
        <f t="shared" si="406"/>
        <v/>
      </c>
      <c r="CQ334" s="5" t="str">
        <f t="shared" ca="1" si="387"/>
        <v/>
      </c>
      <c r="CR334" s="2" t="str">
        <f t="shared" si="388"/>
        <v/>
      </c>
      <c r="CS334" s="2" t="str">
        <f t="shared" si="407"/>
        <v/>
      </c>
      <c r="CT334" s="16" t="str">
        <f t="shared" si="397"/>
        <v/>
      </c>
      <c r="CU334" s="16" t="str">
        <f t="shared" si="349"/>
        <v/>
      </c>
      <c r="CV334" s="14" t="str">
        <f t="shared" si="389"/>
        <v/>
      </c>
      <c r="CW334" s="5" t="str">
        <f t="shared" si="350"/>
        <v/>
      </c>
      <c r="CX334" s="16" t="str">
        <f t="shared" si="351"/>
        <v/>
      </c>
      <c r="CY334" s="16" t="str">
        <f t="shared" si="352"/>
        <v/>
      </c>
      <c r="CZ334" s="16" t="str">
        <f t="shared" si="390"/>
        <v/>
      </c>
      <c r="DA334" s="16" t="str">
        <f t="shared" ca="1" si="391"/>
        <v/>
      </c>
    </row>
    <row r="335" spans="2:105">
      <c r="B335" s="5">
        <v>314</v>
      </c>
      <c r="C335" s="4" t="str">
        <f t="shared" si="353"/>
        <v/>
      </c>
      <c r="D335" s="5" t="str">
        <f t="shared" si="354"/>
        <v/>
      </c>
      <c r="E335" s="5" t="str">
        <f t="shared" ca="1" si="355"/>
        <v/>
      </c>
      <c r="F335" s="2" t="str">
        <f t="shared" si="356"/>
        <v/>
      </c>
      <c r="G335" s="2" t="str">
        <f t="shared" si="328"/>
        <v/>
      </c>
      <c r="H335" s="16" t="str">
        <f t="shared" si="392"/>
        <v/>
      </c>
      <c r="I335" s="16" t="str">
        <f t="shared" si="329"/>
        <v/>
      </c>
      <c r="J335" s="14" t="str">
        <f t="shared" si="357"/>
        <v/>
      </c>
      <c r="K335" s="5" t="str">
        <f t="shared" si="330"/>
        <v/>
      </c>
      <c r="L335" s="16" t="str">
        <f t="shared" si="331"/>
        <v/>
      </c>
      <c r="M335" s="16" t="str">
        <f t="shared" si="332"/>
        <v/>
      </c>
      <c r="N335" s="16" t="str">
        <f t="shared" si="358"/>
        <v/>
      </c>
      <c r="O335" s="16" t="str">
        <f t="shared" ca="1" si="359"/>
        <v/>
      </c>
      <c r="P335" s="82"/>
      <c r="Q335" s="77" t="str">
        <f>IFERROR(IF('Simulación Cliente'!$H$21="Simple",G335+H335+I335+J335+K335,AC335+AD335+AE335+AF335+AG335),"")</f>
        <v/>
      </c>
      <c r="R335" s="79" t="str">
        <f t="shared" ca="1" si="360"/>
        <v/>
      </c>
      <c r="S335" s="78" t="str">
        <f ca="1">IFERROR((1+'Simulación Cliente'!$E$21)^(R335/360),"")</f>
        <v/>
      </c>
      <c r="T335" s="75" t="str">
        <f t="shared" ca="1" si="361"/>
        <v/>
      </c>
      <c r="X335" s="5">
        <v>314</v>
      </c>
      <c r="Y335" s="4" t="str">
        <f t="shared" si="362"/>
        <v/>
      </c>
      <c r="Z335" s="5" t="str">
        <f t="shared" si="398"/>
        <v/>
      </c>
      <c r="AA335" s="5" t="str">
        <f t="shared" ca="1" si="363"/>
        <v/>
      </c>
      <c r="AB335" s="2" t="str">
        <f t="shared" si="364"/>
        <v/>
      </c>
      <c r="AC335" s="2" t="str">
        <f t="shared" si="399"/>
        <v/>
      </c>
      <c r="AD335" s="16" t="str">
        <f t="shared" si="393"/>
        <v/>
      </c>
      <c r="AE335" s="16" t="str">
        <f t="shared" si="333"/>
        <v/>
      </c>
      <c r="AF335" s="14" t="str">
        <f t="shared" si="365"/>
        <v/>
      </c>
      <c r="AG335" s="5" t="str">
        <f t="shared" si="334"/>
        <v/>
      </c>
      <c r="AH335" s="16" t="str">
        <f t="shared" si="335"/>
        <v/>
      </c>
      <c r="AI335" s="16" t="str">
        <f t="shared" si="336"/>
        <v/>
      </c>
      <c r="AJ335" s="16" t="str">
        <f t="shared" si="366"/>
        <v/>
      </c>
      <c r="AK335" s="16" t="str">
        <f t="shared" ca="1" si="367"/>
        <v/>
      </c>
      <c r="AO335" s="5">
        <v>314</v>
      </c>
      <c r="AP335" s="4" t="str">
        <f t="shared" si="368"/>
        <v/>
      </c>
      <c r="AQ335" s="5" t="str">
        <f t="shared" si="400"/>
        <v/>
      </c>
      <c r="AR335" s="5" t="str">
        <f t="shared" ca="1" si="369"/>
        <v/>
      </c>
      <c r="AS335" s="2" t="str">
        <f t="shared" si="370"/>
        <v/>
      </c>
      <c r="AT335" s="2" t="str">
        <f t="shared" si="401"/>
        <v/>
      </c>
      <c r="AU335" s="16" t="str">
        <f t="shared" si="394"/>
        <v/>
      </c>
      <c r="AV335" s="16" t="str">
        <f t="shared" si="337"/>
        <v/>
      </c>
      <c r="AW335" s="14" t="str">
        <f t="shared" si="371"/>
        <v/>
      </c>
      <c r="AX335" s="5" t="str">
        <f t="shared" si="338"/>
        <v/>
      </c>
      <c r="AY335" s="16" t="str">
        <f t="shared" si="339"/>
        <v/>
      </c>
      <c r="AZ335" s="16" t="str">
        <f t="shared" si="340"/>
        <v/>
      </c>
      <c r="BA335" s="16" t="str">
        <f t="shared" si="372"/>
        <v/>
      </c>
      <c r="BB335" s="16" t="str">
        <f t="shared" ca="1" si="373"/>
        <v/>
      </c>
      <c r="BF335" s="5">
        <v>314</v>
      </c>
      <c r="BG335" s="4" t="str">
        <f t="shared" si="374"/>
        <v/>
      </c>
      <c r="BH335" s="5" t="str">
        <f t="shared" si="402"/>
        <v/>
      </c>
      <c r="BI335" s="5" t="str">
        <f t="shared" ca="1" si="375"/>
        <v/>
      </c>
      <c r="BJ335" s="2" t="str">
        <f t="shared" si="376"/>
        <v/>
      </c>
      <c r="BK335" s="2" t="str">
        <f t="shared" si="403"/>
        <v/>
      </c>
      <c r="BL335" s="16" t="str">
        <f t="shared" si="395"/>
        <v/>
      </c>
      <c r="BM335" s="16" t="str">
        <f t="shared" si="341"/>
        <v/>
      </c>
      <c r="BN335" s="14" t="str">
        <f t="shared" si="377"/>
        <v/>
      </c>
      <c r="BO335" s="5" t="str">
        <f t="shared" si="342"/>
        <v/>
      </c>
      <c r="BP335" s="16" t="str">
        <f t="shared" si="343"/>
        <v/>
      </c>
      <c r="BQ335" s="16" t="str">
        <f t="shared" si="344"/>
        <v/>
      </c>
      <c r="BR335" s="16" t="str">
        <f t="shared" si="378"/>
        <v/>
      </c>
      <c r="BS335" s="16" t="str">
        <f t="shared" ca="1" si="379"/>
        <v/>
      </c>
      <c r="BW335" s="5">
        <v>314</v>
      </c>
      <c r="BX335" s="4" t="str">
        <f t="shared" si="380"/>
        <v/>
      </c>
      <c r="BY335" s="5" t="str">
        <f t="shared" si="404"/>
        <v/>
      </c>
      <c r="BZ335" s="5" t="str">
        <f t="shared" ca="1" si="381"/>
        <v/>
      </c>
      <c r="CA335" s="2" t="str">
        <f t="shared" si="382"/>
        <v/>
      </c>
      <c r="CB335" s="2" t="str">
        <f t="shared" si="405"/>
        <v/>
      </c>
      <c r="CC335" s="16" t="str">
        <f t="shared" si="396"/>
        <v/>
      </c>
      <c r="CD335" s="16" t="str">
        <f t="shared" si="345"/>
        <v/>
      </c>
      <c r="CE335" s="14" t="str">
        <f t="shared" si="383"/>
        <v/>
      </c>
      <c r="CF335" s="5" t="str">
        <f t="shared" si="346"/>
        <v/>
      </c>
      <c r="CG335" s="16" t="str">
        <f t="shared" si="347"/>
        <v/>
      </c>
      <c r="CH335" s="16" t="str">
        <f t="shared" si="348"/>
        <v/>
      </c>
      <c r="CI335" s="16" t="str">
        <f t="shared" si="384"/>
        <v/>
      </c>
      <c r="CJ335" s="16" t="str">
        <f t="shared" ca="1" si="385"/>
        <v/>
      </c>
      <c r="CN335" s="5">
        <v>314</v>
      </c>
      <c r="CO335" s="4" t="str">
        <f t="shared" si="386"/>
        <v/>
      </c>
      <c r="CP335" s="5" t="str">
        <f t="shared" si="406"/>
        <v/>
      </c>
      <c r="CQ335" s="5" t="str">
        <f t="shared" ca="1" si="387"/>
        <v/>
      </c>
      <c r="CR335" s="2" t="str">
        <f t="shared" si="388"/>
        <v/>
      </c>
      <c r="CS335" s="2" t="str">
        <f t="shared" si="407"/>
        <v/>
      </c>
      <c r="CT335" s="16" t="str">
        <f t="shared" si="397"/>
        <v/>
      </c>
      <c r="CU335" s="16" t="str">
        <f t="shared" si="349"/>
        <v/>
      </c>
      <c r="CV335" s="14" t="str">
        <f t="shared" si="389"/>
        <v/>
      </c>
      <c r="CW335" s="5" t="str">
        <f t="shared" si="350"/>
        <v/>
      </c>
      <c r="CX335" s="16" t="str">
        <f t="shared" si="351"/>
        <v/>
      </c>
      <c r="CY335" s="16" t="str">
        <f t="shared" si="352"/>
        <v/>
      </c>
      <c r="CZ335" s="16" t="str">
        <f t="shared" si="390"/>
        <v/>
      </c>
      <c r="DA335" s="16" t="str">
        <f t="shared" ca="1" si="391"/>
        <v/>
      </c>
    </row>
    <row r="336" spans="2:105">
      <c r="B336" s="5">
        <v>315</v>
      </c>
      <c r="C336" s="4" t="str">
        <f t="shared" si="353"/>
        <v/>
      </c>
      <c r="D336" s="5" t="str">
        <f t="shared" si="354"/>
        <v/>
      </c>
      <c r="E336" s="5" t="str">
        <f t="shared" ca="1" si="355"/>
        <v/>
      </c>
      <c r="F336" s="2" t="str">
        <f t="shared" si="356"/>
        <v/>
      </c>
      <c r="G336" s="2" t="str">
        <f t="shared" si="328"/>
        <v/>
      </c>
      <c r="H336" s="16" t="str">
        <f t="shared" si="392"/>
        <v/>
      </c>
      <c r="I336" s="16" t="str">
        <f t="shared" si="329"/>
        <v/>
      </c>
      <c r="J336" s="14" t="str">
        <f t="shared" si="357"/>
        <v/>
      </c>
      <c r="K336" s="5" t="str">
        <f t="shared" si="330"/>
        <v/>
      </c>
      <c r="L336" s="16" t="str">
        <f t="shared" si="331"/>
        <v/>
      </c>
      <c r="M336" s="16" t="str">
        <f t="shared" si="332"/>
        <v/>
      </c>
      <c r="N336" s="16" t="str">
        <f t="shared" si="358"/>
        <v/>
      </c>
      <c r="O336" s="16" t="str">
        <f t="shared" ca="1" si="359"/>
        <v/>
      </c>
      <c r="P336" s="82"/>
      <c r="Q336" s="77" t="str">
        <f>IFERROR(IF('Simulación Cliente'!$H$21="Simple",G336+H336+I336+J336+K336,AC336+AD336+AE336+AF336+AG336),"")</f>
        <v/>
      </c>
      <c r="R336" s="79" t="str">
        <f t="shared" ca="1" si="360"/>
        <v/>
      </c>
      <c r="S336" s="78" t="str">
        <f ca="1">IFERROR((1+'Simulación Cliente'!$E$21)^(R336/360),"")</f>
        <v/>
      </c>
      <c r="T336" s="75" t="str">
        <f t="shared" ca="1" si="361"/>
        <v/>
      </c>
      <c r="X336" s="5">
        <v>315</v>
      </c>
      <c r="Y336" s="4" t="str">
        <f t="shared" si="362"/>
        <v/>
      </c>
      <c r="Z336" s="5" t="str">
        <f t="shared" si="398"/>
        <v/>
      </c>
      <c r="AA336" s="5" t="str">
        <f t="shared" ca="1" si="363"/>
        <v/>
      </c>
      <c r="AB336" s="2" t="str">
        <f t="shared" si="364"/>
        <v/>
      </c>
      <c r="AC336" s="2" t="str">
        <f t="shared" si="399"/>
        <v/>
      </c>
      <c r="AD336" s="16" t="str">
        <f t="shared" si="393"/>
        <v/>
      </c>
      <c r="AE336" s="16" t="str">
        <f t="shared" si="333"/>
        <v/>
      </c>
      <c r="AF336" s="14" t="str">
        <f t="shared" si="365"/>
        <v/>
      </c>
      <c r="AG336" s="5" t="str">
        <f t="shared" si="334"/>
        <v/>
      </c>
      <c r="AH336" s="16" t="str">
        <f t="shared" si="335"/>
        <v/>
      </c>
      <c r="AI336" s="16" t="str">
        <f t="shared" si="336"/>
        <v/>
      </c>
      <c r="AJ336" s="16" t="str">
        <f t="shared" si="366"/>
        <v/>
      </c>
      <c r="AK336" s="16" t="str">
        <f t="shared" ca="1" si="367"/>
        <v/>
      </c>
      <c r="AO336" s="5">
        <v>315</v>
      </c>
      <c r="AP336" s="4" t="str">
        <f t="shared" si="368"/>
        <v/>
      </c>
      <c r="AQ336" s="5" t="str">
        <f t="shared" si="400"/>
        <v/>
      </c>
      <c r="AR336" s="5" t="str">
        <f t="shared" ca="1" si="369"/>
        <v/>
      </c>
      <c r="AS336" s="2" t="str">
        <f t="shared" si="370"/>
        <v/>
      </c>
      <c r="AT336" s="2" t="str">
        <f t="shared" si="401"/>
        <v/>
      </c>
      <c r="AU336" s="16" t="str">
        <f t="shared" si="394"/>
        <v/>
      </c>
      <c r="AV336" s="16" t="str">
        <f t="shared" si="337"/>
        <v/>
      </c>
      <c r="AW336" s="14" t="str">
        <f t="shared" si="371"/>
        <v/>
      </c>
      <c r="AX336" s="5" t="str">
        <f t="shared" si="338"/>
        <v/>
      </c>
      <c r="AY336" s="16" t="str">
        <f t="shared" si="339"/>
        <v/>
      </c>
      <c r="AZ336" s="16" t="str">
        <f t="shared" si="340"/>
        <v/>
      </c>
      <c r="BA336" s="16" t="str">
        <f t="shared" si="372"/>
        <v/>
      </c>
      <c r="BB336" s="16" t="str">
        <f t="shared" ca="1" si="373"/>
        <v/>
      </c>
      <c r="BF336" s="5">
        <v>315</v>
      </c>
      <c r="BG336" s="4" t="str">
        <f t="shared" si="374"/>
        <v/>
      </c>
      <c r="BH336" s="5" t="str">
        <f t="shared" si="402"/>
        <v/>
      </c>
      <c r="BI336" s="5" t="str">
        <f t="shared" ca="1" si="375"/>
        <v/>
      </c>
      <c r="BJ336" s="2" t="str">
        <f t="shared" si="376"/>
        <v/>
      </c>
      <c r="BK336" s="2" t="str">
        <f t="shared" si="403"/>
        <v/>
      </c>
      <c r="BL336" s="16" t="str">
        <f t="shared" si="395"/>
        <v/>
      </c>
      <c r="BM336" s="16" t="str">
        <f t="shared" si="341"/>
        <v/>
      </c>
      <c r="BN336" s="14" t="str">
        <f t="shared" si="377"/>
        <v/>
      </c>
      <c r="BO336" s="5" t="str">
        <f t="shared" si="342"/>
        <v/>
      </c>
      <c r="BP336" s="16" t="str">
        <f t="shared" si="343"/>
        <v/>
      </c>
      <c r="BQ336" s="16" t="str">
        <f t="shared" si="344"/>
        <v/>
      </c>
      <c r="BR336" s="16" t="str">
        <f t="shared" si="378"/>
        <v/>
      </c>
      <c r="BS336" s="16" t="str">
        <f t="shared" ca="1" si="379"/>
        <v/>
      </c>
      <c r="BW336" s="5">
        <v>315</v>
      </c>
      <c r="BX336" s="4" t="str">
        <f t="shared" si="380"/>
        <v/>
      </c>
      <c r="BY336" s="5" t="str">
        <f t="shared" si="404"/>
        <v/>
      </c>
      <c r="BZ336" s="5" t="str">
        <f t="shared" ca="1" si="381"/>
        <v/>
      </c>
      <c r="CA336" s="2" t="str">
        <f t="shared" si="382"/>
        <v/>
      </c>
      <c r="CB336" s="2" t="str">
        <f t="shared" si="405"/>
        <v/>
      </c>
      <c r="CC336" s="16" t="str">
        <f t="shared" si="396"/>
        <v/>
      </c>
      <c r="CD336" s="16" t="str">
        <f t="shared" si="345"/>
        <v/>
      </c>
      <c r="CE336" s="14" t="str">
        <f t="shared" si="383"/>
        <v/>
      </c>
      <c r="CF336" s="5" t="str">
        <f t="shared" si="346"/>
        <v/>
      </c>
      <c r="CG336" s="16" t="str">
        <f t="shared" si="347"/>
        <v/>
      </c>
      <c r="CH336" s="16" t="str">
        <f t="shared" si="348"/>
        <v/>
      </c>
      <c r="CI336" s="16" t="str">
        <f t="shared" si="384"/>
        <v/>
      </c>
      <c r="CJ336" s="16" t="str">
        <f t="shared" ca="1" si="385"/>
        <v/>
      </c>
      <c r="CN336" s="5">
        <v>315</v>
      </c>
      <c r="CO336" s="4" t="str">
        <f t="shared" si="386"/>
        <v/>
      </c>
      <c r="CP336" s="5" t="str">
        <f t="shared" si="406"/>
        <v/>
      </c>
      <c r="CQ336" s="5" t="str">
        <f t="shared" ca="1" si="387"/>
        <v/>
      </c>
      <c r="CR336" s="2" t="str">
        <f t="shared" si="388"/>
        <v/>
      </c>
      <c r="CS336" s="2" t="str">
        <f t="shared" si="407"/>
        <v/>
      </c>
      <c r="CT336" s="16" t="str">
        <f t="shared" si="397"/>
        <v/>
      </c>
      <c r="CU336" s="16" t="str">
        <f t="shared" si="349"/>
        <v/>
      </c>
      <c r="CV336" s="14" t="str">
        <f t="shared" si="389"/>
        <v/>
      </c>
      <c r="CW336" s="5" t="str">
        <f t="shared" si="350"/>
        <v/>
      </c>
      <c r="CX336" s="16" t="str">
        <f t="shared" si="351"/>
        <v/>
      </c>
      <c r="CY336" s="16" t="str">
        <f t="shared" si="352"/>
        <v/>
      </c>
      <c r="CZ336" s="16" t="str">
        <f t="shared" si="390"/>
        <v/>
      </c>
      <c r="DA336" s="16" t="str">
        <f t="shared" ca="1" si="391"/>
        <v/>
      </c>
    </row>
    <row r="337" spans="2:105">
      <c r="B337" s="5">
        <v>316</v>
      </c>
      <c r="C337" s="4" t="str">
        <f t="shared" si="353"/>
        <v/>
      </c>
      <c r="D337" s="5" t="str">
        <f t="shared" si="354"/>
        <v/>
      </c>
      <c r="E337" s="5" t="str">
        <f t="shared" ca="1" si="355"/>
        <v/>
      </c>
      <c r="F337" s="2" t="str">
        <f t="shared" si="356"/>
        <v/>
      </c>
      <c r="G337" s="2" t="str">
        <f t="shared" si="328"/>
        <v/>
      </c>
      <c r="H337" s="16" t="str">
        <f t="shared" si="392"/>
        <v/>
      </c>
      <c r="I337" s="16" t="str">
        <f t="shared" si="329"/>
        <v/>
      </c>
      <c r="J337" s="14" t="str">
        <f t="shared" si="357"/>
        <v/>
      </c>
      <c r="K337" s="5" t="str">
        <f t="shared" si="330"/>
        <v/>
      </c>
      <c r="L337" s="16" t="str">
        <f t="shared" si="331"/>
        <v/>
      </c>
      <c r="M337" s="16" t="str">
        <f t="shared" si="332"/>
        <v/>
      </c>
      <c r="N337" s="16" t="str">
        <f t="shared" si="358"/>
        <v/>
      </c>
      <c r="O337" s="16" t="str">
        <f t="shared" ca="1" si="359"/>
        <v/>
      </c>
      <c r="P337" s="82"/>
      <c r="Q337" s="77" t="str">
        <f>IFERROR(IF('Simulación Cliente'!$H$21="Simple",G337+H337+I337+J337+K337,AC337+AD337+AE337+AF337+AG337),"")</f>
        <v/>
      </c>
      <c r="R337" s="79" t="str">
        <f t="shared" ca="1" si="360"/>
        <v/>
      </c>
      <c r="S337" s="78" t="str">
        <f ca="1">IFERROR((1+'Simulación Cliente'!$E$21)^(R337/360),"")</f>
        <v/>
      </c>
      <c r="T337" s="75" t="str">
        <f t="shared" ca="1" si="361"/>
        <v/>
      </c>
      <c r="X337" s="5">
        <v>316</v>
      </c>
      <c r="Y337" s="4" t="str">
        <f t="shared" si="362"/>
        <v/>
      </c>
      <c r="Z337" s="5" t="str">
        <f t="shared" si="398"/>
        <v/>
      </c>
      <c r="AA337" s="5" t="str">
        <f t="shared" ca="1" si="363"/>
        <v/>
      </c>
      <c r="AB337" s="2" t="str">
        <f t="shared" si="364"/>
        <v/>
      </c>
      <c r="AC337" s="2" t="str">
        <f t="shared" si="399"/>
        <v/>
      </c>
      <c r="AD337" s="16" t="str">
        <f t="shared" si="393"/>
        <v/>
      </c>
      <c r="AE337" s="16" t="str">
        <f t="shared" si="333"/>
        <v/>
      </c>
      <c r="AF337" s="14" t="str">
        <f t="shared" si="365"/>
        <v/>
      </c>
      <c r="AG337" s="5" t="str">
        <f t="shared" si="334"/>
        <v/>
      </c>
      <c r="AH337" s="16" t="str">
        <f t="shared" si="335"/>
        <v/>
      </c>
      <c r="AI337" s="16" t="str">
        <f t="shared" si="336"/>
        <v/>
      </c>
      <c r="AJ337" s="16" t="str">
        <f t="shared" si="366"/>
        <v/>
      </c>
      <c r="AK337" s="16" t="str">
        <f t="shared" ca="1" si="367"/>
        <v/>
      </c>
      <c r="AO337" s="5">
        <v>316</v>
      </c>
      <c r="AP337" s="4" t="str">
        <f t="shared" si="368"/>
        <v/>
      </c>
      <c r="AQ337" s="5" t="str">
        <f t="shared" si="400"/>
        <v/>
      </c>
      <c r="AR337" s="5" t="str">
        <f t="shared" ca="1" si="369"/>
        <v/>
      </c>
      <c r="AS337" s="2" t="str">
        <f t="shared" si="370"/>
        <v/>
      </c>
      <c r="AT337" s="2" t="str">
        <f t="shared" si="401"/>
        <v/>
      </c>
      <c r="AU337" s="16" t="str">
        <f t="shared" si="394"/>
        <v/>
      </c>
      <c r="AV337" s="16" t="str">
        <f t="shared" si="337"/>
        <v/>
      </c>
      <c r="AW337" s="14" t="str">
        <f t="shared" si="371"/>
        <v/>
      </c>
      <c r="AX337" s="5" t="str">
        <f t="shared" si="338"/>
        <v/>
      </c>
      <c r="AY337" s="16" t="str">
        <f t="shared" si="339"/>
        <v/>
      </c>
      <c r="AZ337" s="16" t="str">
        <f t="shared" si="340"/>
        <v/>
      </c>
      <c r="BA337" s="16" t="str">
        <f t="shared" si="372"/>
        <v/>
      </c>
      <c r="BB337" s="16" t="str">
        <f t="shared" ca="1" si="373"/>
        <v/>
      </c>
      <c r="BF337" s="5">
        <v>316</v>
      </c>
      <c r="BG337" s="4" t="str">
        <f t="shared" si="374"/>
        <v/>
      </c>
      <c r="BH337" s="5" t="str">
        <f t="shared" si="402"/>
        <v/>
      </c>
      <c r="BI337" s="5" t="str">
        <f t="shared" ca="1" si="375"/>
        <v/>
      </c>
      <c r="BJ337" s="2" t="str">
        <f t="shared" si="376"/>
        <v/>
      </c>
      <c r="BK337" s="2" t="str">
        <f t="shared" si="403"/>
        <v/>
      </c>
      <c r="BL337" s="16" t="str">
        <f t="shared" si="395"/>
        <v/>
      </c>
      <c r="BM337" s="16" t="str">
        <f t="shared" si="341"/>
        <v/>
      </c>
      <c r="BN337" s="14" t="str">
        <f t="shared" si="377"/>
        <v/>
      </c>
      <c r="BO337" s="5" t="str">
        <f t="shared" si="342"/>
        <v/>
      </c>
      <c r="BP337" s="16" t="str">
        <f t="shared" si="343"/>
        <v/>
      </c>
      <c r="BQ337" s="16" t="str">
        <f t="shared" si="344"/>
        <v/>
      </c>
      <c r="BR337" s="16" t="str">
        <f t="shared" si="378"/>
        <v/>
      </c>
      <c r="BS337" s="16" t="str">
        <f t="shared" ca="1" si="379"/>
        <v/>
      </c>
      <c r="BW337" s="5">
        <v>316</v>
      </c>
      <c r="BX337" s="4" t="str">
        <f t="shared" si="380"/>
        <v/>
      </c>
      <c r="BY337" s="5" t="str">
        <f t="shared" si="404"/>
        <v/>
      </c>
      <c r="BZ337" s="5" t="str">
        <f t="shared" ca="1" si="381"/>
        <v/>
      </c>
      <c r="CA337" s="2" t="str">
        <f t="shared" si="382"/>
        <v/>
      </c>
      <c r="CB337" s="2" t="str">
        <f t="shared" si="405"/>
        <v/>
      </c>
      <c r="CC337" s="16" t="str">
        <f t="shared" si="396"/>
        <v/>
      </c>
      <c r="CD337" s="16" t="str">
        <f t="shared" si="345"/>
        <v/>
      </c>
      <c r="CE337" s="14" t="str">
        <f t="shared" si="383"/>
        <v/>
      </c>
      <c r="CF337" s="5" t="str">
        <f t="shared" si="346"/>
        <v/>
      </c>
      <c r="CG337" s="16" t="str">
        <f t="shared" si="347"/>
        <v/>
      </c>
      <c r="CH337" s="16" t="str">
        <f t="shared" si="348"/>
        <v/>
      </c>
      <c r="CI337" s="16" t="str">
        <f t="shared" si="384"/>
        <v/>
      </c>
      <c r="CJ337" s="16" t="str">
        <f t="shared" ca="1" si="385"/>
        <v/>
      </c>
      <c r="CN337" s="5">
        <v>316</v>
      </c>
      <c r="CO337" s="4" t="str">
        <f t="shared" si="386"/>
        <v/>
      </c>
      <c r="CP337" s="5" t="str">
        <f t="shared" si="406"/>
        <v/>
      </c>
      <c r="CQ337" s="5" t="str">
        <f t="shared" ca="1" si="387"/>
        <v/>
      </c>
      <c r="CR337" s="2" t="str">
        <f t="shared" si="388"/>
        <v/>
      </c>
      <c r="CS337" s="2" t="str">
        <f t="shared" si="407"/>
        <v/>
      </c>
      <c r="CT337" s="16" t="str">
        <f t="shared" si="397"/>
        <v/>
      </c>
      <c r="CU337" s="16" t="str">
        <f t="shared" si="349"/>
        <v/>
      </c>
      <c r="CV337" s="14" t="str">
        <f t="shared" si="389"/>
        <v/>
      </c>
      <c r="CW337" s="5" t="str">
        <f t="shared" si="350"/>
        <v/>
      </c>
      <c r="CX337" s="16" t="str">
        <f t="shared" si="351"/>
        <v/>
      </c>
      <c r="CY337" s="16" t="str">
        <f t="shared" si="352"/>
        <v/>
      </c>
      <c r="CZ337" s="16" t="str">
        <f t="shared" si="390"/>
        <v/>
      </c>
      <c r="DA337" s="16" t="str">
        <f t="shared" ca="1" si="391"/>
        <v/>
      </c>
    </row>
    <row r="338" spans="2:105">
      <c r="B338" s="5">
        <v>317</v>
      </c>
      <c r="C338" s="4" t="str">
        <f t="shared" si="353"/>
        <v/>
      </c>
      <c r="D338" s="5" t="str">
        <f t="shared" si="354"/>
        <v/>
      </c>
      <c r="E338" s="5" t="str">
        <f t="shared" ca="1" si="355"/>
        <v/>
      </c>
      <c r="F338" s="2" t="str">
        <f t="shared" si="356"/>
        <v/>
      </c>
      <c r="G338" s="2" t="str">
        <f t="shared" si="328"/>
        <v/>
      </c>
      <c r="H338" s="16" t="str">
        <f t="shared" si="392"/>
        <v/>
      </c>
      <c r="I338" s="16" t="str">
        <f t="shared" si="329"/>
        <v/>
      </c>
      <c r="J338" s="14" t="str">
        <f t="shared" si="357"/>
        <v/>
      </c>
      <c r="K338" s="5" t="str">
        <f t="shared" si="330"/>
        <v/>
      </c>
      <c r="L338" s="16" t="str">
        <f t="shared" si="331"/>
        <v/>
      </c>
      <c r="M338" s="16" t="str">
        <f t="shared" si="332"/>
        <v/>
      </c>
      <c r="N338" s="16" t="str">
        <f t="shared" si="358"/>
        <v/>
      </c>
      <c r="O338" s="16" t="str">
        <f t="shared" ca="1" si="359"/>
        <v/>
      </c>
      <c r="P338" s="82"/>
      <c r="Q338" s="77" t="str">
        <f>IFERROR(IF('Simulación Cliente'!$H$21="Simple",G338+H338+I338+J338+K338,AC338+AD338+AE338+AF338+AG338),"")</f>
        <v/>
      </c>
      <c r="R338" s="79" t="str">
        <f t="shared" ca="1" si="360"/>
        <v/>
      </c>
      <c r="S338" s="78" t="str">
        <f ca="1">IFERROR((1+'Simulación Cliente'!$E$21)^(R338/360),"")</f>
        <v/>
      </c>
      <c r="T338" s="75" t="str">
        <f t="shared" ca="1" si="361"/>
        <v/>
      </c>
      <c r="X338" s="5">
        <v>317</v>
      </c>
      <c r="Y338" s="4" t="str">
        <f t="shared" si="362"/>
        <v/>
      </c>
      <c r="Z338" s="5" t="str">
        <f t="shared" si="398"/>
        <v/>
      </c>
      <c r="AA338" s="5" t="str">
        <f t="shared" ca="1" si="363"/>
        <v/>
      </c>
      <c r="AB338" s="2" t="str">
        <f t="shared" si="364"/>
        <v/>
      </c>
      <c r="AC338" s="2" t="str">
        <f t="shared" si="399"/>
        <v/>
      </c>
      <c r="AD338" s="16" t="str">
        <f t="shared" si="393"/>
        <v/>
      </c>
      <c r="AE338" s="16" t="str">
        <f t="shared" si="333"/>
        <v/>
      </c>
      <c r="AF338" s="14" t="str">
        <f t="shared" si="365"/>
        <v/>
      </c>
      <c r="AG338" s="5" t="str">
        <f t="shared" si="334"/>
        <v/>
      </c>
      <c r="AH338" s="16" t="str">
        <f t="shared" si="335"/>
        <v/>
      </c>
      <c r="AI338" s="16" t="str">
        <f t="shared" si="336"/>
        <v/>
      </c>
      <c r="AJ338" s="16" t="str">
        <f t="shared" si="366"/>
        <v/>
      </c>
      <c r="AK338" s="16" t="str">
        <f t="shared" ca="1" si="367"/>
        <v/>
      </c>
      <c r="AO338" s="5">
        <v>317</v>
      </c>
      <c r="AP338" s="4" t="str">
        <f t="shared" si="368"/>
        <v/>
      </c>
      <c r="AQ338" s="5" t="str">
        <f t="shared" si="400"/>
        <v/>
      </c>
      <c r="AR338" s="5" t="str">
        <f t="shared" ca="1" si="369"/>
        <v/>
      </c>
      <c r="AS338" s="2" t="str">
        <f t="shared" si="370"/>
        <v/>
      </c>
      <c r="AT338" s="2" t="str">
        <f t="shared" si="401"/>
        <v/>
      </c>
      <c r="AU338" s="16" t="str">
        <f t="shared" si="394"/>
        <v/>
      </c>
      <c r="AV338" s="16" t="str">
        <f t="shared" si="337"/>
        <v/>
      </c>
      <c r="AW338" s="14" t="str">
        <f t="shared" si="371"/>
        <v/>
      </c>
      <c r="AX338" s="5" t="str">
        <f t="shared" si="338"/>
        <v/>
      </c>
      <c r="AY338" s="16" t="str">
        <f t="shared" si="339"/>
        <v/>
      </c>
      <c r="AZ338" s="16" t="str">
        <f t="shared" si="340"/>
        <v/>
      </c>
      <c r="BA338" s="16" t="str">
        <f t="shared" si="372"/>
        <v/>
      </c>
      <c r="BB338" s="16" t="str">
        <f t="shared" ca="1" si="373"/>
        <v/>
      </c>
      <c r="BF338" s="5">
        <v>317</v>
      </c>
      <c r="BG338" s="4" t="str">
        <f t="shared" si="374"/>
        <v/>
      </c>
      <c r="BH338" s="5" t="str">
        <f t="shared" si="402"/>
        <v/>
      </c>
      <c r="BI338" s="5" t="str">
        <f t="shared" ca="1" si="375"/>
        <v/>
      </c>
      <c r="BJ338" s="2" t="str">
        <f t="shared" si="376"/>
        <v/>
      </c>
      <c r="BK338" s="2" t="str">
        <f t="shared" si="403"/>
        <v/>
      </c>
      <c r="BL338" s="16" t="str">
        <f t="shared" si="395"/>
        <v/>
      </c>
      <c r="BM338" s="16" t="str">
        <f t="shared" si="341"/>
        <v/>
      </c>
      <c r="BN338" s="14" t="str">
        <f t="shared" si="377"/>
        <v/>
      </c>
      <c r="BO338" s="5" t="str">
        <f t="shared" si="342"/>
        <v/>
      </c>
      <c r="BP338" s="16" t="str">
        <f t="shared" si="343"/>
        <v/>
      </c>
      <c r="BQ338" s="16" t="str">
        <f t="shared" si="344"/>
        <v/>
      </c>
      <c r="BR338" s="16" t="str">
        <f t="shared" si="378"/>
        <v/>
      </c>
      <c r="BS338" s="16" t="str">
        <f t="shared" ca="1" si="379"/>
        <v/>
      </c>
      <c r="BW338" s="5">
        <v>317</v>
      </c>
      <c r="BX338" s="4" t="str">
        <f t="shared" si="380"/>
        <v/>
      </c>
      <c r="BY338" s="5" t="str">
        <f t="shared" si="404"/>
        <v/>
      </c>
      <c r="BZ338" s="5" t="str">
        <f t="shared" ca="1" si="381"/>
        <v/>
      </c>
      <c r="CA338" s="2" t="str">
        <f t="shared" si="382"/>
        <v/>
      </c>
      <c r="CB338" s="2" t="str">
        <f t="shared" si="405"/>
        <v/>
      </c>
      <c r="CC338" s="16" t="str">
        <f t="shared" si="396"/>
        <v/>
      </c>
      <c r="CD338" s="16" t="str">
        <f t="shared" si="345"/>
        <v/>
      </c>
      <c r="CE338" s="14" t="str">
        <f t="shared" si="383"/>
        <v/>
      </c>
      <c r="CF338" s="5" t="str">
        <f t="shared" si="346"/>
        <v/>
      </c>
      <c r="CG338" s="16" t="str">
        <f t="shared" si="347"/>
        <v/>
      </c>
      <c r="CH338" s="16" t="str">
        <f t="shared" si="348"/>
        <v/>
      </c>
      <c r="CI338" s="16" t="str">
        <f t="shared" si="384"/>
        <v/>
      </c>
      <c r="CJ338" s="16" t="str">
        <f t="shared" ca="1" si="385"/>
        <v/>
      </c>
      <c r="CN338" s="5">
        <v>317</v>
      </c>
      <c r="CO338" s="4" t="str">
        <f t="shared" si="386"/>
        <v/>
      </c>
      <c r="CP338" s="5" t="str">
        <f t="shared" si="406"/>
        <v/>
      </c>
      <c r="CQ338" s="5" t="str">
        <f t="shared" ca="1" si="387"/>
        <v/>
      </c>
      <c r="CR338" s="2" t="str">
        <f t="shared" si="388"/>
        <v/>
      </c>
      <c r="CS338" s="2" t="str">
        <f t="shared" si="407"/>
        <v/>
      </c>
      <c r="CT338" s="16" t="str">
        <f t="shared" si="397"/>
        <v/>
      </c>
      <c r="CU338" s="16" t="str">
        <f t="shared" si="349"/>
        <v/>
      </c>
      <c r="CV338" s="14" t="str">
        <f t="shared" si="389"/>
        <v/>
      </c>
      <c r="CW338" s="5" t="str">
        <f t="shared" si="350"/>
        <v/>
      </c>
      <c r="CX338" s="16" t="str">
        <f t="shared" si="351"/>
        <v/>
      </c>
      <c r="CY338" s="16" t="str">
        <f t="shared" si="352"/>
        <v/>
      </c>
      <c r="CZ338" s="16" t="str">
        <f t="shared" si="390"/>
        <v/>
      </c>
      <c r="DA338" s="16" t="str">
        <f t="shared" ca="1" si="391"/>
        <v/>
      </c>
    </row>
    <row r="339" spans="2:105">
      <c r="B339" s="5">
        <v>318</v>
      </c>
      <c r="C339" s="4" t="str">
        <f t="shared" si="353"/>
        <v/>
      </c>
      <c r="D339" s="5" t="str">
        <f t="shared" si="354"/>
        <v/>
      </c>
      <c r="E339" s="5" t="str">
        <f t="shared" ca="1" si="355"/>
        <v/>
      </c>
      <c r="F339" s="2" t="str">
        <f t="shared" si="356"/>
        <v/>
      </c>
      <c r="G339" s="2" t="str">
        <f t="shared" si="328"/>
        <v/>
      </c>
      <c r="H339" s="16" t="str">
        <f t="shared" si="392"/>
        <v/>
      </c>
      <c r="I339" s="16" t="str">
        <f t="shared" si="329"/>
        <v/>
      </c>
      <c r="J339" s="14" t="str">
        <f t="shared" si="357"/>
        <v/>
      </c>
      <c r="K339" s="5" t="str">
        <f t="shared" si="330"/>
        <v/>
      </c>
      <c r="L339" s="16" t="str">
        <f t="shared" si="331"/>
        <v/>
      </c>
      <c r="M339" s="16" t="str">
        <f t="shared" si="332"/>
        <v/>
      </c>
      <c r="N339" s="16" t="str">
        <f t="shared" si="358"/>
        <v/>
      </c>
      <c r="O339" s="16" t="str">
        <f t="shared" ca="1" si="359"/>
        <v/>
      </c>
      <c r="P339" s="82"/>
      <c r="Q339" s="77" t="str">
        <f>IFERROR(IF('Simulación Cliente'!$H$21="Simple",G339+H339+I339+J339+K339,AC339+AD339+AE339+AF339+AG339),"")</f>
        <v/>
      </c>
      <c r="R339" s="79" t="str">
        <f t="shared" ca="1" si="360"/>
        <v/>
      </c>
      <c r="S339" s="78" t="str">
        <f ca="1">IFERROR((1+'Simulación Cliente'!$E$21)^(R339/360),"")</f>
        <v/>
      </c>
      <c r="T339" s="75" t="str">
        <f t="shared" ca="1" si="361"/>
        <v/>
      </c>
      <c r="X339" s="5">
        <v>318</v>
      </c>
      <c r="Y339" s="4" t="str">
        <f t="shared" si="362"/>
        <v/>
      </c>
      <c r="Z339" s="5" t="str">
        <f t="shared" si="398"/>
        <v/>
      </c>
      <c r="AA339" s="5" t="str">
        <f t="shared" ca="1" si="363"/>
        <v/>
      </c>
      <c r="AB339" s="2" t="str">
        <f t="shared" si="364"/>
        <v/>
      </c>
      <c r="AC339" s="2" t="str">
        <f t="shared" si="399"/>
        <v/>
      </c>
      <c r="AD339" s="16" t="str">
        <f t="shared" si="393"/>
        <v/>
      </c>
      <c r="AE339" s="16" t="str">
        <f t="shared" si="333"/>
        <v/>
      </c>
      <c r="AF339" s="14" t="str">
        <f t="shared" si="365"/>
        <v/>
      </c>
      <c r="AG339" s="5" t="str">
        <f t="shared" si="334"/>
        <v/>
      </c>
      <c r="AH339" s="16" t="str">
        <f t="shared" si="335"/>
        <v/>
      </c>
      <c r="AI339" s="16" t="str">
        <f t="shared" si="336"/>
        <v/>
      </c>
      <c r="AJ339" s="16" t="str">
        <f t="shared" si="366"/>
        <v/>
      </c>
      <c r="AK339" s="16" t="str">
        <f t="shared" ca="1" si="367"/>
        <v/>
      </c>
      <c r="AO339" s="5">
        <v>318</v>
      </c>
      <c r="AP339" s="4" t="str">
        <f t="shared" si="368"/>
        <v/>
      </c>
      <c r="AQ339" s="5" t="str">
        <f t="shared" si="400"/>
        <v/>
      </c>
      <c r="AR339" s="5" t="str">
        <f t="shared" ca="1" si="369"/>
        <v/>
      </c>
      <c r="AS339" s="2" t="str">
        <f t="shared" si="370"/>
        <v/>
      </c>
      <c r="AT339" s="2" t="str">
        <f t="shared" si="401"/>
        <v/>
      </c>
      <c r="AU339" s="16" t="str">
        <f t="shared" si="394"/>
        <v/>
      </c>
      <c r="AV339" s="16" t="str">
        <f t="shared" si="337"/>
        <v/>
      </c>
      <c r="AW339" s="14" t="str">
        <f t="shared" si="371"/>
        <v/>
      </c>
      <c r="AX339" s="5" t="str">
        <f t="shared" si="338"/>
        <v/>
      </c>
      <c r="AY339" s="16" t="str">
        <f t="shared" si="339"/>
        <v/>
      </c>
      <c r="AZ339" s="16" t="str">
        <f t="shared" si="340"/>
        <v/>
      </c>
      <c r="BA339" s="16" t="str">
        <f t="shared" si="372"/>
        <v/>
      </c>
      <c r="BB339" s="16" t="str">
        <f t="shared" ca="1" si="373"/>
        <v/>
      </c>
      <c r="BF339" s="5">
        <v>318</v>
      </c>
      <c r="BG339" s="4" t="str">
        <f t="shared" si="374"/>
        <v/>
      </c>
      <c r="BH339" s="5" t="str">
        <f t="shared" si="402"/>
        <v/>
      </c>
      <c r="BI339" s="5" t="str">
        <f t="shared" ca="1" si="375"/>
        <v/>
      </c>
      <c r="BJ339" s="2" t="str">
        <f t="shared" si="376"/>
        <v/>
      </c>
      <c r="BK339" s="2" t="str">
        <f t="shared" si="403"/>
        <v/>
      </c>
      <c r="BL339" s="16" t="str">
        <f t="shared" si="395"/>
        <v/>
      </c>
      <c r="BM339" s="16" t="str">
        <f t="shared" si="341"/>
        <v/>
      </c>
      <c r="BN339" s="14" t="str">
        <f t="shared" si="377"/>
        <v/>
      </c>
      <c r="BO339" s="5" t="str">
        <f t="shared" si="342"/>
        <v/>
      </c>
      <c r="BP339" s="16" t="str">
        <f t="shared" si="343"/>
        <v/>
      </c>
      <c r="BQ339" s="16" t="str">
        <f t="shared" si="344"/>
        <v/>
      </c>
      <c r="BR339" s="16" t="str">
        <f t="shared" si="378"/>
        <v/>
      </c>
      <c r="BS339" s="16" t="str">
        <f t="shared" ca="1" si="379"/>
        <v/>
      </c>
      <c r="BW339" s="5">
        <v>318</v>
      </c>
      <c r="BX339" s="4" t="str">
        <f t="shared" si="380"/>
        <v/>
      </c>
      <c r="BY339" s="5" t="str">
        <f t="shared" si="404"/>
        <v/>
      </c>
      <c r="BZ339" s="5" t="str">
        <f t="shared" ca="1" si="381"/>
        <v/>
      </c>
      <c r="CA339" s="2" t="str">
        <f t="shared" si="382"/>
        <v/>
      </c>
      <c r="CB339" s="2" t="str">
        <f t="shared" si="405"/>
        <v/>
      </c>
      <c r="CC339" s="16" t="str">
        <f t="shared" si="396"/>
        <v/>
      </c>
      <c r="CD339" s="16" t="str">
        <f t="shared" si="345"/>
        <v/>
      </c>
      <c r="CE339" s="14" t="str">
        <f t="shared" si="383"/>
        <v/>
      </c>
      <c r="CF339" s="5" t="str">
        <f t="shared" si="346"/>
        <v/>
      </c>
      <c r="CG339" s="16" t="str">
        <f t="shared" si="347"/>
        <v/>
      </c>
      <c r="CH339" s="16" t="str">
        <f t="shared" si="348"/>
        <v/>
      </c>
      <c r="CI339" s="16" t="str">
        <f t="shared" si="384"/>
        <v/>
      </c>
      <c r="CJ339" s="16" t="str">
        <f t="shared" ca="1" si="385"/>
        <v/>
      </c>
      <c r="CN339" s="5">
        <v>318</v>
      </c>
      <c r="CO339" s="4" t="str">
        <f t="shared" si="386"/>
        <v/>
      </c>
      <c r="CP339" s="5" t="str">
        <f t="shared" si="406"/>
        <v/>
      </c>
      <c r="CQ339" s="5" t="str">
        <f t="shared" ca="1" si="387"/>
        <v/>
      </c>
      <c r="CR339" s="2" t="str">
        <f t="shared" si="388"/>
        <v/>
      </c>
      <c r="CS339" s="2" t="str">
        <f t="shared" si="407"/>
        <v/>
      </c>
      <c r="CT339" s="16" t="str">
        <f t="shared" si="397"/>
        <v/>
      </c>
      <c r="CU339" s="16" t="str">
        <f t="shared" si="349"/>
        <v/>
      </c>
      <c r="CV339" s="14" t="str">
        <f t="shared" si="389"/>
        <v/>
      </c>
      <c r="CW339" s="5" t="str">
        <f t="shared" si="350"/>
        <v/>
      </c>
      <c r="CX339" s="16" t="str">
        <f t="shared" si="351"/>
        <v/>
      </c>
      <c r="CY339" s="16" t="str">
        <f t="shared" si="352"/>
        <v/>
      </c>
      <c r="CZ339" s="16" t="str">
        <f t="shared" si="390"/>
        <v/>
      </c>
      <c r="DA339" s="16" t="str">
        <f t="shared" ca="1" si="391"/>
        <v/>
      </c>
    </row>
    <row r="340" spans="2:105">
      <c r="B340" s="5">
        <v>319</v>
      </c>
      <c r="C340" s="4" t="str">
        <f t="shared" si="353"/>
        <v/>
      </c>
      <c r="D340" s="5" t="str">
        <f t="shared" si="354"/>
        <v/>
      </c>
      <c r="E340" s="5" t="str">
        <f t="shared" ca="1" si="355"/>
        <v/>
      </c>
      <c r="F340" s="2" t="str">
        <f t="shared" si="356"/>
        <v/>
      </c>
      <c r="G340" s="2" t="str">
        <f t="shared" si="328"/>
        <v/>
      </c>
      <c r="H340" s="16" t="str">
        <f t="shared" si="392"/>
        <v/>
      </c>
      <c r="I340" s="16" t="str">
        <f t="shared" si="329"/>
        <v/>
      </c>
      <c r="J340" s="14" t="str">
        <f t="shared" si="357"/>
        <v/>
      </c>
      <c r="K340" s="5" t="str">
        <f t="shared" si="330"/>
        <v/>
      </c>
      <c r="L340" s="16" t="str">
        <f t="shared" si="331"/>
        <v/>
      </c>
      <c r="M340" s="16" t="str">
        <f t="shared" si="332"/>
        <v/>
      </c>
      <c r="N340" s="16" t="str">
        <f t="shared" si="358"/>
        <v/>
      </c>
      <c r="O340" s="16" t="str">
        <f t="shared" ca="1" si="359"/>
        <v/>
      </c>
      <c r="P340" s="82"/>
      <c r="Q340" s="77" t="str">
        <f>IFERROR(IF('Simulación Cliente'!$H$21="Simple",G340+H340+I340+J340+K340,AC340+AD340+AE340+AF340+AG340),"")</f>
        <v/>
      </c>
      <c r="R340" s="79" t="str">
        <f t="shared" ca="1" si="360"/>
        <v/>
      </c>
      <c r="S340" s="78" t="str">
        <f ca="1">IFERROR((1+'Simulación Cliente'!$E$21)^(R340/360),"")</f>
        <v/>
      </c>
      <c r="T340" s="75" t="str">
        <f t="shared" ca="1" si="361"/>
        <v/>
      </c>
      <c r="X340" s="5">
        <v>319</v>
      </c>
      <c r="Y340" s="4" t="str">
        <f t="shared" si="362"/>
        <v/>
      </c>
      <c r="Z340" s="5" t="str">
        <f t="shared" si="398"/>
        <v/>
      </c>
      <c r="AA340" s="5" t="str">
        <f t="shared" ca="1" si="363"/>
        <v/>
      </c>
      <c r="AB340" s="2" t="str">
        <f t="shared" si="364"/>
        <v/>
      </c>
      <c r="AC340" s="2" t="str">
        <f t="shared" si="399"/>
        <v/>
      </c>
      <c r="AD340" s="16" t="str">
        <f t="shared" si="393"/>
        <v/>
      </c>
      <c r="AE340" s="16" t="str">
        <f t="shared" si="333"/>
        <v/>
      </c>
      <c r="AF340" s="14" t="str">
        <f t="shared" si="365"/>
        <v/>
      </c>
      <c r="AG340" s="5" t="str">
        <f t="shared" si="334"/>
        <v/>
      </c>
      <c r="AH340" s="16" t="str">
        <f t="shared" si="335"/>
        <v/>
      </c>
      <c r="AI340" s="16" t="str">
        <f t="shared" si="336"/>
        <v/>
      </c>
      <c r="AJ340" s="16" t="str">
        <f t="shared" si="366"/>
        <v/>
      </c>
      <c r="AK340" s="16" t="str">
        <f t="shared" ca="1" si="367"/>
        <v/>
      </c>
      <c r="AO340" s="5">
        <v>319</v>
      </c>
      <c r="AP340" s="4" t="str">
        <f t="shared" si="368"/>
        <v/>
      </c>
      <c r="AQ340" s="5" t="str">
        <f t="shared" si="400"/>
        <v/>
      </c>
      <c r="AR340" s="5" t="str">
        <f t="shared" ca="1" si="369"/>
        <v/>
      </c>
      <c r="AS340" s="2" t="str">
        <f t="shared" si="370"/>
        <v/>
      </c>
      <c r="AT340" s="2" t="str">
        <f t="shared" si="401"/>
        <v/>
      </c>
      <c r="AU340" s="16" t="str">
        <f t="shared" si="394"/>
        <v/>
      </c>
      <c r="AV340" s="16" t="str">
        <f t="shared" si="337"/>
        <v/>
      </c>
      <c r="AW340" s="14" t="str">
        <f t="shared" si="371"/>
        <v/>
      </c>
      <c r="AX340" s="5" t="str">
        <f t="shared" si="338"/>
        <v/>
      </c>
      <c r="AY340" s="16" t="str">
        <f t="shared" si="339"/>
        <v/>
      </c>
      <c r="AZ340" s="16" t="str">
        <f t="shared" si="340"/>
        <v/>
      </c>
      <c r="BA340" s="16" t="str">
        <f t="shared" si="372"/>
        <v/>
      </c>
      <c r="BB340" s="16" t="str">
        <f t="shared" ca="1" si="373"/>
        <v/>
      </c>
      <c r="BF340" s="5">
        <v>319</v>
      </c>
      <c r="BG340" s="4" t="str">
        <f t="shared" si="374"/>
        <v/>
      </c>
      <c r="BH340" s="5" t="str">
        <f t="shared" si="402"/>
        <v/>
      </c>
      <c r="BI340" s="5" t="str">
        <f t="shared" ca="1" si="375"/>
        <v/>
      </c>
      <c r="BJ340" s="2" t="str">
        <f t="shared" si="376"/>
        <v/>
      </c>
      <c r="BK340" s="2" t="str">
        <f t="shared" si="403"/>
        <v/>
      </c>
      <c r="BL340" s="16" t="str">
        <f t="shared" si="395"/>
        <v/>
      </c>
      <c r="BM340" s="16" t="str">
        <f t="shared" si="341"/>
        <v/>
      </c>
      <c r="BN340" s="14" t="str">
        <f t="shared" si="377"/>
        <v/>
      </c>
      <c r="BO340" s="5" t="str">
        <f t="shared" si="342"/>
        <v/>
      </c>
      <c r="BP340" s="16" t="str">
        <f t="shared" si="343"/>
        <v/>
      </c>
      <c r="BQ340" s="16" t="str">
        <f t="shared" si="344"/>
        <v/>
      </c>
      <c r="BR340" s="16" t="str">
        <f t="shared" si="378"/>
        <v/>
      </c>
      <c r="BS340" s="16" t="str">
        <f t="shared" ca="1" si="379"/>
        <v/>
      </c>
      <c r="BW340" s="5">
        <v>319</v>
      </c>
      <c r="BX340" s="4" t="str">
        <f t="shared" si="380"/>
        <v/>
      </c>
      <c r="BY340" s="5" t="str">
        <f t="shared" si="404"/>
        <v/>
      </c>
      <c r="BZ340" s="5" t="str">
        <f t="shared" ca="1" si="381"/>
        <v/>
      </c>
      <c r="CA340" s="2" t="str">
        <f t="shared" si="382"/>
        <v/>
      </c>
      <c r="CB340" s="2" t="str">
        <f t="shared" si="405"/>
        <v/>
      </c>
      <c r="CC340" s="16" t="str">
        <f t="shared" si="396"/>
        <v/>
      </c>
      <c r="CD340" s="16" t="str">
        <f t="shared" si="345"/>
        <v/>
      </c>
      <c r="CE340" s="14" t="str">
        <f t="shared" si="383"/>
        <v/>
      </c>
      <c r="CF340" s="5" t="str">
        <f t="shared" si="346"/>
        <v/>
      </c>
      <c r="CG340" s="16" t="str">
        <f t="shared" si="347"/>
        <v/>
      </c>
      <c r="CH340" s="16" t="str">
        <f t="shared" si="348"/>
        <v/>
      </c>
      <c r="CI340" s="16" t="str">
        <f t="shared" si="384"/>
        <v/>
      </c>
      <c r="CJ340" s="16" t="str">
        <f t="shared" ca="1" si="385"/>
        <v/>
      </c>
      <c r="CN340" s="5">
        <v>319</v>
      </c>
      <c r="CO340" s="4" t="str">
        <f t="shared" si="386"/>
        <v/>
      </c>
      <c r="CP340" s="5" t="str">
        <f t="shared" si="406"/>
        <v/>
      </c>
      <c r="CQ340" s="5" t="str">
        <f t="shared" ca="1" si="387"/>
        <v/>
      </c>
      <c r="CR340" s="2" t="str">
        <f t="shared" si="388"/>
        <v/>
      </c>
      <c r="CS340" s="2" t="str">
        <f t="shared" si="407"/>
        <v/>
      </c>
      <c r="CT340" s="16" t="str">
        <f t="shared" si="397"/>
        <v/>
      </c>
      <c r="CU340" s="16" t="str">
        <f t="shared" si="349"/>
        <v/>
      </c>
      <c r="CV340" s="14" t="str">
        <f t="shared" si="389"/>
        <v/>
      </c>
      <c r="CW340" s="5" t="str">
        <f t="shared" si="350"/>
        <v/>
      </c>
      <c r="CX340" s="16" t="str">
        <f t="shared" si="351"/>
        <v/>
      </c>
      <c r="CY340" s="16" t="str">
        <f t="shared" si="352"/>
        <v/>
      </c>
      <c r="CZ340" s="16" t="str">
        <f t="shared" si="390"/>
        <v/>
      </c>
      <c r="DA340" s="16" t="str">
        <f t="shared" ca="1" si="391"/>
        <v/>
      </c>
    </row>
    <row r="341" spans="2:105">
      <c r="B341" s="5">
        <v>320</v>
      </c>
      <c r="C341" s="4" t="str">
        <f t="shared" si="353"/>
        <v/>
      </c>
      <c r="D341" s="5" t="str">
        <f t="shared" si="354"/>
        <v/>
      </c>
      <c r="E341" s="5" t="str">
        <f t="shared" ca="1" si="355"/>
        <v/>
      </c>
      <c r="F341" s="2" t="str">
        <f t="shared" si="356"/>
        <v/>
      </c>
      <c r="G341" s="2" t="str">
        <f t="shared" si="328"/>
        <v/>
      </c>
      <c r="H341" s="16" t="str">
        <f t="shared" si="392"/>
        <v/>
      </c>
      <c r="I341" s="16" t="str">
        <f t="shared" si="329"/>
        <v/>
      </c>
      <c r="J341" s="14" t="str">
        <f t="shared" si="357"/>
        <v/>
      </c>
      <c r="K341" s="5" t="str">
        <f t="shared" si="330"/>
        <v/>
      </c>
      <c r="L341" s="16" t="str">
        <f t="shared" si="331"/>
        <v/>
      </c>
      <c r="M341" s="16" t="str">
        <f t="shared" si="332"/>
        <v/>
      </c>
      <c r="N341" s="16" t="str">
        <f t="shared" si="358"/>
        <v/>
      </c>
      <c r="O341" s="16" t="str">
        <f t="shared" ca="1" si="359"/>
        <v/>
      </c>
      <c r="P341" s="82"/>
      <c r="Q341" s="77" t="str">
        <f>IFERROR(IF('Simulación Cliente'!$H$21="Simple",G341+H341+I341+J341+K341,AC341+AD341+AE341+AF341+AG341),"")</f>
        <v/>
      </c>
      <c r="R341" s="79" t="str">
        <f t="shared" ca="1" si="360"/>
        <v/>
      </c>
      <c r="S341" s="78" t="str">
        <f ca="1">IFERROR((1+'Simulación Cliente'!$E$21)^(R341/360),"")</f>
        <v/>
      </c>
      <c r="T341" s="75" t="str">
        <f t="shared" ca="1" si="361"/>
        <v/>
      </c>
      <c r="X341" s="5">
        <v>320</v>
      </c>
      <c r="Y341" s="4" t="str">
        <f t="shared" si="362"/>
        <v/>
      </c>
      <c r="Z341" s="5" t="str">
        <f t="shared" si="398"/>
        <v/>
      </c>
      <c r="AA341" s="5" t="str">
        <f t="shared" ca="1" si="363"/>
        <v/>
      </c>
      <c r="AB341" s="2" t="str">
        <f t="shared" si="364"/>
        <v/>
      </c>
      <c r="AC341" s="2" t="str">
        <f t="shared" si="399"/>
        <v/>
      </c>
      <c r="AD341" s="16" t="str">
        <f t="shared" si="393"/>
        <v/>
      </c>
      <c r="AE341" s="16" t="str">
        <f t="shared" si="333"/>
        <v/>
      </c>
      <c r="AF341" s="14" t="str">
        <f t="shared" si="365"/>
        <v/>
      </c>
      <c r="AG341" s="5" t="str">
        <f t="shared" si="334"/>
        <v/>
      </c>
      <c r="AH341" s="16" t="str">
        <f t="shared" si="335"/>
        <v/>
      </c>
      <c r="AI341" s="16" t="str">
        <f t="shared" si="336"/>
        <v/>
      </c>
      <c r="AJ341" s="16" t="str">
        <f t="shared" si="366"/>
        <v/>
      </c>
      <c r="AK341" s="16" t="str">
        <f t="shared" ca="1" si="367"/>
        <v/>
      </c>
      <c r="AO341" s="5">
        <v>320</v>
      </c>
      <c r="AP341" s="4" t="str">
        <f t="shared" si="368"/>
        <v/>
      </c>
      <c r="AQ341" s="5" t="str">
        <f t="shared" si="400"/>
        <v/>
      </c>
      <c r="AR341" s="5" t="str">
        <f t="shared" ca="1" si="369"/>
        <v/>
      </c>
      <c r="AS341" s="2" t="str">
        <f t="shared" si="370"/>
        <v/>
      </c>
      <c r="AT341" s="2" t="str">
        <f t="shared" si="401"/>
        <v/>
      </c>
      <c r="AU341" s="16" t="str">
        <f t="shared" si="394"/>
        <v/>
      </c>
      <c r="AV341" s="16" t="str">
        <f t="shared" si="337"/>
        <v/>
      </c>
      <c r="AW341" s="14" t="str">
        <f t="shared" si="371"/>
        <v/>
      </c>
      <c r="AX341" s="5" t="str">
        <f t="shared" si="338"/>
        <v/>
      </c>
      <c r="AY341" s="16" t="str">
        <f t="shared" si="339"/>
        <v/>
      </c>
      <c r="AZ341" s="16" t="str">
        <f t="shared" si="340"/>
        <v/>
      </c>
      <c r="BA341" s="16" t="str">
        <f t="shared" si="372"/>
        <v/>
      </c>
      <c r="BB341" s="16" t="str">
        <f t="shared" ca="1" si="373"/>
        <v/>
      </c>
      <c r="BF341" s="5">
        <v>320</v>
      </c>
      <c r="BG341" s="4" t="str">
        <f t="shared" si="374"/>
        <v/>
      </c>
      <c r="BH341" s="5" t="str">
        <f t="shared" si="402"/>
        <v/>
      </c>
      <c r="BI341" s="5" t="str">
        <f t="shared" ca="1" si="375"/>
        <v/>
      </c>
      <c r="BJ341" s="2" t="str">
        <f t="shared" si="376"/>
        <v/>
      </c>
      <c r="BK341" s="2" t="str">
        <f t="shared" si="403"/>
        <v/>
      </c>
      <c r="BL341" s="16" t="str">
        <f t="shared" si="395"/>
        <v/>
      </c>
      <c r="BM341" s="16" t="str">
        <f t="shared" si="341"/>
        <v/>
      </c>
      <c r="BN341" s="14" t="str">
        <f t="shared" si="377"/>
        <v/>
      </c>
      <c r="BO341" s="5" t="str">
        <f t="shared" si="342"/>
        <v/>
      </c>
      <c r="BP341" s="16" t="str">
        <f t="shared" si="343"/>
        <v/>
      </c>
      <c r="BQ341" s="16" t="str">
        <f t="shared" si="344"/>
        <v/>
      </c>
      <c r="BR341" s="16" t="str">
        <f t="shared" si="378"/>
        <v/>
      </c>
      <c r="BS341" s="16" t="str">
        <f t="shared" ca="1" si="379"/>
        <v/>
      </c>
      <c r="BW341" s="5">
        <v>320</v>
      </c>
      <c r="BX341" s="4" t="str">
        <f t="shared" si="380"/>
        <v/>
      </c>
      <c r="BY341" s="5" t="str">
        <f t="shared" si="404"/>
        <v/>
      </c>
      <c r="BZ341" s="5" t="str">
        <f t="shared" ca="1" si="381"/>
        <v/>
      </c>
      <c r="CA341" s="2" t="str">
        <f t="shared" si="382"/>
        <v/>
      </c>
      <c r="CB341" s="2" t="str">
        <f t="shared" si="405"/>
        <v/>
      </c>
      <c r="CC341" s="16" t="str">
        <f t="shared" si="396"/>
        <v/>
      </c>
      <c r="CD341" s="16" t="str">
        <f t="shared" si="345"/>
        <v/>
      </c>
      <c r="CE341" s="14" t="str">
        <f t="shared" si="383"/>
        <v/>
      </c>
      <c r="CF341" s="5" t="str">
        <f t="shared" si="346"/>
        <v/>
      </c>
      <c r="CG341" s="16" t="str">
        <f t="shared" si="347"/>
        <v/>
      </c>
      <c r="CH341" s="16" t="str">
        <f t="shared" si="348"/>
        <v/>
      </c>
      <c r="CI341" s="16" t="str">
        <f t="shared" si="384"/>
        <v/>
      </c>
      <c r="CJ341" s="16" t="str">
        <f t="shared" ca="1" si="385"/>
        <v/>
      </c>
      <c r="CN341" s="5">
        <v>320</v>
      </c>
      <c r="CO341" s="4" t="str">
        <f t="shared" si="386"/>
        <v/>
      </c>
      <c r="CP341" s="5" t="str">
        <f t="shared" si="406"/>
        <v/>
      </c>
      <c r="CQ341" s="5" t="str">
        <f t="shared" ca="1" si="387"/>
        <v/>
      </c>
      <c r="CR341" s="2" t="str">
        <f t="shared" si="388"/>
        <v/>
      </c>
      <c r="CS341" s="2" t="str">
        <f t="shared" si="407"/>
        <v/>
      </c>
      <c r="CT341" s="16" t="str">
        <f t="shared" si="397"/>
        <v/>
      </c>
      <c r="CU341" s="16" t="str">
        <f t="shared" si="349"/>
        <v/>
      </c>
      <c r="CV341" s="14" t="str">
        <f t="shared" si="389"/>
        <v/>
      </c>
      <c r="CW341" s="5" t="str">
        <f t="shared" si="350"/>
        <v/>
      </c>
      <c r="CX341" s="16" t="str">
        <f t="shared" si="351"/>
        <v/>
      </c>
      <c r="CY341" s="16" t="str">
        <f t="shared" si="352"/>
        <v/>
      </c>
      <c r="CZ341" s="16" t="str">
        <f t="shared" si="390"/>
        <v/>
      </c>
      <c r="DA341" s="16" t="str">
        <f t="shared" ca="1" si="391"/>
        <v/>
      </c>
    </row>
    <row r="342" spans="2:105">
      <c r="B342" s="5">
        <v>321</v>
      </c>
      <c r="C342" s="4" t="str">
        <f t="shared" si="353"/>
        <v/>
      </c>
      <c r="D342" s="5" t="str">
        <f t="shared" si="354"/>
        <v/>
      </c>
      <c r="E342" s="5" t="str">
        <f t="shared" ca="1" si="355"/>
        <v/>
      </c>
      <c r="F342" s="2" t="str">
        <f t="shared" si="356"/>
        <v/>
      </c>
      <c r="G342" s="2" t="str">
        <f t="shared" ref="G342:G381" si="408">IF(B342&gt;C$6,"",L342-K342-J342-I342-H342)</f>
        <v/>
      </c>
      <c r="H342" s="16" t="str">
        <f t="shared" si="392"/>
        <v/>
      </c>
      <c r="I342" s="16" t="str">
        <f t="shared" ref="I342:I381" si="409">IF(B342&gt;C$6,"",((1+C$12)^(D342/30)-1)*F342)</f>
        <v/>
      </c>
      <c r="J342" s="14" t="str">
        <f t="shared" si="357"/>
        <v/>
      </c>
      <c r="K342" s="5" t="str">
        <f t="shared" ref="K342:K381" si="410">IF(B342&gt;C$6,"",C$15)</f>
        <v/>
      </c>
      <c r="L342" s="16" t="str">
        <f t="shared" ref="L342:L381" si="411">IF(B342&gt;C$6,"",IF(B342=C$6,F342+H342+I342+J342+K342,IF(AND(C$9=2,MONTH(C342)=7),2*C$17,IF(AND(C$10=2,MONTH(C342)=12),2*C$17,C$17))))</f>
        <v/>
      </c>
      <c r="M342" s="16" t="str">
        <f t="shared" ref="M342:M381" si="412">IF(B342&gt;C$6,"",F342-G342)</f>
        <v/>
      </c>
      <c r="N342" s="16" t="str">
        <f t="shared" si="358"/>
        <v/>
      </c>
      <c r="O342" s="16" t="str">
        <f t="shared" ca="1" si="359"/>
        <v/>
      </c>
      <c r="P342" s="82"/>
      <c r="Q342" s="77" t="str">
        <f>IFERROR(IF('Simulación Cliente'!$H$21="Simple",G342+H342+I342+J342+K342,AC342+AD342+AE342+AF342+AG342),"")</f>
        <v/>
      </c>
      <c r="R342" s="79" t="str">
        <f t="shared" ca="1" si="360"/>
        <v/>
      </c>
      <c r="S342" s="78" t="str">
        <f ca="1">IFERROR((1+'Simulación Cliente'!$E$21)^(R342/360),"")</f>
        <v/>
      </c>
      <c r="T342" s="75" t="str">
        <f t="shared" ca="1" si="361"/>
        <v/>
      </c>
      <c r="X342" s="5">
        <v>321</v>
      </c>
      <c r="Y342" s="4" t="str">
        <f t="shared" si="362"/>
        <v/>
      </c>
      <c r="Z342" s="5" t="str">
        <f t="shared" si="398"/>
        <v/>
      </c>
      <c r="AA342" s="5" t="str">
        <f t="shared" ca="1" si="363"/>
        <v/>
      </c>
      <c r="AB342" s="2" t="str">
        <f t="shared" si="364"/>
        <v/>
      </c>
      <c r="AC342" s="2" t="str">
        <f t="shared" si="399"/>
        <v/>
      </c>
      <c r="AD342" s="16" t="str">
        <f t="shared" si="393"/>
        <v/>
      </c>
      <c r="AE342" s="16" t="str">
        <f t="shared" ref="AE342:AE381" si="413">IF(X342&gt;Y$6,"",((1+Y$12)^(Z342/30)-1)*AB342)</f>
        <v/>
      </c>
      <c r="AF342" s="14" t="str">
        <f t="shared" si="365"/>
        <v/>
      </c>
      <c r="AG342" s="5" t="str">
        <f t="shared" ref="AG342:AG381" si="414">IF(X342&gt;Y$6,"",Y$15)</f>
        <v/>
      </c>
      <c r="AH342" s="16" t="str">
        <f t="shared" ref="AH342:AH381" si="415">IF(X342&gt;Y$6,"",IF(X342=Y$6,AB342+AD342+AE342+AF342+AG342,IF(AND(Y$9=2,MONTH(Y342)=7),2*Y$17,IF(AND(Y$10=2,MONTH(Y342)=12),2*Y$17,Y$17))))</f>
        <v/>
      </c>
      <c r="AI342" s="16" t="str">
        <f t="shared" ref="AI342:AI381" si="416">IF(X342&gt;Y$6,"",AB342-AC342)</f>
        <v/>
      </c>
      <c r="AJ342" s="16" t="str">
        <f t="shared" si="366"/>
        <v/>
      </c>
      <c r="AK342" s="16" t="str">
        <f t="shared" ca="1" si="367"/>
        <v/>
      </c>
      <c r="AO342" s="5">
        <v>321</v>
      </c>
      <c r="AP342" s="4" t="str">
        <f t="shared" si="368"/>
        <v/>
      </c>
      <c r="AQ342" s="5" t="str">
        <f t="shared" si="400"/>
        <v/>
      </c>
      <c r="AR342" s="5" t="str">
        <f t="shared" ca="1" si="369"/>
        <v/>
      </c>
      <c r="AS342" s="2" t="str">
        <f t="shared" si="370"/>
        <v/>
      </c>
      <c r="AT342" s="2" t="str">
        <f t="shared" si="401"/>
        <v/>
      </c>
      <c r="AU342" s="16" t="str">
        <f t="shared" si="394"/>
        <v/>
      </c>
      <c r="AV342" s="16" t="str">
        <f t="shared" ref="AV342:AV381" si="417">IF(AO342&gt;AP$6,"",((1+AP$12)^(AQ342/30)-1)*AS342)</f>
        <v/>
      </c>
      <c r="AW342" s="14" t="str">
        <f t="shared" si="371"/>
        <v/>
      </c>
      <c r="AX342" s="5" t="str">
        <f t="shared" ref="AX342:AX381" si="418">IF(AO342&gt;AP$6,"",AP$15)</f>
        <v/>
      </c>
      <c r="AY342" s="16" t="str">
        <f t="shared" ref="AY342:AY381" si="419">IF(AO342&gt;AP$6,"",IF(AO342=AP$6,AS342+AU342+AV342+AW342+AX342,IF(AND(AP$9=2,MONTH(AP342)=7),2*AP$17,IF(AND(AP$10=2,MONTH(AP342)=12),2*AP$17,AP$17))))</f>
        <v/>
      </c>
      <c r="AZ342" s="16" t="str">
        <f t="shared" ref="AZ342:AZ381" si="420">IF(AO342&gt;AP$6,"",AS342-AT342)</f>
        <v/>
      </c>
      <c r="BA342" s="16" t="str">
        <f t="shared" si="372"/>
        <v/>
      </c>
      <c r="BB342" s="16" t="str">
        <f t="shared" ca="1" si="373"/>
        <v/>
      </c>
      <c r="BF342" s="5">
        <v>321</v>
      </c>
      <c r="BG342" s="4" t="str">
        <f t="shared" si="374"/>
        <v/>
      </c>
      <c r="BH342" s="5" t="str">
        <f t="shared" si="402"/>
        <v/>
      </c>
      <c r="BI342" s="5" t="str">
        <f t="shared" ca="1" si="375"/>
        <v/>
      </c>
      <c r="BJ342" s="2" t="str">
        <f t="shared" si="376"/>
        <v/>
      </c>
      <c r="BK342" s="2" t="str">
        <f t="shared" si="403"/>
        <v/>
      </c>
      <c r="BL342" s="16" t="str">
        <f t="shared" si="395"/>
        <v/>
      </c>
      <c r="BM342" s="16" t="str">
        <f t="shared" ref="BM342:BM381" si="421">IF(BF342&gt;BG$6,"",((1+BG$12)^(BH342/30)-1)*BJ342)</f>
        <v/>
      </c>
      <c r="BN342" s="14" t="str">
        <f t="shared" si="377"/>
        <v/>
      </c>
      <c r="BO342" s="5" t="str">
        <f t="shared" ref="BO342:BO381" si="422">IF(BF342&gt;BG$6,"",BG$15)</f>
        <v/>
      </c>
      <c r="BP342" s="16" t="str">
        <f t="shared" ref="BP342:BP381" si="423">IF(BF342&gt;BG$6,"",IF(BF342=BG$6,BJ342+BL342+BM342+BN342+BO342,IF(AND(BG$9=2,MONTH(BG342)=7),2*BG$17,IF(AND(BG$10=2,MONTH(BG342)=12),2*BG$17,BG$17))))</f>
        <v/>
      </c>
      <c r="BQ342" s="16" t="str">
        <f t="shared" ref="BQ342:BQ381" si="424">IF(BF342&gt;BG$6,"",BJ342-BK342)</f>
        <v/>
      </c>
      <c r="BR342" s="16" t="str">
        <f t="shared" si="378"/>
        <v/>
      </c>
      <c r="BS342" s="16" t="str">
        <f t="shared" ca="1" si="379"/>
        <v/>
      </c>
      <c r="BW342" s="5">
        <v>321</v>
      </c>
      <c r="BX342" s="4" t="str">
        <f t="shared" si="380"/>
        <v/>
      </c>
      <c r="BY342" s="5" t="str">
        <f t="shared" si="404"/>
        <v/>
      </c>
      <c r="BZ342" s="5" t="str">
        <f t="shared" ca="1" si="381"/>
        <v/>
      </c>
      <c r="CA342" s="2" t="str">
        <f t="shared" si="382"/>
        <v/>
      </c>
      <c r="CB342" s="2" t="str">
        <f t="shared" si="405"/>
        <v/>
      </c>
      <c r="CC342" s="16" t="str">
        <f t="shared" si="396"/>
        <v/>
      </c>
      <c r="CD342" s="16" t="str">
        <f t="shared" ref="CD342:CD381" si="425">IF(BW342&gt;BX$6,"",((1+BX$12)^(BY342/30)-1)*CA342)</f>
        <v/>
      </c>
      <c r="CE342" s="14" t="str">
        <f t="shared" si="383"/>
        <v/>
      </c>
      <c r="CF342" s="5" t="str">
        <f t="shared" ref="CF342:CF381" si="426">IF(BW342&gt;BX$6,"",BX$15)</f>
        <v/>
      </c>
      <c r="CG342" s="16" t="str">
        <f t="shared" ref="CG342:CG381" si="427">IF(BW342&gt;BX$6,"",IF(BW342=BX$6,CA342+CC342+CD342+CE342+CF342,IF(AND(BX$9=2,MONTH(BX342)=7),2*BX$17,IF(AND(BX$10=2,MONTH(BX342)=12),2*BX$17,BX$17))))</f>
        <v/>
      </c>
      <c r="CH342" s="16" t="str">
        <f t="shared" ref="CH342:CH381" si="428">IF(BW342&gt;BX$6,"",CA342-CB342)</f>
        <v/>
      </c>
      <c r="CI342" s="16" t="str">
        <f t="shared" si="384"/>
        <v/>
      </c>
      <c r="CJ342" s="16" t="str">
        <f t="shared" ca="1" si="385"/>
        <v/>
      </c>
      <c r="CN342" s="5">
        <v>321</v>
      </c>
      <c r="CO342" s="4" t="str">
        <f t="shared" si="386"/>
        <v/>
      </c>
      <c r="CP342" s="5" t="str">
        <f t="shared" si="406"/>
        <v/>
      </c>
      <c r="CQ342" s="5" t="str">
        <f t="shared" ca="1" si="387"/>
        <v/>
      </c>
      <c r="CR342" s="2" t="str">
        <f t="shared" si="388"/>
        <v/>
      </c>
      <c r="CS342" s="2" t="str">
        <f t="shared" si="407"/>
        <v/>
      </c>
      <c r="CT342" s="16" t="str">
        <f t="shared" si="397"/>
        <v/>
      </c>
      <c r="CU342" s="16" t="str">
        <f t="shared" ref="CU342:CU381" si="429">IF(CN342&gt;CO$6,"",((1+CO$12)^(CP342/30)-1)*CR342)</f>
        <v/>
      </c>
      <c r="CV342" s="14" t="str">
        <f t="shared" si="389"/>
        <v/>
      </c>
      <c r="CW342" s="5" t="str">
        <f t="shared" ref="CW342:CW381" si="430">IF(CN342&gt;CO$6,"",CO$15)</f>
        <v/>
      </c>
      <c r="CX342" s="16" t="str">
        <f t="shared" ref="CX342:CX381" si="431">IF(CN342&gt;CO$6,"",IF(CN342=CO$6,CR342+CT342+CU342+CV342+CW342,IF(AND(CO$9=2,MONTH(CO342)=7),2*CO$17,IF(AND(CO$10=2,MONTH(CO342)=12),2*CO$17,CO$17))))</f>
        <v/>
      </c>
      <c r="CY342" s="16" t="str">
        <f t="shared" ref="CY342:CY381" si="432">IF(CN342&gt;CO$6,"",CR342-CS342)</f>
        <v/>
      </c>
      <c r="CZ342" s="16" t="str">
        <f t="shared" si="390"/>
        <v/>
      </c>
      <c r="DA342" s="16" t="str">
        <f t="shared" ca="1" si="391"/>
        <v/>
      </c>
    </row>
    <row r="343" spans="2:105">
      <c r="B343" s="5">
        <v>322</v>
      </c>
      <c r="C343" s="4" t="str">
        <f t="shared" ref="C343:C381" si="433">IF(B343&gt;C$6,"",EDATE(C$22,B342))</f>
        <v/>
      </c>
      <c r="D343" s="5" t="str">
        <f t="shared" ref="D343:D381" si="434">IF(B343&gt;C$6,"",C343-C342)</f>
        <v/>
      </c>
      <c r="E343" s="5" t="str">
        <f t="shared" ref="E343:E381" ca="1" si="435">IFERROR(D343+E342,"")</f>
        <v/>
      </c>
      <c r="F343" s="2" t="str">
        <f t="shared" ref="F343:F381" si="436">IF(B343&gt;C$6,"",M342)</f>
        <v/>
      </c>
      <c r="G343" s="2" t="str">
        <f t="shared" si="408"/>
        <v/>
      </c>
      <c r="H343" s="16" t="str">
        <f t="shared" si="392"/>
        <v/>
      </c>
      <c r="I343" s="16" t="str">
        <f t="shared" si="409"/>
        <v/>
      </c>
      <c r="J343" s="14" t="str">
        <f t="shared" ref="J343:J381" si="437">IF(B343&gt;C$6,"",D$4*C$14)</f>
        <v/>
      </c>
      <c r="K343" s="5" t="str">
        <f t="shared" si="410"/>
        <v/>
      </c>
      <c r="L343" s="16" t="str">
        <f t="shared" si="411"/>
        <v/>
      </c>
      <c r="M343" s="16" t="str">
        <f t="shared" si="412"/>
        <v/>
      </c>
      <c r="N343" s="16" t="str">
        <f t="shared" ref="N343:N381" si="438">IFERROR(IF(AND(MONTH(C343)=7,C$9=2),2/(1+C$13)^(E343/360),IF(AND(MONTH(C343)=12,C$10=2),2/(1+C$13)^(E343/360),1/(1+C$13)^(E343/360))),"")</f>
        <v/>
      </c>
      <c r="O343" s="16" t="str">
        <f t="shared" ref="O343:O381" ca="1" si="439">IFERROR(1/(1+C$13)^(E343/360),"")</f>
        <v/>
      </c>
      <c r="P343" s="82"/>
      <c r="Q343" s="77" t="str">
        <f>IFERROR(IF('Simulación Cliente'!$H$21="Simple",G343+H343+I343+J343+K343,AC343+AD343+AE343+AF343+AG343),"")</f>
        <v/>
      </c>
      <c r="R343" s="79" t="str">
        <f t="shared" ref="R343:R381" ca="1" si="440">E343</f>
        <v/>
      </c>
      <c r="S343" s="78" t="str">
        <f ca="1">IFERROR((1+'Simulación Cliente'!$E$21)^(R343/360),"")</f>
        <v/>
      </c>
      <c r="T343" s="75" t="str">
        <f t="shared" ref="T343:T381" ca="1" si="441">IFERROR(ROUND(Q343/S343,2),"")</f>
        <v/>
      </c>
      <c r="X343" s="5">
        <v>322</v>
      </c>
      <c r="Y343" s="4" t="str">
        <f t="shared" ref="Y343:Y381" si="442">IF(X343&gt;Y$6,"",EDATE(Y$22,X342))</f>
        <v/>
      </c>
      <c r="Z343" s="5" t="str">
        <f t="shared" si="398"/>
        <v/>
      </c>
      <c r="AA343" s="5" t="str">
        <f t="shared" ref="AA343:AA381" ca="1" si="443">IFERROR(Z343+AA342,"")</f>
        <v/>
      </c>
      <c r="AB343" s="2" t="str">
        <f t="shared" ref="AB343:AB381" si="444">IF(X343&gt;Y$6,"",AI342)</f>
        <v/>
      </c>
      <c r="AC343" s="2" t="str">
        <f t="shared" si="399"/>
        <v/>
      </c>
      <c r="AD343" s="16" t="str">
        <f t="shared" si="393"/>
        <v/>
      </c>
      <c r="AE343" s="16" t="str">
        <f t="shared" si="413"/>
        <v/>
      </c>
      <c r="AF343" s="14" t="str">
        <f t="shared" ref="AF343:AF381" si="445">IF(X343&gt;Y$6,"",Z$4*Y$14)</f>
        <v/>
      </c>
      <c r="AG343" s="5" t="str">
        <f t="shared" si="414"/>
        <v/>
      </c>
      <c r="AH343" s="16" t="str">
        <f t="shared" si="415"/>
        <v/>
      </c>
      <c r="AI343" s="16" t="str">
        <f t="shared" si="416"/>
        <v/>
      </c>
      <c r="AJ343" s="16" t="str">
        <f t="shared" ref="AJ343:AJ381" si="446">IFERROR(IF(AND(MONTH(Y343)=7,Y$9=2),2/(1+Y$13)^(AA343/360),IF(AND(MONTH(Y343)=12,Y$10=2),2/(1+Y$13)^(AA343/360),1/(1+Y$13)^(AA343/360))),"")</f>
        <v/>
      </c>
      <c r="AK343" s="16" t="str">
        <f t="shared" ref="AK343:AK381" ca="1" si="447">IFERROR(1/(1+Y$13)^(AA343/360),"")</f>
        <v/>
      </c>
      <c r="AO343" s="5">
        <v>322</v>
      </c>
      <c r="AP343" s="4" t="str">
        <f t="shared" ref="AP343:AP381" si="448">IF(AO343&gt;AP$6,"",EDATE(AP$22,AO342))</f>
        <v/>
      </c>
      <c r="AQ343" s="5" t="str">
        <f t="shared" si="400"/>
        <v/>
      </c>
      <c r="AR343" s="5" t="str">
        <f t="shared" ref="AR343:AR381" ca="1" si="449">IFERROR(AQ343+AR342,"")</f>
        <v/>
      </c>
      <c r="AS343" s="2" t="str">
        <f t="shared" ref="AS343:AS381" si="450">IF(AO343&gt;AP$6,"",AZ342)</f>
        <v/>
      </c>
      <c r="AT343" s="2" t="str">
        <f t="shared" si="401"/>
        <v/>
      </c>
      <c r="AU343" s="16" t="str">
        <f t="shared" si="394"/>
        <v/>
      </c>
      <c r="AV343" s="16" t="str">
        <f t="shared" si="417"/>
        <v/>
      </c>
      <c r="AW343" s="14" t="str">
        <f t="shared" ref="AW343:AW381" si="451">IF(AO343&gt;AP$6,"",AQ$4*AP$14)</f>
        <v/>
      </c>
      <c r="AX343" s="5" t="str">
        <f t="shared" si="418"/>
        <v/>
      </c>
      <c r="AY343" s="16" t="str">
        <f t="shared" si="419"/>
        <v/>
      </c>
      <c r="AZ343" s="16" t="str">
        <f t="shared" si="420"/>
        <v/>
      </c>
      <c r="BA343" s="16" t="str">
        <f t="shared" ref="BA343:BA381" si="452">IFERROR(IF(AND(MONTH(AP343)=7,AP$9=2),2/(1+AP$13)^(AR343/360),IF(AND(MONTH(AP343)=12,AP$10=2),2/(1+AP$13)^(AR343/360),1/(1+AP$13)^(AR343/360))),"")</f>
        <v/>
      </c>
      <c r="BB343" s="16" t="str">
        <f t="shared" ref="BB343:BB381" ca="1" si="453">IFERROR(1/(1+AP$13)^(AR343/360),"")</f>
        <v/>
      </c>
      <c r="BF343" s="5">
        <v>322</v>
      </c>
      <c r="BG343" s="4" t="str">
        <f t="shared" ref="BG343:BG381" si="454">IF(BF343&gt;BG$6,"",EDATE(BG$22,BF342))</f>
        <v/>
      </c>
      <c r="BH343" s="5" t="str">
        <f t="shared" si="402"/>
        <v/>
      </c>
      <c r="BI343" s="5" t="str">
        <f t="shared" ref="BI343:BI381" ca="1" si="455">IFERROR(BH343+BI342,"")</f>
        <v/>
      </c>
      <c r="BJ343" s="2" t="str">
        <f t="shared" ref="BJ343:BJ381" si="456">IF(BF343&gt;BG$6,"",BQ342)</f>
        <v/>
      </c>
      <c r="BK343" s="2" t="str">
        <f t="shared" si="403"/>
        <v/>
      </c>
      <c r="BL343" s="16" t="str">
        <f t="shared" si="395"/>
        <v/>
      </c>
      <c r="BM343" s="16" t="str">
        <f t="shared" si="421"/>
        <v/>
      </c>
      <c r="BN343" s="14" t="str">
        <f t="shared" ref="BN343:BN381" si="457">IF(BF343&gt;BG$6,"",BH$4*BG$14)</f>
        <v/>
      </c>
      <c r="BO343" s="5" t="str">
        <f t="shared" si="422"/>
        <v/>
      </c>
      <c r="BP343" s="16" t="str">
        <f t="shared" si="423"/>
        <v/>
      </c>
      <c r="BQ343" s="16" t="str">
        <f t="shared" si="424"/>
        <v/>
      </c>
      <c r="BR343" s="16" t="str">
        <f t="shared" ref="BR343:BR381" si="458">IFERROR(IF(AND(MONTH(BG343)=7,BG$9=2),2/(1+BG$13)^(BI343/360),IF(AND(MONTH(BG343)=12,BG$10=2),2/(1+BG$13)^(BI343/360),1/(1+BG$13)^(BI343/360))),"")</f>
        <v/>
      </c>
      <c r="BS343" s="16" t="str">
        <f t="shared" ref="BS343:BS381" ca="1" si="459">IFERROR(1/(1+BG$13)^(BI343/360),"")</f>
        <v/>
      </c>
      <c r="BW343" s="5">
        <v>322</v>
      </c>
      <c r="BX343" s="4" t="str">
        <f t="shared" ref="BX343:BX381" si="460">IF(BW343&gt;BX$6,"",EDATE(BX$22,BW342))</f>
        <v/>
      </c>
      <c r="BY343" s="5" t="str">
        <f t="shared" si="404"/>
        <v/>
      </c>
      <c r="BZ343" s="5" t="str">
        <f t="shared" ref="BZ343:BZ381" ca="1" si="461">IFERROR(BY343+BZ342,"")</f>
        <v/>
      </c>
      <c r="CA343" s="2" t="str">
        <f t="shared" ref="CA343:CA381" si="462">IF(BW343&gt;BX$6,"",CH342)</f>
        <v/>
      </c>
      <c r="CB343" s="2" t="str">
        <f t="shared" si="405"/>
        <v/>
      </c>
      <c r="CC343" s="16" t="str">
        <f t="shared" si="396"/>
        <v/>
      </c>
      <c r="CD343" s="16" t="str">
        <f t="shared" si="425"/>
        <v/>
      </c>
      <c r="CE343" s="14" t="str">
        <f t="shared" ref="CE343:CE381" si="463">IF(BW343&gt;BX$6,"",BY$4*BX$14)</f>
        <v/>
      </c>
      <c r="CF343" s="5" t="str">
        <f t="shared" si="426"/>
        <v/>
      </c>
      <c r="CG343" s="16" t="str">
        <f t="shared" si="427"/>
        <v/>
      </c>
      <c r="CH343" s="16" t="str">
        <f t="shared" si="428"/>
        <v/>
      </c>
      <c r="CI343" s="16" t="str">
        <f t="shared" ref="CI343:CI381" si="464">IFERROR(IF(AND(MONTH(BX343)=7,BX$9=2),2/(1+BX$13)^(BZ343/360),IF(AND(MONTH(BX343)=12,BX$10=2),2/(1+BX$13)^(BZ343/360),1/(1+BX$13)^(BZ343/360))),"")</f>
        <v/>
      </c>
      <c r="CJ343" s="16" t="str">
        <f t="shared" ref="CJ343:CJ381" ca="1" si="465">IFERROR(1/(1+BX$13)^(BZ343/360),"")</f>
        <v/>
      </c>
      <c r="CN343" s="5">
        <v>322</v>
      </c>
      <c r="CO343" s="4" t="str">
        <f t="shared" ref="CO343:CO381" si="466">IF(CN343&gt;CO$6,"",EDATE(CO$22,CN342))</f>
        <v/>
      </c>
      <c r="CP343" s="5" t="str">
        <f t="shared" si="406"/>
        <v/>
      </c>
      <c r="CQ343" s="5" t="str">
        <f t="shared" ref="CQ343:CQ381" ca="1" si="467">IFERROR(CP343+CQ342,"")</f>
        <v/>
      </c>
      <c r="CR343" s="2" t="str">
        <f t="shared" ref="CR343:CR381" si="468">IF(CN343&gt;CO$6,"",CY342)</f>
        <v/>
      </c>
      <c r="CS343" s="2" t="str">
        <f t="shared" si="407"/>
        <v/>
      </c>
      <c r="CT343" s="16" t="str">
        <f t="shared" si="397"/>
        <v/>
      </c>
      <c r="CU343" s="16" t="str">
        <f t="shared" si="429"/>
        <v/>
      </c>
      <c r="CV343" s="14" t="str">
        <f t="shared" ref="CV343:CV381" si="469">IF(CN343&gt;CO$6,"",CP$4*CO$14)</f>
        <v/>
      </c>
      <c r="CW343" s="5" t="str">
        <f t="shared" si="430"/>
        <v/>
      </c>
      <c r="CX343" s="16" t="str">
        <f t="shared" si="431"/>
        <v/>
      </c>
      <c r="CY343" s="16" t="str">
        <f t="shared" si="432"/>
        <v/>
      </c>
      <c r="CZ343" s="16" t="str">
        <f t="shared" ref="CZ343:CZ381" si="470">IFERROR(IF(AND(MONTH(CO343)=7,CO$9=2),2/(1+CO$13)^(CQ343/360),IF(AND(MONTH(CO343)=12,CO$10=2),2/(1+CO$13)^(CQ343/360),1/(1+CO$13)^(CQ343/360))),"")</f>
        <v/>
      </c>
      <c r="DA343" s="16" t="str">
        <f t="shared" ref="DA343:DA381" ca="1" si="471">IFERROR(1/(1+CO$13)^(CQ343/360),"")</f>
        <v/>
      </c>
    </row>
    <row r="344" spans="2:105">
      <c r="B344" s="5">
        <v>323</v>
      </c>
      <c r="C344" s="4" t="str">
        <f t="shared" si="433"/>
        <v/>
      </c>
      <c r="D344" s="5" t="str">
        <f t="shared" si="434"/>
        <v/>
      </c>
      <c r="E344" s="5" t="str">
        <f t="shared" ca="1" si="435"/>
        <v/>
      </c>
      <c r="F344" s="2" t="str">
        <f t="shared" si="436"/>
        <v/>
      </c>
      <c r="G344" s="2" t="str">
        <f t="shared" si="408"/>
        <v/>
      </c>
      <c r="H344" s="16" t="str">
        <f t="shared" ref="H344:H381" si="472">IF(B344&gt;C$6,"",((1+C$11)^(D344/360)-1)*F344)</f>
        <v/>
      </c>
      <c r="I344" s="16" t="str">
        <f t="shared" si="409"/>
        <v/>
      </c>
      <c r="J344" s="14" t="str">
        <f t="shared" si="437"/>
        <v/>
      </c>
      <c r="K344" s="5" t="str">
        <f t="shared" si="410"/>
        <v/>
      </c>
      <c r="L344" s="16" t="str">
        <f t="shared" si="411"/>
        <v/>
      </c>
      <c r="M344" s="16" t="str">
        <f t="shared" si="412"/>
        <v/>
      </c>
      <c r="N344" s="16" t="str">
        <f t="shared" si="438"/>
        <v/>
      </c>
      <c r="O344" s="16" t="str">
        <f t="shared" ca="1" si="439"/>
        <v/>
      </c>
      <c r="P344" s="82"/>
      <c r="Q344" s="77" t="str">
        <f>IFERROR(IF('Simulación Cliente'!$H$21="Simple",G344+H344+I344+J344+K344,AC344+AD344+AE344+AF344+AG344),"")</f>
        <v/>
      </c>
      <c r="R344" s="79" t="str">
        <f t="shared" ca="1" si="440"/>
        <v/>
      </c>
      <c r="S344" s="78" t="str">
        <f ca="1">IFERROR((1+'Simulación Cliente'!$E$21)^(R344/360),"")</f>
        <v/>
      </c>
      <c r="T344" s="75" t="str">
        <f t="shared" ca="1" si="441"/>
        <v/>
      </c>
      <c r="X344" s="5">
        <v>323</v>
      </c>
      <c r="Y344" s="4" t="str">
        <f t="shared" si="442"/>
        <v/>
      </c>
      <c r="Z344" s="5" t="str">
        <f t="shared" si="398"/>
        <v/>
      </c>
      <c r="AA344" s="5" t="str">
        <f t="shared" ca="1" si="443"/>
        <v/>
      </c>
      <c r="AB344" s="2" t="str">
        <f t="shared" si="444"/>
        <v/>
      </c>
      <c r="AC344" s="2" t="str">
        <f t="shared" si="399"/>
        <v/>
      </c>
      <c r="AD344" s="16" t="str">
        <f t="shared" ref="AD344:AD381" si="473">IF(X344&gt;Y$6,"",((1+Y$11)^(Z344/360)-1)*AB344)</f>
        <v/>
      </c>
      <c r="AE344" s="16" t="str">
        <f t="shared" si="413"/>
        <v/>
      </c>
      <c r="AF344" s="14" t="str">
        <f t="shared" si="445"/>
        <v/>
      </c>
      <c r="AG344" s="5" t="str">
        <f t="shared" si="414"/>
        <v/>
      </c>
      <c r="AH344" s="16" t="str">
        <f t="shared" si="415"/>
        <v/>
      </c>
      <c r="AI344" s="16" t="str">
        <f t="shared" si="416"/>
        <v/>
      </c>
      <c r="AJ344" s="16" t="str">
        <f t="shared" si="446"/>
        <v/>
      </c>
      <c r="AK344" s="16" t="str">
        <f t="shared" ca="1" si="447"/>
        <v/>
      </c>
      <c r="AO344" s="5">
        <v>323</v>
      </c>
      <c r="AP344" s="4" t="str">
        <f t="shared" si="448"/>
        <v/>
      </c>
      <c r="AQ344" s="5" t="str">
        <f t="shared" si="400"/>
        <v/>
      </c>
      <c r="AR344" s="5" t="str">
        <f t="shared" ca="1" si="449"/>
        <v/>
      </c>
      <c r="AS344" s="2" t="str">
        <f t="shared" si="450"/>
        <v/>
      </c>
      <c r="AT344" s="2" t="str">
        <f t="shared" si="401"/>
        <v/>
      </c>
      <c r="AU344" s="16" t="str">
        <f t="shared" ref="AU344:AU381" si="474">IF(AO344&gt;AP$6,"",((1+AP$11)^(AQ344/360)-1)*AS344)</f>
        <v/>
      </c>
      <c r="AV344" s="16" t="str">
        <f t="shared" si="417"/>
        <v/>
      </c>
      <c r="AW344" s="14" t="str">
        <f t="shared" si="451"/>
        <v/>
      </c>
      <c r="AX344" s="5" t="str">
        <f t="shared" si="418"/>
        <v/>
      </c>
      <c r="AY344" s="16" t="str">
        <f t="shared" si="419"/>
        <v/>
      </c>
      <c r="AZ344" s="16" t="str">
        <f t="shared" si="420"/>
        <v/>
      </c>
      <c r="BA344" s="16" t="str">
        <f t="shared" si="452"/>
        <v/>
      </c>
      <c r="BB344" s="16" t="str">
        <f t="shared" ca="1" si="453"/>
        <v/>
      </c>
      <c r="BF344" s="5">
        <v>323</v>
      </c>
      <c r="BG344" s="4" t="str">
        <f t="shared" si="454"/>
        <v/>
      </c>
      <c r="BH344" s="5" t="str">
        <f t="shared" si="402"/>
        <v/>
      </c>
      <c r="BI344" s="5" t="str">
        <f t="shared" ca="1" si="455"/>
        <v/>
      </c>
      <c r="BJ344" s="2" t="str">
        <f t="shared" si="456"/>
        <v/>
      </c>
      <c r="BK344" s="2" t="str">
        <f t="shared" si="403"/>
        <v/>
      </c>
      <c r="BL344" s="16" t="str">
        <f t="shared" ref="BL344:BL381" si="475">IF(BF344&gt;BG$6,"",((1+BG$11)^(BH344/360)-1)*BJ344)</f>
        <v/>
      </c>
      <c r="BM344" s="16" t="str">
        <f t="shared" si="421"/>
        <v/>
      </c>
      <c r="BN344" s="14" t="str">
        <f t="shared" si="457"/>
        <v/>
      </c>
      <c r="BO344" s="5" t="str">
        <f t="shared" si="422"/>
        <v/>
      </c>
      <c r="BP344" s="16" t="str">
        <f t="shared" si="423"/>
        <v/>
      </c>
      <c r="BQ344" s="16" t="str">
        <f t="shared" si="424"/>
        <v/>
      </c>
      <c r="BR344" s="16" t="str">
        <f t="shared" si="458"/>
        <v/>
      </c>
      <c r="BS344" s="16" t="str">
        <f t="shared" ca="1" si="459"/>
        <v/>
      </c>
      <c r="BW344" s="5">
        <v>323</v>
      </c>
      <c r="BX344" s="4" t="str">
        <f t="shared" si="460"/>
        <v/>
      </c>
      <c r="BY344" s="5" t="str">
        <f t="shared" si="404"/>
        <v/>
      </c>
      <c r="BZ344" s="5" t="str">
        <f t="shared" ca="1" si="461"/>
        <v/>
      </c>
      <c r="CA344" s="2" t="str">
        <f t="shared" si="462"/>
        <v/>
      </c>
      <c r="CB344" s="2" t="str">
        <f t="shared" si="405"/>
        <v/>
      </c>
      <c r="CC344" s="16" t="str">
        <f t="shared" ref="CC344:CC381" si="476">IF(BW344&gt;BX$6,"",((1+BX$11)^(BY344/360)-1)*CA344)</f>
        <v/>
      </c>
      <c r="CD344" s="16" t="str">
        <f t="shared" si="425"/>
        <v/>
      </c>
      <c r="CE344" s="14" t="str">
        <f t="shared" si="463"/>
        <v/>
      </c>
      <c r="CF344" s="5" t="str">
        <f t="shared" si="426"/>
        <v/>
      </c>
      <c r="CG344" s="16" t="str">
        <f t="shared" si="427"/>
        <v/>
      </c>
      <c r="CH344" s="16" t="str">
        <f t="shared" si="428"/>
        <v/>
      </c>
      <c r="CI344" s="16" t="str">
        <f t="shared" si="464"/>
        <v/>
      </c>
      <c r="CJ344" s="16" t="str">
        <f t="shared" ca="1" si="465"/>
        <v/>
      </c>
      <c r="CN344" s="5">
        <v>323</v>
      </c>
      <c r="CO344" s="4" t="str">
        <f t="shared" si="466"/>
        <v/>
      </c>
      <c r="CP344" s="5" t="str">
        <f t="shared" si="406"/>
        <v/>
      </c>
      <c r="CQ344" s="5" t="str">
        <f t="shared" ca="1" si="467"/>
        <v/>
      </c>
      <c r="CR344" s="2" t="str">
        <f t="shared" si="468"/>
        <v/>
      </c>
      <c r="CS344" s="2" t="str">
        <f t="shared" si="407"/>
        <v/>
      </c>
      <c r="CT344" s="16" t="str">
        <f t="shared" ref="CT344:CT381" si="477">IF(CN344&gt;CO$6,"",((1+CO$11)^(CP344/360)-1)*CR344)</f>
        <v/>
      </c>
      <c r="CU344" s="16" t="str">
        <f t="shared" si="429"/>
        <v/>
      </c>
      <c r="CV344" s="14" t="str">
        <f t="shared" si="469"/>
        <v/>
      </c>
      <c r="CW344" s="5" t="str">
        <f t="shared" si="430"/>
        <v/>
      </c>
      <c r="CX344" s="16" t="str">
        <f t="shared" si="431"/>
        <v/>
      </c>
      <c r="CY344" s="16" t="str">
        <f t="shared" si="432"/>
        <v/>
      </c>
      <c r="CZ344" s="16" t="str">
        <f t="shared" si="470"/>
        <v/>
      </c>
      <c r="DA344" s="16" t="str">
        <f t="shared" ca="1" si="471"/>
        <v/>
      </c>
    </row>
    <row r="345" spans="2:105">
      <c r="B345" s="5">
        <v>324</v>
      </c>
      <c r="C345" s="4" t="str">
        <f t="shared" si="433"/>
        <v/>
      </c>
      <c r="D345" s="5" t="str">
        <f t="shared" si="434"/>
        <v/>
      </c>
      <c r="E345" s="5" t="str">
        <f t="shared" ca="1" si="435"/>
        <v/>
      </c>
      <c r="F345" s="2" t="str">
        <f t="shared" si="436"/>
        <v/>
      </c>
      <c r="G345" s="2" t="str">
        <f t="shared" si="408"/>
        <v/>
      </c>
      <c r="H345" s="16" t="str">
        <f t="shared" si="472"/>
        <v/>
      </c>
      <c r="I345" s="16" t="str">
        <f t="shared" si="409"/>
        <v/>
      </c>
      <c r="J345" s="14" t="str">
        <f t="shared" si="437"/>
        <v/>
      </c>
      <c r="K345" s="5" t="str">
        <f t="shared" si="410"/>
        <v/>
      </c>
      <c r="L345" s="16" t="str">
        <f t="shared" si="411"/>
        <v/>
      </c>
      <c r="M345" s="16" t="str">
        <f t="shared" si="412"/>
        <v/>
      </c>
      <c r="N345" s="16" t="str">
        <f t="shared" si="438"/>
        <v/>
      </c>
      <c r="O345" s="16" t="str">
        <f t="shared" ca="1" si="439"/>
        <v/>
      </c>
      <c r="P345" s="82"/>
      <c r="Q345" s="77" t="str">
        <f>IFERROR(IF('Simulación Cliente'!$H$21="Simple",G345+H345+I345+J345+K345,AC345+AD345+AE345+AF345+AG345),"")</f>
        <v/>
      </c>
      <c r="R345" s="79" t="str">
        <f t="shared" ca="1" si="440"/>
        <v/>
      </c>
      <c r="S345" s="78" t="str">
        <f ca="1">IFERROR((1+'Simulación Cliente'!$E$21)^(R345/360),"")</f>
        <v/>
      </c>
      <c r="T345" s="75" t="str">
        <f t="shared" ca="1" si="441"/>
        <v/>
      </c>
      <c r="X345" s="5">
        <v>324</v>
      </c>
      <c r="Y345" s="4" t="str">
        <f t="shared" si="442"/>
        <v/>
      </c>
      <c r="Z345" s="5" t="str">
        <f t="shared" ref="Z345:Z381" si="478">IF(X345&gt;Y$6,"",Y345-Y344)</f>
        <v/>
      </c>
      <c r="AA345" s="5" t="str">
        <f t="shared" ca="1" si="443"/>
        <v/>
      </c>
      <c r="AB345" s="2" t="str">
        <f t="shared" si="444"/>
        <v/>
      </c>
      <c r="AC345" s="2" t="str">
        <f t="shared" ref="AC345:AC381" si="479">IF(X345&gt;Y$6,"",AH345-AG345-AF345-AE345-AD345)</f>
        <v/>
      </c>
      <c r="AD345" s="16" t="str">
        <f t="shared" si="473"/>
        <v/>
      </c>
      <c r="AE345" s="16" t="str">
        <f t="shared" si="413"/>
        <v/>
      </c>
      <c r="AF345" s="14" t="str">
        <f t="shared" si="445"/>
        <v/>
      </c>
      <c r="AG345" s="5" t="str">
        <f t="shared" si="414"/>
        <v/>
      </c>
      <c r="AH345" s="16" t="str">
        <f t="shared" si="415"/>
        <v/>
      </c>
      <c r="AI345" s="16" t="str">
        <f t="shared" si="416"/>
        <v/>
      </c>
      <c r="AJ345" s="16" t="str">
        <f t="shared" si="446"/>
        <v/>
      </c>
      <c r="AK345" s="16" t="str">
        <f t="shared" ca="1" si="447"/>
        <v/>
      </c>
      <c r="AO345" s="5">
        <v>324</v>
      </c>
      <c r="AP345" s="4" t="str">
        <f t="shared" si="448"/>
        <v/>
      </c>
      <c r="AQ345" s="5" t="str">
        <f t="shared" ref="AQ345:AQ381" si="480">IF(AO345&gt;AP$6,"",AP345-AP344)</f>
        <v/>
      </c>
      <c r="AR345" s="5" t="str">
        <f t="shared" ca="1" si="449"/>
        <v/>
      </c>
      <c r="AS345" s="2" t="str">
        <f t="shared" si="450"/>
        <v/>
      </c>
      <c r="AT345" s="2" t="str">
        <f t="shared" ref="AT345:AT381" si="481">IF(AO345&gt;AP$6,"",AY345-AX345-AW345-AV345-AU345)</f>
        <v/>
      </c>
      <c r="AU345" s="16" t="str">
        <f t="shared" si="474"/>
        <v/>
      </c>
      <c r="AV345" s="16" t="str">
        <f t="shared" si="417"/>
        <v/>
      </c>
      <c r="AW345" s="14" t="str">
        <f t="shared" si="451"/>
        <v/>
      </c>
      <c r="AX345" s="5" t="str">
        <f t="shared" si="418"/>
        <v/>
      </c>
      <c r="AY345" s="16" t="str">
        <f t="shared" si="419"/>
        <v/>
      </c>
      <c r="AZ345" s="16" t="str">
        <f t="shared" si="420"/>
        <v/>
      </c>
      <c r="BA345" s="16" t="str">
        <f t="shared" si="452"/>
        <v/>
      </c>
      <c r="BB345" s="16" t="str">
        <f t="shared" ca="1" si="453"/>
        <v/>
      </c>
      <c r="BF345" s="5">
        <v>324</v>
      </c>
      <c r="BG345" s="4" t="str">
        <f t="shared" si="454"/>
        <v/>
      </c>
      <c r="BH345" s="5" t="str">
        <f t="shared" ref="BH345:BH381" si="482">IF(BF345&gt;BG$6,"",BG345-BG344)</f>
        <v/>
      </c>
      <c r="BI345" s="5" t="str">
        <f t="shared" ca="1" si="455"/>
        <v/>
      </c>
      <c r="BJ345" s="2" t="str">
        <f t="shared" si="456"/>
        <v/>
      </c>
      <c r="BK345" s="2" t="str">
        <f t="shared" ref="BK345:BK381" si="483">IF(BF345&gt;BG$6,"",BP345-BO345-BN345-BM345-BL345)</f>
        <v/>
      </c>
      <c r="BL345" s="16" t="str">
        <f t="shared" si="475"/>
        <v/>
      </c>
      <c r="BM345" s="16" t="str">
        <f t="shared" si="421"/>
        <v/>
      </c>
      <c r="BN345" s="14" t="str">
        <f t="shared" si="457"/>
        <v/>
      </c>
      <c r="BO345" s="5" t="str">
        <f t="shared" si="422"/>
        <v/>
      </c>
      <c r="BP345" s="16" t="str">
        <f t="shared" si="423"/>
        <v/>
      </c>
      <c r="BQ345" s="16" t="str">
        <f t="shared" si="424"/>
        <v/>
      </c>
      <c r="BR345" s="16" t="str">
        <f t="shared" si="458"/>
        <v/>
      </c>
      <c r="BS345" s="16" t="str">
        <f t="shared" ca="1" si="459"/>
        <v/>
      </c>
      <c r="BW345" s="5">
        <v>324</v>
      </c>
      <c r="BX345" s="4" t="str">
        <f t="shared" si="460"/>
        <v/>
      </c>
      <c r="BY345" s="5" t="str">
        <f t="shared" ref="BY345:BY381" si="484">IF(BW345&gt;BX$6,"",BX345-BX344)</f>
        <v/>
      </c>
      <c r="BZ345" s="5" t="str">
        <f t="shared" ca="1" si="461"/>
        <v/>
      </c>
      <c r="CA345" s="2" t="str">
        <f t="shared" si="462"/>
        <v/>
      </c>
      <c r="CB345" s="2" t="str">
        <f t="shared" ref="CB345:CB381" si="485">IF(BW345&gt;BX$6,"",CG345-CF345-CE345-CD345-CC345)</f>
        <v/>
      </c>
      <c r="CC345" s="16" t="str">
        <f t="shared" si="476"/>
        <v/>
      </c>
      <c r="CD345" s="16" t="str">
        <f t="shared" si="425"/>
        <v/>
      </c>
      <c r="CE345" s="14" t="str">
        <f t="shared" si="463"/>
        <v/>
      </c>
      <c r="CF345" s="5" t="str">
        <f t="shared" si="426"/>
        <v/>
      </c>
      <c r="CG345" s="16" t="str">
        <f t="shared" si="427"/>
        <v/>
      </c>
      <c r="CH345" s="16" t="str">
        <f t="shared" si="428"/>
        <v/>
      </c>
      <c r="CI345" s="16" t="str">
        <f t="shared" si="464"/>
        <v/>
      </c>
      <c r="CJ345" s="16" t="str">
        <f t="shared" ca="1" si="465"/>
        <v/>
      </c>
      <c r="CN345" s="5">
        <v>324</v>
      </c>
      <c r="CO345" s="4" t="str">
        <f t="shared" si="466"/>
        <v/>
      </c>
      <c r="CP345" s="5" t="str">
        <f t="shared" ref="CP345:CP381" si="486">IF(CN345&gt;CO$6,"",CO345-CO344)</f>
        <v/>
      </c>
      <c r="CQ345" s="5" t="str">
        <f t="shared" ca="1" si="467"/>
        <v/>
      </c>
      <c r="CR345" s="2" t="str">
        <f t="shared" si="468"/>
        <v/>
      </c>
      <c r="CS345" s="2" t="str">
        <f t="shared" ref="CS345:CS381" si="487">IF(CN345&gt;CO$6,"",CX345-CW345-CV345-CU345-CT345)</f>
        <v/>
      </c>
      <c r="CT345" s="16" t="str">
        <f t="shared" si="477"/>
        <v/>
      </c>
      <c r="CU345" s="16" t="str">
        <f t="shared" si="429"/>
        <v/>
      </c>
      <c r="CV345" s="14" t="str">
        <f t="shared" si="469"/>
        <v/>
      </c>
      <c r="CW345" s="5" t="str">
        <f t="shared" si="430"/>
        <v/>
      </c>
      <c r="CX345" s="16" t="str">
        <f t="shared" si="431"/>
        <v/>
      </c>
      <c r="CY345" s="16" t="str">
        <f t="shared" si="432"/>
        <v/>
      </c>
      <c r="CZ345" s="16" t="str">
        <f t="shared" si="470"/>
        <v/>
      </c>
      <c r="DA345" s="16" t="str">
        <f t="shared" ca="1" si="471"/>
        <v/>
      </c>
    </row>
    <row r="346" spans="2:105">
      <c r="B346" s="5">
        <v>325</v>
      </c>
      <c r="C346" s="4" t="str">
        <f t="shared" si="433"/>
        <v/>
      </c>
      <c r="D346" s="5" t="str">
        <f t="shared" si="434"/>
        <v/>
      </c>
      <c r="E346" s="5" t="str">
        <f t="shared" ca="1" si="435"/>
        <v/>
      </c>
      <c r="F346" s="2" t="str">
        <f t="shared" si="436"/>
        <v/>
      </c>
      <c r="G346" s="2" t="str">
        <f t="shared" si="408"/>
        <v/>
      </c>
      <c r="H346" s="16" t="str">
        <f t="shared" si="472"/>
        <v/>
      </c>
      <c r="I346" s="16" t="str">
        <f t="shared" si="409"/>
        <v/>
      </c>
      <c r="J346" s="14" t="str">
        <f t="shared" si="437"/>
        <v/>
      </c>
      <c r="K346" s="5" t="str">
        <f t="shared" si="410"/>
        <v/>
      </c>
      <c r="L346" s="16" t="str">
        <f t="shared" si="411"/>
        <v/>
      </c>
      <c r="M346" s="16" t="str">
        <f t="shared" si="412"/>
        <v/>
      </c>
      <c r="N346" s="16" t="str">
        <f t="shared" si="438"/>
        <v/>
      </c>
      <c r="O346" s="16" t="str">
        <f t="shared" ca="1" si="439"/>
        <v/>
      </c>
      <c r="P346" s="82"/>
      <c r="Q346" s="77" t="str">
        <f>IFERROR(IF('Simulación Cliente'!$H$21="Simple",G346+H346+I346+J346+K346,AC346+AD346+AE346+AF346+AG346),"")</f>
        <v/>
      </c>
      <c r="R346" s="79" t="str">
        <f t="shared" ca="1" si="440"/>
        <v/>
      </c>
      <c r="S346" s="78" t="str">
        <f ca="1">IFERROR((1+'Simulación Cliente'!$E$21)^(R346/360),"")</f>
        <v/>
      </c>
      <c r="T346" s="75" t="str">
        <f t="shared" ca="1" si="441"/>
        <v/>
      </c>
      <c r="X346" s="5">
        <v>325</v>
      </c>
      <c r="Y346" s="4" t="str">
        <f t="shared" si="442"/>
        <v/>
      </c>
      <c r="Z346" s="5" t="str">
        <f t="shared" si="478"/>
        <v/>
      </c>
      <c r="AA346" s="5" t="str">
        <f t="shared" ca="1" si="443"/>
        <v/>
      </c>
      <c r="AB346" s="2" t="str">
        <f t="shared" si="444"/>
        <v/>
      </c>
      <c r="AC346" s="2" t="str">
        <f t="shared" si="479"/>
        <v/>
      </c>
      <c r="AD346" s="16" t="str">
        <f t="shared" si="473"/>
        <v/>
      </c>
      <c r="AE346" s="16" t="str">
        <f t="shared" si="413"/>
        <v/>
      </c>
      <c r="AF346" s="14" t="str">
        <f t="shared" si="445"/>
        <v/>
      </c>
      <c r="AG346" s="5" t="str">
        <f t="shared" si="414"/>
        <v/>
      </c>
      <c r="AH346" s="16" t="str">
        <f t="shared" si="415"/>
        <v/>
      </c>
      <c r="AI346" s="16" t="str">
        <f t="shared" si="416"/>
        <v/>
      </c>
      <c r="AJ346" s="16" t="str">
        <f t="shared" si="446"/>
        <v/>
      </c>
      <c r="AK346" s="16" t="str">
        <f t="shared" ca="1" si="447"/>
        <v/>
      </c>
      <c r="AO346" s="5">
        <v>325</v>
      </c>
      <c r="AP346" s="4" t="str">
        <f t="shared" si="448"/>
        <v/>
      </c>
      <c r="AQ346" s="5" t="str">
        <f t="shared" si="480"/>
        <v/>
      </c>
      <c r="AR346" s="5" t="str">
        <f t="shared" ca="1" si="449"/>
        <v/>
      </c>
      <c r="AS346" s="2" t="str">
        <f t="shared" si="450"/>
        <v/>
      </c>
      <c r="AT346" s="2" t="str">
        <f t="shared" si="481"/>
        <v/>
      </c>
      <c r="AU346" s="16" t="str">
        <f t="shared" si="474"/>
        <v/>
      </c>
      <c r="AV346" s="16" t="str">
        <f t="shared" si="417"/>
        <v/>
      </c>
      <c r="AW346" s="14" t="str">
        <f t="shared" si="451"/>
        <v/>
      </c>
      <c r="AX346" s="5" t="str">
        <f t="shared" si="418"/>
        <v/>
      </c>
      <c r="AY346" s="16" t="str">
        <f t="shared" si="419"/>
        <v/>
      </c>
      <c r="AZ346" s="16" t="str">
        <f t="shared" si="420"/>
        <v/>
      </c>
      <c r="BA346" s="16" t="str">
        <f t="shared" si="452"/>
        <v/>
      </c>
      <c r="BB346" s="16" t="str">
        <f t="shared" ca="1" si="453"/>
        <v/>
      </c>
      <c r="BF346" s="5">
        <v>325</v>
      </c>
      <c r="BG346" s="4" t="str">
        <f t="shared" si="454"/>
        <v/>
      </c>
      <c r="BH346" s="5" t="str">
        <f t="shared" si="482"/>
        <v/>
      </c>
      <c r="BI346" s="5" t="str">
        <f t="shared" ca="1" si="455"/>
        <v/>
      </c>
      <c r="BJ346" s="2" t="str">
        <f t="shared" si="456"/>
        <v/>
      </c>
      <c r="BK346" s="2" t="str">
        <f t="shared" si="483"/>
        <v/>
      </c>
      <c r="BL346" s="16" t="str">
        <f t="shared" si="475"/>
        <v/>
      </c>
      <c r="BM346" s="16" t="str">
        <f t="shared" si="421"/>
        <v/>
      </c>
      <c r="BN346" s="14" t="str">
        <f t="shared" si="457"/>
        <v/>
      </c>
      <c r="BO346" s="5" t="str">
        <f t="shared" si="422"/>
        <v/>
      </c>
      <c r="BP346" s="16" t="str">
        <f t="shared" si="423"/>
        <v/>
      </c>
      <c r="BQ346" s="16" t="str">
        <f t="shared" si="424"/>
        <v/>
      </c>
      <c r="BR346" s="16" t="str">
        <f t="shared" si="458"/>
        <v/>
      </c>
      <c r="BS346" s="16" t="str">
        <f t="shared" ca="1" si="459"/>
        <v/>
      </c>
      <c r="BW346" s="5">
        <v>325</v>
      </c>
      <c r="BX346" s="4" t="str">
        <f t="shared" si="460"/>
        <v/>
      </c>
      <c r="BY346" s="5" t="str">
        <f t="shared" si="484"/>
        <v/>
      </c>
      <c r="BZ346" s="5" t="str">
        <f t="shared" ca="1" si="461"/>
        <v/>
      </c>
      <c r="CA346" s="2" t="str">
        <f t="shared" si="462"/>
        <v/>
      </c>
      <c r="CB346" s="2" t="str">
        <f t="shared" si="485"/>
        <v/>
      </c>
      <c r="CC346" s="16" t="str">
        <f t="shared" si="476"/>
        <v/>
      </c>
      <c r="CD346" s="16" t="str">
        <f t="shared" si="425"/>
        <v/>
      </c>
      <c r="CE346" s="14" t="str">
        <f t="shared" si="463"/>
        <v/>
      </c>
      <c r="CF346" s="5" t="str">
        <f t="shared" si="426"/>
        <v/>
      </c>
      <c r="CG346" s="16" t="str">
        <f t="shared" si="427"/>
        <v/>
      </c>
      <c r="CH346" s="16" t="str">
        <f t="shared" si="428"/>
        <v/>
      </c>
      <c r="CI346" s="16" t="str">
        <f t="shared" si="464"/>
        <v/>
      </c>
      <c r="CJ346" s="16" t="str">
        <f t="shared" ca="1" si="465"/>
        <v/>
      </c>
      <c r="CN346" s="5">
        <v>325</v>
      </c>
      <c r="CO346" s="4" t="str">
        <f t="shared" si="466"/>
        <v/>
      </c>
      <c r="CP346" s="5" t="str">
        <f t="shared" si="486"/>
        <v/>
      </c>
      <c r="CQ346" s="5" t="str">
        <f t="shared" ca="1" si="467"/>
        <v/>
      </c>
      <c r="CR346" s="2" t="str">
        <f t="shared" si="468"/>
        <v/>
      </c>
      <c r="CS346" s="2" t="str">
        <f t="shared" si="487"/>
        <v/>
      </c>
      <c r="CT346" s="16" t="str">
        <f t="shared" si="477"/>
        <v/>
      </c>
      <c r="CU346" s="16" t="str">
        <f t="shared" si="429"/>
        <v/>
      </c>
      <c r="CV346" s="14" t="str">
        <f t="shared" si="469"/>
        <v/>
      </c>
      <c r="CW346" s="5" t="str">
        <f t="shared" si="430"/>
        <v/>
      </c>
      <c r="CX346" s="16" t="str">
        <f t="shared" si="431"/>
        <v/>
      </c>
      <c r="CY346" s="16" t="str">
        <f t="shared" si="432"/>
        <v/>
      </c>
      <c r="CZ346" s="16" t="str">
        <f t="shared" si="470"/>
        <v/>
      </c>
      <c r="DA346" s="16" t="str">
        <f t="shared" ca="1" si="471"/>
        <v/>
      </c>
    </row>
    <row r="347" spans="2:105">
      <c r="B347" s="5">
        <v>326</v>
      </c>
      <c r="C347" s="4" t="str">
        <f t="shared" si="433"/>
        <v/>
      </c>
      <c r="D347" s="5" t="str">
        <f t="shared" si="434"/>
        <v/>
      </c>
      <c r="E347" s="5" t="str">
        <f t="shared" ca="1" si="435"/>
        <v/>
      </c>
      <c r="F347" s="2" t="str">
        <f t="shared" si="436"/>
        <v/>
      </c>
      <c r="G347" s="2" t="str">
        <f t="shared" si="408"/>
        <v/>
      </c>
      <c r="H347" s="16" t="str">
        <f t="shared" si="472"/>
        <v/>
      </c>
      <c r="I347" s="16" t="str">
        <f t="shared" si="409"/>
        <v/>
      </c>
      <c r="J347" s="14" t="str">
        <f t="shared" si="437"/>
        <v/>
      </c>
      <c r="K347" s="5" t="str">
        <f t="shared" si="410"/>
        <v/>
      </c>
      <c r="L347" s="16" t="str">
        <f t="shared" si="411"/>
        <v/>
      </c>
      <c r="M347" s="16" t="str">
        <f t="shared" si="412"/>
        <v/>
      </c>
      <c r="N347" s="16" t="str">
        <f t="shared" si="438"/>
        <v/>
      </c>
      <c r="O347" s="16" t="str">
        <f t="shared" ca="1" si="439"/>
        <v/>
      </c>
      <c r="P347" s="82"/>
      <c r="Q347" s="77" t="str">
        <f>IFERROR(IF('Simulación Cliente'!$H$21="Simple",G347+H347+I347+J347+K347,AC347+AD347+AE347+AF347+AG347),"")</f>
        <v/>
      </c>
      <c r="R347" s="79" t="str">
        <f t="shared" ca="1" si="440"/>
        <v/>
      </c>
      <c r="S347" s="78" t="str">
        <f ca="1">IFERROR((1+'Simulación Cliente'!$E$21)^(R347/360),"")</f>
        <v/>
      </c>
      <c r="T347" s="75" t="str">
        <f t="shared" ca="1" si="441"/>
        <v/>
      </c>
      <c r="X347" s="5">
        <v>326</v>
      </c>
      <c r="Y347" s="4" t="str">
        <f t="shared" si="442"/>
        <v/>
      </c>
      <c r="Z347" s="5" t="str">
        <f t="shared" si="478"/>
        <v/>
      </c>
      <c r="AA347" s="5" t="str">
        <f t="shared" ca="1" si="443"/>
        <v/>
      </c>
      <c r="AB347" s="2" t="str">
        <f t="shared" si="444"/>
        <v/>
      </c>
      <c r="AC347" s="2" t="str">
        <f t="shared" si="479"/>
        <v/>
      </c>
      <c r="AD347" s="16" t="str">
        <f t="shared" si="473"/>
        <v/>
      </c>
      <c r="AE347" s="16" t="str">
        <f t="shared" si="413"/>
        <v/>
      </c>
      <c r="AF347" s="14" t="str">
        <f t="shared" si="445"/>
        <v/>
      </c>
      <c r="AG347" s="5" t="str">
        <f t="shared" si="414"/>
        <v/>
      </c>
      <c r="AH347" s="16" t="str">
        <f t="shared" si="415"/>
        <v/>
      </c>
      <c r="AI347" s="16" t="str">
        <f t="shared" si="416"/>
        <v/>
      </c>
      <c r="AJ347" s="16" t="str">
        <f t="shared" si="446"/>
        <v/>
      </c>
      <c r="AK347" s="16" t="str">
        <f t="shared" ca="1" si="447"/>
        <v/>
      </c>
      <c r="AO347" s="5">
        <v>326</v>
      </c>
      <c r="AP347" s="4" t="str">
        <f t="shared" si="448"/>
        <v/>
      </c>
      <c r="AQ347" s="5" t="str">
        <f t="shared" si="480"/>
        <v/>
      </c>
      <c r="AR347" s="5" t="str">
        <f t="shared" ca="1" si="449"/>
        <v/>
      </c>
      <c r="AS347" s="2" t="str">
        <f t="shared" si="450"/>
        <v/>
      </c>
      <c r="AT347" s="2" t="str">
        <f t="shared" si="481"/>
        <v/>
      </c>
      <c r="AU347" s="16" t="str">
        <f t="shared" si="474"/>
        <v/>
      </c>
      <c r="AV347" s="16" t="str">
        <f t="shared" si="417"/>
        <v/>
      </c>
      <c r="AW347" s="14" t="str">
        <f t="shared" si="451"/>
        <v/>
      </c>
      <c r="AX347" s="5" t="str">
        <f t="shared" si="418"/>
        <v/>
      </c>
      <c r="AY347" s="16" t="str">
        <f t="shared" si="419"/>
        <v/>
      </c>
      <c r="AZ347" s="16" t="str">
        <f t="shared" si="420"/>
        <v/>
      </c>
      <c r="BA347" s="16" t="str">
        <f t="shared" si="452"/>
        <v/>
      </c>
      <c r="BB347" s="16" t="str">
        <f t="shared" ca="1" si="453"/>
        <v/>
      </c>
      <c r="BF347" s="5">
        <v>326</v>
      </c>
      <c r="BG347" s="4" t="str">
        <f t="shared" si="454"/>
        <v/>
      </c>
      <c r="BH347" s="5" t="str">
        <f t="shared" si="482"/>
        <v/>
      </c>
      <c r="BI347" s="5" t="str">
        <f t="shared" ca="1" si="455"/>
        <v/>
      </c>
      <c r="BJ347" s="2" t="str">
        <f t="shared" si="456"/>
        <v/>
      </c>
      <c r="BK347" s="2" t="str">
        <f t="shared" si="483"/>
        <v/>
      </c>
      <c r="BL347" s="16" t="str">
        <f t="shared" si="475"/>
        <v/>
      </c>
      <c r="BM347" s="16" t="str">
        <f t="shared" si="421"/>
        <v/>
      </c>
      <c r="BN347" s="14" t="str">
        <f t="shared" si="457"/>
        <v/>
      </c>
      <c r="BO347" s="5" t="str">
        <f t="shared" si="422"/>
        <v/>
      </c>
      <c r="BP347" s="16" t="str">
        <f t="shared" si="423"/>
        <v/>
      </c>
      <c r="BQ347" s="16" t="str">
        <f t="shared" si="424"/>
        <v/>
      </c>
      <c r="BR347" s="16" t="str">
        <f t="shared" si="458"/>
        <v/>
      </c>
      <c r="BS347" s="16" t="str">
        <f t="shared" ca="1" si="459"/>
        <v/>
      </c>
      <c r="BW347" s="5">
        <v>326</v>
      </c>
      <c r="BX347" s="4" t="str">
        <f t="shared" si="460"/>
        <v/>
      </c>
      <c r="BY347" s="5" t="str">
        <f t="shared" si="484"/>
        <v/>
      </c>
      <c r="BZ347" s="5" t="str">
        <f t="shared" ca="1" si="461"/>
        <v/>
      </c>
      <c r="CA347" s="2" t="str">
        <f t="shared" si="462"/>
        <v/>
      </c>
      <c r="CB347" s="2" t="str">
        <f t="shared" si="485"/>
        <v/>
      </c>
      <c r="CC347" s="16" t="str">
        <f t="shared" si="476"/>
        <v/>
      </c>
      <c r="CD347" s="16" t="str">
        <f t="shared" si="425"/>
        <v/>
      </c>
      <c r="CE347" s="14" t="str">
        <f t="shared" si="463"/>
        <v/>
      </c>
      <c r="CF347" s="5" t="str">
        <f t="shared" si="426"/>
        <v/>
      </c>
      <c r="CG347" s="16" t="str">
        <f t="shared" si="427"/>
        <v/>
      </c>
      <c r="CH347" s="16" t="str">
        <f t="shared" si="428"/>
        <v/>
      </c>
      <c r="CI347" s="16" t="str">
        <f t="shared" si="464"/>
        <v/>
      </c>
      <c r="CJ347" s="16" t="str">
        <f t="shared" ca="1" si="465"/>
        <v/>
      </c>
      <c r="CN347" s="5">
        <v>326</v>
      </c>
      <c r="CO347" s="4" t="str">
        <f t="shared" si="466"/>
        <v/>
      </c>
      <c r="CP347" s="5" t="str">
        <f t="shared" si="486"/>
        <v/>
      </c>
      <c r="CQ347" s="5" t="str">
        <f t="shared" ca="1" si="467"/>
        <v/>
      </c>
      <c r="CR347" s="2" t="str">
        <f t="shared" si="468"/>
        <v/>
      </c>
      <c r="CS347" s="2" t="str">
        <f t="shared" si="487"/>
        <v/>
      </c>
      <c r="CT347" s="16" t="str">
        <f t="shared" si="477"/>
        <v/>
      </c>
      <c r="CU347" s="16" t="str">
        <f t="shared" si="429"/>
        <v/>
      </c>
      <c r="CV347" s="14" t="str">
        <f t="shared" si="469"/>
        <v/>
      </c>
      <c r="CW347" s="5" t="str">
        <f t="shared" si="430"/>
        <v/>
      </c>
      <c r="CX347" s="16" t="str">
        <f t="shared" si="431"/>
        <v/>
      </c>
      <c r="CY347" s="16" t="str">
        <f t="shared" si="432"/>
        <v/>
      </c>
      <c r="CZ347" s="16" t="str">
        <f t="shared" si="470"/>
        <v/>
      </c>
      <c r="DA347" s="16" t="str">
        <f t="shared" ca="1" si="471"/>
        <v/>
      </c>
    </row>
    <row r="348" spans="2:105">
      <c r="B348" s="5">
        <v>327</v>
      </c>
      <c r="C348" s="4" t="str">
        <f t="shared" si="433"/>
        <v/>
      </c>
      <c r="D348" s="5" t="str">
        <f t="shared" si="434"/>
        <v/>
      </c>
      <c r="E348" s="5" t="str">
        <f t="shared" ca="1" si="435"/>
        <v/>
      </c>
      <c r="F348" s="2" t="str">
        <f t="shared" si="436"/>
        <v/>
      </c>
      <c r="G348" s="2" t="str">
        <f t="shared" si="408"/>
        <v/>
      </c>
      <c r="H348" s="16" t="str">
        <f t="shared" si="472"/>
        <v/>
      </c>
      <c r="I348" s="16" t="str">
        <f t="shared" si="409"/>
        <v/>
      </c>
      <c r="J348" s="14" t="str">
        <f t="shared" si="437"/>
        <v/>
      </c>
      <c r="K348" s="5" t="str">
        <f t="shared" si="410"/>
        <v/>
      </c>
      <c r="L348" s="16" t="str">
        <f t="shared" si="411"/>
        <v/>
      </c>
      <c r="M348" s="16" t="str">
        <f t="shared" si="412"/>
        <v/>
      </c>
      <c r="N348" s="16" t="str">
        <f t="shared" si="438"/>
        <v/>
      </c>
      <c r="O348" s="16" t="str">
        <f t="shared" ca="1" si="439"/>
        <v/>
      </c>
      <c r="P348" s="82"/>
      <c r="Q348" s="77" t="str">
        <f>IFERROR(IF('Simulación Cliente'!$H$21="Simple",G348+H348+I348+J348+K348,AC348+AD348+AE348+AF348+AG348),"")</f>
        <v/>
      </c>
      <c r="R348" s="79" t="str">
        <f t="shared" ca="1" si="440"/>
        <v/>
      </c>
      <c r="S348" s="78" t="str">
        <f ca="1">IFERROR((1+'Simulación Cliente'!$E$21)^(R348/360),"")</f>
        <v/>
      </c>
      <c r="T348" s="75" t="str">
        <f t="shared" ca="1" si="441"/>
        <v/>
      </c>
      <c r="X348" s="5">
        <v>327</v>
      </c>
      <c r="Y348" s="4" t="str">
        <f t="shared" si="442"/>
        <v/>
      </c>
      <c r="Z348" s="5" t="str">
        <f t="shared" si="478"/>
        <v/>
      </c>
      <c r="AA348" s="5" t="str">
        <f t="shared" ca="1" si="443"/>
        <v/>
      </c>
      <c r="AB348" s="2" t="str">
        <f t="shared" si="444"/>
        <v/>
      </c>
      <c r="AC348" s="2" t="str">
        <f t="shared" si="479"/>
        <v/>
      </c>
      <c r="AD348" s="16" t="str">
        <f t="shared" si="473"/>
        <v/>
      </c>
      <c r="AE348" s="16" t="str">
        <f t="shared" si="413"/>
        <v/>
      </c>
      <c r="AF348" s="14" t="str">
        <f t="shared" si="445"/>
        <v/>
      </c>
      <c r="AG348" s="5" t="str">
        <f t="shared" si="414"/>
        <v/>
      </c>
      <c r="AH348" s="16" t="str">
        <f t="shared" si="415"/>
        <v/>
      </c>
      <c r="AI348" s="16" t="str">
        <f t="shared" si="416"/>
        <v/>
      </c>
      <c r="AJ348" s="16" t="str">
        <f t="shared" si="446"/>
        <v/>
      </c>
      <c r="AK348" s="16" t="str">
        <f t="shared" ca="1" si="447"/>
        <v/>
      </c>
      <c r="AO348" s="5">
        <v>327</v>
      </c>
      <c r="AP348" s="4" t="str">
        <f t="shared" si="448"/>
        <v/>
      </c>
      <c r="AQ348" s="5" t="str">
        <f t="shared" si="480"/>
        <v/>
      </c>
      <c r="AR348" s="5" t="str">
        <f t="shared" ca="1" si="449"/>
        <v/>
      </c>
      <c r="AS348" s="2" t="str">
        <f t="shared" si="450"/>
        <v/>
      </c>
      <c r="AT348" s="2" t="str">
        <f t="shared" si="481"/>
        <v/>
      </c>
      <c r="AU348" s="16" t="str">
        <f t="shared" si="474"/>
        <v/>
      </c>
      <c r="AV348" s="16" t="str">
        <f t="shared" si="417"/>
        <v/>
      </c>
      <c r="AW348" s="14" t="str">
        <f t="shared" si="451"/>
        <v/>
      </c>
      <c r="AX348" s="5" t="str">
        <f t="shared" si="418"/>
        <v/>
      </c>
      <c r="AY348" s="16" t="str">
        <f t="shared" si="419"/>
        <v/>
      </c>
      <c r="AZ348" s="16" t="str">
        <f t="shared" si="420"/>
        <v/>
      </c>
      <c r="BA348" s="16" t="str">
        <f t="shared" si="452"/>
        <v/>
      </c>
      <c r="BB348" s="16" t="str">
        <f t="shared" ca="1" si="453"/>
        <v/>
      </c>
      <c r="BF348" s="5">
        <v>327</v>
      </c>
      <c r="BG348" s="4" t="str">
        <f t="shared" si="454"/>
        <v/>
      </c>
      <c r="BH348" s="5" t="str">
        <f t="shared" si="482"/>
        <v/>
      </c>
      <c r="BI348" s="5" t="str">
        <f t="shared" ca="1" si="455"/>
        <v/>
      </c>
      <c r="BJ348" s="2" t="str">
        <f t="shared" si="456"/>
        <v/>
      </c>
      <c r="BK348" s="2" t="str">
        <f t="shared" si="483"/>
        <v/>
      </c>
      <c r="BL348" s="16" t="str">
        <f t="shared" si="475"/>
        <v/>
      </c>
      <c r="BM348" s="16" t="str">
        <f t="shared" si="421"/>
        <v/>
      </c>
      <c r="BN348" s="14" t="str">
        <f t="shared" si="457"/>
        <v/>
      </c>
      <c r="BO348" s="5" t="str">
        <f t="shared" si="422"/>
        <v/>
      </c>
      <c r="BP348" s="16" t="str">
        <f t="shared" si="423"/>
        <v/>
      </c>
      <c r="BQ348" s="16" t="str">
        <f t="shared" si="424"/>
        <v/>
      </c>
      <c r="BR348" s="16" t="str">
        <f t="shared" si="458"/>
        <v/>
      </c>
      <c r="BS348" s="16" t="str">
        <f t="shared" ca="1" si="459"/>
        <v/>
      </c>
      <c r="BW348" s="5">
        <v>327</v>
      </c>
      <c r="BX348" s="4" t="str">
        <f t="shared" si="460"/>
        <v/>
      </c>
      <c r="BY348" s="5" t="str">
        <f t="shared" si="484"/>
        <v/>
      </c>
      <c r="BZ348" s="5" t="str">
        <f t="shared" ca="1" si="461"/>
        <v/>
      </c>
      <c r="CA348" s="2" t="str">
        <f t="shared" si="462"/>
        <v/>
      </c>
      <c r="CB348" s="2" t="str">
        <f t="shared" si="485"/>
        <v/>
      </c>
      <c r="CC348" s="16" t="str">
        <f t="shared" si="476"/>
        <v/>
      </c>
      <c r="CD348" s="16" t="str">
        <f t="shared" si="425"/>
        <v/>
      </c>
      <c r="CE348" s="14" t="str">
        <f t="shared" si="463"/>
        <v/>
      </c>
      <c r="CF348" s="5" t="str">
        <f t="shared" si="426"/>
        <v/>
      </c>
      <c r="CG348" s="16" t="str">
        <f t="shared" si="427"/>
        <v/>
      </c>
      <c r="CH348" s="16" t="str">
        <f t="shared" si="428"/>
        <v/>
      </c>
      <c r="CI348" s="16" t="str">
        <f t="shared" si="464"/>
        <v/>
      </c>
      <c r="CJ348" s="16" t="str">
        <f t="shared" ca="1" si="465"/>
        <v/>
      </c>
      <c r="CN348" s="5">
        <v>327</v>
      </c>
      <c r="CO348" s="4" t="str">
        <f t="shared" si="466"/>
        <v/>
      </c>
      <c r="CP348" s="5" t="str">
        <f t="shared" si="486"/>
        <v/>
      </c>
      <c r="CQ348" s="5" t="str">
        <f t="shared" ca="1" si="467"/>
        <v/>
      </c>
      <c r="CR348" s="2" t="str">
        <f t="shared" si="468"/>
        <v/>
      </c>
      <c r="CS348" s="2" t="str">
        <f t="shared" si="487"/>
        <v/>
      </c>
      <c r="CT348" s="16" t="str">
        <f t="shared" si="477"/>
        <v/>
      </c>
      <c r="CU348" s="16" t="str">
        <f t="shared" si="429"/>
        <v/>
      </c>
      <c r="CV348" s="14" t="str">
        <f t="shared" si="469"/>
        <v/>
      </c>
      <c r="CW348" s="5" t="str">
        <f t="shared" si="430"/>
        <v/>
      </c>
      <c r="CX348" s="16" t="str">
        <f t="shared" si="431"/>
        <v/>
      </c>
      <c r="CY348" s="16" t="str">
        <f t="shared" si="432"/>
        <v/>
      </c>
      <c r="CZ348" s="16" t="str">
        <f t="shared" si="470"/>
        <v/>
      </c>
      <c r="DA348" s="16" t="str">
        <f t="shared" ca="1" si="471"/>
        <v/>
      </c>
    </row>
    <row r="349" spans="2:105">
      <c r="B349" s="5">
        <v>328</v>
      </c>
      <c r="C349" s="4" t="str">
        <f t="shared" si="433"/>
        <v/>
      </c>
      <c r="D349" s="5" t="str">
        <f t="shared" si="434"/>
        <v/>
      </c>
      <c r="E349" s="5" t="str">
        <f t="shared" ca="1" si="435"/>
        <v/>
      </c>
      <c r="F349" s="2" t="str">
        <f t="shared" si="436"/>
        <v/>
      </c>
      <c r="G349" s="2" t="str">
        <f t="shared" si="408"/>
        <v/>
      </c>
      <c r="H349" s="16" t="str">
        <f t="shared" si="472"/>
        <v/>
      </c>
      <c r="I349" s="16" t="str">
        <f t="shared" si="409"/>
        <v/>
      </c>
      <c r="J349" s="14" t="str">
        <f t="shared" si="437"/>
        <v/>
      </c>
      <c r="K349" s="5" t="str">
        <f t="shared" si="410"/>
        <v/>
      </c>
      <c r="L349" s="16" t="str">
        <f t="shared" si="411"/>
        <v/>
      </c>
      <c r="M349" s="16" t="str">
        <f t="shared" si="412"/>
        <v/>
      </c>
      <c r="N349" s="16" t="str">
        <f t="shared" si="438"/>
        <v/>
      </c>
      <c r="O349" s="16" t="str">
        <f t="shared" ca="1" si="439"/>
        <v/>
      </c>
      <c r="P349" s="82"/>
      <c r="Q349" s="77" t="str">
        <f>IFERROR(IF('Simulación Cliente'!$H$21="Simple",G349+H349+I349+J349+K349,AC349+AD349+AE349+AF349+AG349),"")</f>
        <v/>
      </c>
      <c r="R349" s="79" t="str">
        <f t="shared" ca="1" si="440"/>
        <v/>
      </c>
      <c r="S349" s="78" t="str">
        <f ca="1">IFERROR((1+'Simulación Cliente'!$E$21)^(R349/360),"")</f>
        <v/>
      </c>
      <c r="T349" s="75" t="str">
        <f t="shared" ca="1" si="441"/>
        <v/>
      </c>
      <c r="X349" s="5">
        <v>328</v>
      </c>
      <c r="Y349" s="4" t="str">
        <f t="shared" si="442"/>
        <v/>
      </c>
      <c r="Z349" s="5" t="str">
        <f t="shared" si="478"/>
        <v/>
      </c>
      <c r="AA349" s="5" t="str">
        <f t="shared" ca="1" si="443"/>
        <v/>
      </c>
      <c r="AB349" s="2" t="str">
        <f t="shared" si="444"/>
        <v/>
      </c>
      <c r="AC349" s="2" t="str">
        <f t="shared" si="479"/>
        <v/>
      </c>
      <c r="AD349" s="16" t="str">
        <f t="shared" si="473"/>
        <v/>
      </c>
      <c r="AE349" s="16" t="str">
        <f t="shared" si="413"/>
        <v/>
      </c>
      <c r="AF349" s="14" t="str">
        <f t="shared" si="445"/>
        <v/>
      </c>
      <c r="AG349" s="5" t="str">
        <f t="shared" si="414"/>
        <v/>
      </c>
      <c r="AH349" s="16" t="str">
        <f t="shared" si="415"/>
        <v/>
      </c>
      <c r="AI349" s="16" t="str">
        <f t="shared" si="416"/>
        <v/>
      </c>
      <c r="AJ349" s="16" t="str">
        <f t="shared" si="446"/>
        <v/>
      </c>
      <c r="AK349" s="16" t="str">
        <f t="shared" ca="1" si="447"/>
        <v/>
      </c>
      <c r="AO349" s="5">
        <v>328</v>
      </c>
      <c r="AP349" s="4" t="str">
        <f t="shared" si="448"/>
        <v/>
      </c>
      <c r="AQ349" s="5" t="str">
        <f t="shared" si="480"/>
        <v/>
      </c>
      <c r="AR349" s="5" t="str">
        <f t="shared" ca="1" si="449"/>
        <v/>
      </c>
      <c r="AS349" s="2" t="str">
        <f t="shared" si="450"/>
        <v/>
      </c>
      <c r="AT349" s="2" t="str">
        <f t="shared" si="481"/>
        <v/>
      </c>
      <c r="AU349" s="16" t="str">
        <f t="shared" si="474"/>
        <v/>
      </c>
      <c r="AV349" s="16" t="str">
        <f t="shared" si="417"/>
        <v/>
      </c>
      <c r="AW349" s="14" t="str">
        <f t="shared" si="451"/>
        <v/>
      </c>
      <c r="AX349" s="5" t="str">
        <f t="shared" si="418"/>
        <v/>
      </c>
      <c r="AY349" s="16" t="str">
        <f t="shared" si="419"/>
        <v/>
      </c>
      <c r="AZ349" s="16" t="str">
        <f t="shared" si="420"/>
        <v/>
      </c>
      <c r="BA349" s="16" t="str">
        <f t="shared" si="452"/>
        <v/>
      </c>
      <c r="BB349" s="16" t="str">
        <f t="shared" ca="1" si="453"/>
        <v/>
      </c>
      <c r="BF349" s="5">
        <v>328</v>
      </c>
      <c r="BG349" s="4" t="str">
        <f t="shared" si="454"/>
        <v/>
      </c>
      <c r="BH349" s="5" t="str">
        <f t="shared" si="482"/>
        <v/>
      </c>
      <c r="BI349" s="5" t="str">
        <f t="shared" ca="1" si="455"/>
        <v/>
      </c>
      <c r="BJ349" s="2" t="str">
        <f t="shared" si="456"/>
        <v/>
      </c>
      <c r="BK349" s="2" t="str">
        <f t="shared" si="483"/>
        <v/>
      </c>
      <c r="BL349" s="16" t="str">
        <f t="shared" si="475"/>
        <v/>
      </c>
      <c r="BM349" s="16" t="str">
        <f t="shared" si="421"/>
        <v/>
      </c>
      <c r="BN349" s="14" t="str">
        <f t="shared" si="457"/>
        <v/>
      </c>
      <c r="BO349" s="5" t="str">
        <f t="shared" si="422"/>
        <v/>
      </c>
      <c r="BP349" s="16" t="str">
        <f t="shared" si="423"/>
        <v/>
      </c>
      <c r="BQ349" s="16" t="str">
        <f t="shared" si="424"/>
        <v/>
      </c>
      <c r="BR349" s="16" t="str">
        <f t="shared" si="458"/>
        <v/>
      </c>
      <c r="BS349" s="16" t="str">
        <f t="shared" ca="1" si="459"/>
        <v/>
      </c>
      <c r="BW349" s="5">
        <v>328</v>
      </c>
      <c r="BX349" s="4" t="str">
        <f t="shared" si="460"/>
        <v/>
      </c>
      <c r="BY349" s="5" t="str">
        <f t="shared" si="484"/>
        <v/>
      </c>
      <c r="BZ349" s="5" t="str">
        <f t="shared" ca="1" si="461"/>
        <v/>
      </c>
      <c r="CA349" s="2" t="str">
        <f t="shared" si="462"/>
        <v/>
      </c>
      <c r="CB349" s="2" t="str">
        <f t="shared" si="485"/>
        <v/>
      </c>
      <c r="CC349" s="16" t="str">
        <f t="shared" si="476"/>
        <v/>
      </c>
      <c r="CD349" s="16" t="str">
        <f t="shared" si="425"/>
        <v/>
      </c>
      <c r="CE349" s="14" t="str">
        <f t="shared" si="463"/>
        <v/>
      </c>
      <c r="CF349" s="5" t="str">
        <f t="shared" si="426"/>
        <v/>
      </c>
      <c r="CG349" s="16" t="str">
        <f t="shared" si="427"/>
        <v/>
      </c>
      <c r="CH349" s="16" t="str">
        <f t="shared" si="428"/>
        <v/>
      </c>
      <c r="CI349" s="16" t="str">
        <f t="shared" si="464"/>
        <v/>
      </c>
      <c r="CJ349" s="16" t="str">
        <f t="shared" ca="1" si="465"/>
        <v/>
      </c>
      <c r="CN349" s="5">
        <v>328</v>
      </c>
      <c r="CO349" s="4" t="str">
        <f t="shared" si="466"/>
        <v/>
      </c>
      <c r="CP349" s="5" t="str">
        <f t="shared" si="486"/>
        <v/>
      </c>
      <c r="CQ349" s="5" t="str">
        <f t="shared" ca="1" si="467"/>
        <v/>
      </c>
      <c r="CR349" s="2" t="str">
        <f t="shared" si="468"/>
        <v/>
      </c>
      <c r="CS349" s="2" t="str">
        <f t="shared" si="487"/>
        <v/>
      </c>
      <c r="CT349" s="16" t="str">
        <f t="shared" si="477"/>
        <v/>
      </c>
      <c r="CU349" s="16" t="str">
        <f t="shared" si="429"/>
        <v/>
      </c>
      <c r="CV349" s="14" t="str">
        <f t="shared" si="469"/>
        <v/>
      </c>
      <c r="CW349" s="5" t="str">
        <f t="shared" si="430"/>
        <v/>
      </c>
      <c r="CX349" s="16" t="str">
        <f t="shared" si="431"/>
        <v/>
      </c>
      <c r="CY349" s="16" t="str">
        <f t="shared" si="432"/>
        <v/>
      </c>
      <c r="CZ349" s="16" t="str">
        <f t="shared" si="470"/>
        <v/>
      </c>
      <c r="DA349" s="16" t="str">
        <f t="shared" ca="1" si="471"/>
        <v/>
      </c>
    </row>
    <row r="350" spans="2:105">
      <c r="B350" s="5">
        <v>329</v>
      </c>
      <c r="C350" s="4" t="str">
        <f t="shared" si="433"/>
        <v/>
      </c>
      <c r="D350" s="5" t="str">
        <f t="shared" si="434"/>
        <v/>
      </c>
      <c r="E350" s="5" t="str">
        <f t="shared" ca="1" si="435"/>
        <v/>
      </c>
      <c r="F350" s="2" t="str">
        <f t="shared" si="436"/>
        <v/>
      </c>
      <c r="G350" s="2" t="str">
        <f t="shared" si="408"/>
        <v/>
      </c>
      <c r="H350" s="16" t="str">
        <f t="shared" si="472"/>
        <v/>
      </c>
      <c r="I350" s="16" t="str">
        <f t="shared" si="409"/>
        <v/>
      </c>
      <c r="J350" s="14" t="str">
        <f t="shared" si="437"/>
        <v/>
      </c>
      <c r="K350" s="5" t="str">
        <f t="shared" si="410"/>
        <v/>
      </c>
      <c r="L350" s="16" t="str">
        <f t="shared" si="411"/>
        <v/>
      </c>
      <c r="M350" s="16" t="str">
        <f t="shared" si="412"/>
        <v/>
      </c>
      <c r="N350" s="16" t="str">
        <f t="shared" si="438"/>
        <v/>
      </c>
      <c r="O350" s="16" t="str">
        <f t="shared" ca="1" si="439"/>
        <v/>
      </c>
      <c r="P350" s="82"/>
      <c r="Q350" s="77" t="str">
        <f>IFERROR(IF('Simulación Cliente'!$H$21="Simple",G350+H350+I350+J350+K350,AC350+AD350+AE350+AF350+AG350),"")</f>
        <v/>
      </c>
      <c r="R350" s="79" t="str">
        <f t="shared" ca="1" si="440"/>
        <v/>
      </c>
      <c r="S350" s="78" t="str">
        <f ca="1">IFERROR((1+'Simulación Cliente'!$E$21)^(R350/360),"")</f>
        <v/>
      </c>
      <c r="T350" s="75" t="str">
        <f t="shared" ca="1" si="441"/>
        <v/>
      </c>
      <c r="X350" s="5">
        <v>329</v>
      </c>
      <c r="Y350" s="4" t="str">
        <f t="shared" si="442"/>
        <v/>
      </c>
      <c r="Z350" s="5" t="str">
        <f t="shared" si="478"/>
        <v/>
      </c>
      <c r="AA350" s="5" t="str">
        <f t="shared" ca="1" si="443"/>
        <v/>
      </c>
      <c r="AB350" s="2" t="str">
        <f t="shared" si="444"/>
        <v/>
      </c>
      <c r="AC350" s="2" t="str">
        <f t="shared" si="479"/>
        <v/>
      </c>
      <c r="AD350" s="16" t="str">
        <f t="shared" si="473"/>
        <v/>
      </c>
      <c r="AE350" s="16" t="str">
        <f t="shared" si="413"/>
        <v/>
      </c>
      <c r="AF350" s="14" t="str">
        <f t="shared" si="445"/>
        <v/>
      </c>
      <c r="AG350" s="5" t="str">
        <f t="shared" si="414"/>
        <v/>
      </c>
      <c r="AH350" s="16" t="str">
        <f t="shared" si="415"/>
        <v/>
      </c>
      <c r="AI350" s="16" t="str">
        <f t="shared" si="416"/>
        <v/>
      </c>
      <c r="AJ350" s="16" t="str">
        <f t="shared" si="446"/>
        <v/>
      </c>
      <c r="AK350" s="16" t="str">
        <f t="shared" ca="1" si="447"/>
        <v/>
      </c>
      <c r="AO350" s="5">
        <v>329</v>
      </c>
      <c r="AP350" s="4" t="str">
        <f t="shared" si="448"/>
        <v/>
      </c>
      <c r="AQ350" s="5" t="str">
        <f t="shared" si="480"/>
        <v/>
      </c>
      <c r="AR350" s="5" t="str">
        <f t="shared" ca="1" si="449"/>
        <v/>
      </c>
      <c r="AS350" s="2" t="str">
        <f t="shared" si="450"/>
        <v/>
      </c>
      <c r="AT350" s="2" t="str">
        <f t="shared" si="481"/>
        <v/>
      </c>
      <c r="AU350" s="16" t="str">
        <f t="shared" si="474"/>
        <v/>
      </c>
      <c r="AV350" s="16" t="str">
        <f t="shared" si="417"/>
        <v/>
      </c>
      <c r="AW350" s="14" t="str">
        <f t="shared" si="451"/>
        <v/>
      </c>
      <c r="AX350" s="5" t="str">
        <f t="shared" si="418"/>
        <v/>
      </c>
      <c r="AY350" s="16" t="str">
        <f t="shared" si="419"/>
        <v/>
      </c>
      <c r="AZ350" s="16" t="str">
        <f t="shared" si="420"/>
        <v/>
      </c>
      <c r="BA350" s="16" t="str">
        <f t="shared" si="452"/>
        <v/>
      </c>
      <c r="BB350" s="16" t="str">
        <f t="shared" ca="1" si="453"/>
        <v/>
      </c>
      <c r="BF350" s="5">
        <v>329</v>
      </c>
      <c r="BG350" s="4" t="str">
        <f t="shared" si="454"/>
        <v/>
      </c>
      <c r="BH350" s="5" t="str">
        <f t="shared" si="482"/>
        <v/>
      </c>
      <c r="BI350" s="5" t="str">
        <f t="shared" ca="1" si="455"/>
        <v/>
      </c>
      <c r="BJ350" s="2" t="str">
        <f t="shared" si="456"/>
        <v/>
      </c>
      <c r="BK350" s="2" t="str">
        <f t="shared" si="483"/>
        <v/>
      </c>
      <c r="BL350" s="16" t="str">
        <f t="shared" si="475"/>
        <v/>
      </c>
      <c r="BM350" s="16" t="str">
        <f t="shared" si="421"/>
        <v/>
      </c>
      <c r="BN350" s="14" t="str">
        <f t="shared" si="457"/>
        <v/>
      </c>
      <c r="BO350" s="5" t="str">
        <f t="shared" si="422"/>
        <v/>
      </c>
      <c r="BP350" s="16" t="str">
        <f t="shared" si="423"/>
        <v/>
      </c>
      <c r="BQ350" s="16" t="str">
        <f t="shared" si="424"/>
        <v/>
      </c>
      <c r="BR350" s="16" t="str">
        <f t="shared" si="458"/>
        <v/>
      </c>
      <c r="BS350" s="16" t="str">
        <f t="shared" ca="1" si="459"/>
        <v/>
      </c>
      <c r="BW350" s="5">
        <v>329</v>
      </c>
      <c r="BX350" s="4" t="str">
        <f t="shared" si="460"/>
        <v/>
      </c>
      <c r="BY350" s="5" t="str">
        <f t="shared" si="484"/>
        <v/>
      </c>
      <c r="BZ350" s="5" t="str">
        <f t="shared" ca="1" si="461"/>
        <v/>
      </c>
      <c r="CA350" s="2" t="str">
        <f t="shared" si="462"/>
        <v/>
      </c>
      <c r="CB350" s="2" t="str">
        <f t="shared" si="485"/>
        <v/>
      </c>
      <c r="CC350" s="16" t="str">
        <f t="shared" si="476"/>
        <v/>
      </c>
      <c r="CD350" s="16" t="str">
        <f t="shared" si="425"/>
        <v/>
      </c>
      <c r="CE350" s="14" t="str">
        <f t="shared" si="463"/>
        <v/>
      </c>
      <c r="CF350" s="5" t="str">
        <f t="shared" si="426"/>
        <v/>
      </c>
      <c r="CG350" s="16" t="str">
        <f t="shared" si="427"/>
        <v/>
      </c>
      <c r="CH350" s="16" t="str">
        <f t="shared" si="428"/>
        <v/>
      </c>
      <c r="CI350" s="16" t="str">
        <f t="shared" si="464"/>
        <v/>
      </c>
      <c r="CJ350" s="16" t="str">
        <f t="shared" ca="1" si="465"/>
        <v/>
      </c>
      <c r="CN350" s="5">
        <v>329</v>
      </c>
      <c r="CO350" s="4" t="str">
        <f t="shared" si="466"/>
        <v/>
      </c>
      <c r="CP350" s="5" t="str">
        <f t="shared" si="486"/>
        <v/>
      </c>
      <c r="CQ350" s="5" t="str">
        <f t="shared" ca="1" si="467"/>
        <v/>
      </c>
      <c r="CR350" s="2" t="str">
        <f t="shared" si="468"/>
        <v/>
      </c>
      <c r="CS350" s="2" t="str">
        <f t="shared" si="487"/>
        <v/>
      </c>
      <c r="CT350" s="16" t="str">
        <f t="shared" si="477"/>
        <v/>
      </c>
      <c r="CU350" s="16" t="str">
        <f t="shared" si="429"/>
        <v/>
      </c>
      <c r="CV350" s="14" t="str">
        <f t="shared" si="469"/>
        <v/>
      </c>
      <c r="CW350" s="5" t="str">
        <f t="shared" si="430"/>
        <v/>
      </c>
      <c r="CX350" s="16" t="str">
        <f t="shared" si="431"/>
        <v/>
      </c>
      <c r="CY350" s="16" t="str">
        <f t="shared" si="432"/>
        <v/>
      </c>
      <c r="CZ350" s="16" t="str">
        <f t="shared" si="470"/>
        <v/>
      </c>
      <c r="DA350" s="16" t="str">
        <f t="shared" ca="1" si="471"/>
        <v/>
      </c>
    </row>
    <row r="351" spans="2:105">
      <c r="B351" s="5">
        <v>330</v>
      </c>
      <c r="C351" s="4" t="str">
        <f t="shared" si="433"/>
        <v/>
      </c>
      <c r="D351" s="5" t="str">
        <f t="shared" si="434"/>
        <v/>
      </c>
      <c r="E351" s="5" t="str">
        <f t="shared" ca="1" si="435"/>
        <v/>
      </c>
      <c r="F351" s="2" t="str">
        <f t="shared" si="436"/>
        <v/>
      </c>
      <c r="G351" s="2" t="str">
        <f t="shared" si="408"/>
        <v/>
      </c>
      <c r="H351" s="16" t="str">
        <f t="shared" si="472"/>
        <v/>
      </c>
      <c r="I351" s="16" t="str">
        <f t="shared" si="409"/>
        <v/>
      </c>
      <c r="J351" s="14" t="str">
        <f t="shared" si="437"/>
        <v/>
      </c>
      <c r="K351" s="5" t="str">
        <f t="shared" si="410"/>
        <v/>
      </c>
      <c r="L351" s="16" t="str">
        <f t="shared" si="411"/>
        <v/>
      </c>
      <c r="M351" s="16" t="str">
        <f t="shared" si="412"/>
        <v/>
      </c>
      <c r="N351" s="16" t="str">
        <f t="shared" si="438"/>
        <v/>
      </c>
      <c r="O351" s="16" t="str">
        <f t="shared" ca="1" si="439"/>
        <v/>
      </c>
      <c r="P351" s="82"/>
      <c r="Q351" s="77" t="str">
        <f>IFERROR(IF('Simulación Cliente'!$H$21="Simple",G351+H351+I351+J351+K351,AC351+AD351+AE351+AF351+AG351),"")</f>
        <v/>
      </c>
      <c r="R351" s="79" t="str">
        <f t="shared" ca="1" si="440"/>
        <v/>
      </c>
      <c r="S351" s="78" t="str">
        <f ca="1">IFERROR((1+'Simulación Cliente'!$E$21)^(R351/360),"")</f>
        <v/>
      </c>
      <c r="T351" s="75" t="str">
        <f t="shared" ca="1" si="441"/>
        <v/>
      </c>
      <c r="X351" s="5">
        <v>330</v>
      </c>
      <c r="Y351" s="4" t="str">
        <f t="shared" si="442"/>
        <v/>
      </c>
      <c r="Z351" s="5" t="str">
        <f t="shared" si="478"/>
        <v/>
      </c>
      <c r="AA351" s="5" t="str">
        <f t="shared" ca="1" si="443"/>
        <v/>
      </c>
      <c r="AB351" s="2" t="str">
        <f t="shared" si="444"/>
        <v/>
      </c>
      <c r="AC351" s="2" t="str">
        <f t="shared" si="479"/>
        <v/>
      </c>
      <c r="AD351" s="16" t="str">
        <f t="shared" si="473"/>
        <v/>
      </c>
      <c r="AE351" s="16" t="str">
        <f t="shared" si="413"/>
        <v/>
      </c>
      <c r="AF351" s="14" t="str">
        <f t="shared" si="445"/>
        <v/>
      </c>
      <c r="AG351" s="5" t="str">
        <f t="shared" si="414"/>
        <v/>
      </c>
      <c r="AH351" s="16" t="str">
        <f t="shared" si="415"/>
        <v/>
      </c>
      <c r="AI351" s="16" t="str">
        <f t="shared" si="416"/>
        <v/>
      </c>
      <c r="AJ351" s="16" t="str">
        <f t="shared" si="446"/>
        <v/>
      </c>
      <c r="AK351" s="16" t="str">
        <f t="shared" ca="1" si="447"/>
        <v/>
      </c>
      <c r="AO351" s="5">
        <v>330</v>
      </c>
      <c r="AP351" s="4" t="str">
        <f t="shared" si="448"/>
        <v/>
      </c>
      <c r="AQ351" s="5" t="str">
        <f t="shared" si="480"/>
        <v/>
      </c>
      <c r="AR351" s="5" t="str">
        <f t="shared" ca="1" si="449"/>
        <v/>
      </c>
      <c r="AS351" s="2" t="str">
        <f t="shared" si="450"/>
        <v/>
      </c>
      <c r="AT351" s="2" t="str">
        <f t="shared" si="481"/>
        <v/>
      </c>
      <c r="AU351" s="16" t="str">
        <f t="shared" si="474"/>
        <v/>
      </c>
      <c r="AV351" s="16" t="str">
        <f t="shared" si="417"/>
        <v/>
      </c>
      <c r="AW351" s="14" t="str">
        <f t="shared" si="451"/>
        <v/>
      </c>
      <c r="AX351" s="5" t="str">
        <f t="shared" si="418"/>
        <v/>
      </c>
      <c r="AY351" s="16" t="str">
        <f t="shared" si="419"/>
        <v/>
      </c>
      <c r="AZ351" s="16" t="str">
        <f t="shared" si="420"/>
        <v/>
      </c>
      <c r="BA351" s="16" t="str">
        <f t="shared" si="452"/>
        <v/>
      </c>
      <c r="BB351" s="16" t="str">
        <f t="shared" ca="1" si="453"/>
        <v/>
      </c>
      <c r="BF351" s="5">
        <v>330</v>
      </c>
      <c r="BG351" s="4" t="str">
        <f t="shared" si="454"/>
        <v/>
      </c>
      <c r="BH351" s="5" t="str">
        <f t="shared" si="482"/>
        <v/>
      </c>
      <c r="BI351" s="5" t="str">
        <f t="shared" ca="1" si="455"/>
        <v/>
      </c>
      <c r="BJ351" s="2" t="str">
        <f t="shared" si="456"/>
        <v/>
      </c>
      <c r="BK351" s="2" t="str">
        <f t="shared" si="483"/>
        <v/>
      </c>
      <c r="BL351" s="16" t="str">
        <f t="shared" si="475"/>
        <v/>
      </c>
      <c r="BM351" s="16" t="str">
        <f t="shared" si="421"/>
        <v/>
      </c>
      <c r="BN351" s="14" t="str">
        <f t="shared" si="457"/>
        <v/>
      </c>
      <c r="BO351" s="5" t="str">
        <f t="shared" si="422"/>
        <v/>
      </c>
      <c r="BP351" s="16" t="str">
        <f t="shared" si="423"/>
        <v/>
      </c>
      <c r="BQ351" s="16" t="str">
        <f t="shared" si="424"/>
        <v/>
      </c>
      <c r="BR351" s="16" t="str">
        <f t="shared" si="458"/>
        <v/>
      </c>
      <c r="BS351" s="16" t="str">
        <f t="shared" ca="1" si="459"/>
        <v/>
      </c>
      <c r="BW351" s="5">
        <v>330</v>
      </c>
      <c r="BX351" s="4" t="str">
        <f t="shared" si="460"/>
        <v/>
      </c>
      <c r="BY351" s="5" t="str">
        <f t="shared" si="484"/>
        <v/>
      </c>
      <c r="BZ351" s="5" t="str">
        <f t="shared" ca="1" si="461"/>
        <v/>
      </c>
      <c r="CA351" s="2" t="str">
        <f t="shared" si="462"/>
        <v/>
      </c>
      <c r="CB351" s="2" t="str">
        <f t="shared" si="485"/>
        <v/>
      </c>
      <c r="CC351" s="16" t="str">
        <f t="shared" si="476"/>
        <v/>
      </c>
      <c r="CD351" s="16" t="str">
        <f t="shared" si="425"/>
        <v/>
      </c>
      <c r="CE351" s="14" t="str">
        <f t="shared" si="463"/>
        <v/>
      </c>
      <c r="CF351" s="5" t="str">
        <f t="shared" si="426"/>
        <v/>
      </c>
      <c r="CG351" s="16" t="str">
        <f t="shared" si="427"/>
        <v/>
      </c>
      <c r="CH351" s="16" t="str">
        <f t="shared" si="428"/>
        <v/>
      </c>
      <c r="CI351" s="16" t="str">
        <f t="shared" si="464"/>
        <v/>
      </c>
      <c r="CJ351" s="16" t="str">
        <f t="shared" ca="1" si="465"/>
        <v/>
      </c>
      <c r="CN351" s="5">
        <v>330</v>
      </c>
      <c r="CO351" s="4" t="str">
        <f t="shared" si="466"/>
        <v/>
      </c>
      <c r="CP351" s="5" t="str">
        <f t="shared" si="486"/>
        <v/>
      </c>
      <c r="CQ351" s="5" t="str">
        <f t="shared" ca="1" si="467"/>
        <v/>
      </c>
      <c r="CR351" s="2" t="str">
        <f t="shared" si="468"/>
        <v/>
      </c>
      <c r="CS351" s="2" t="str">
        <f t="shared" si="487"/>
        <v/>
      </c>
      <c r="CT351" s="16" t="str">
        <f t="shared" si="477"/>
        <v/>
      </c>
      <c r="CU351" s="16" t="str">
        <f t="shared" si="429"/>
        <v/>
      </c>
      <c r="CV351" s="14" t="str">
        <f t="shared" si="469"/>
        <v/>
      </c>
      <c r="CW351" s="5" t="str">
        <f t="shared" si="430"/>
        <v/>
      </c>
      <c r="CX351" s="16" t="str">
        <f t="shared" si="431"/>
        <v/>
      </c>
      <c r="CY351" s="16" t="str">
        <f t="shared" si="432"/>
        <v/>
      </c>
      <c r="CZ351" s="16" t="str">
        <f t="shared" si="470"/>
        <v/>
      </c>
      <c r="DA351" s="16" t="str">
        <f t="shared" ca="1" si="471"/>
        <v/>
      </c>
    </row>
    <row r="352" spans="2:105">
      <c r="B352" s="5">
        <v>331</v>
      </c>
      <c r="C352" s="4" t="str">
        <f t="shared" si="433"/>
        <v/>
      </c>
      <c r="D352" s="5" t="str">
        <f t="shared" si="434"/>
        <v/>
      </c>
      <c r="E352" s="5" t="str">
        <f t="shared" ca="1" si="435"/>
        <v/>
      </c>
      <c r="F352" s="2" t="str">
        <f t="shared" si="436"/>
        <v/>
      </c>
      <c r="G352" s="2" t="str">
        <f t="shared" si="408"/>
        <v/>
      </c>
      <c r="H352" s="16" t="str">
        <f t="shared" si="472"/>
        <v/>
      </c>
      <c r="I352" s="16" t="str">
        <f t="shared" si="409"/>
        <v/>
      </c>
      <c r="J352" s="14" t="str">
        <f t="shared" si="437"/>
        <v/>
      </c>
      <c r="K352" s="5" t="str">
        <f t="shared" si="410"/>
        <v/>
      </c>
      <c r="L352" s="16" t="str">
        <f t="shared" si="411"/>
        <v/>
      </c>
      <c r="M352" s="16" t="str">
        <f t="shared" si="412"/>
        <v/>
      </c>
      <c r="N352" s="16" t="str">
        <f t="shared" si="438"/>
        <v/>
      </c>
      <c r="O352" s="16" t="str">
        <f t="shared" ca="1" si="439"/>
        <v/>
      </c>
      <c r="P352" s="82"/>
      <c r="Q352" s="77" t="str">
        <f>IFERROR(IF('Simulación Cliente'!$H$21="Simple",G352+H352+I352+J352+K352,AC352+AD352+AE352+AF352+AG352),"")</f>
        <v/>
      </c>
      <c r="R352" s="79" t="str">
        <f t="shared" ca="1" si="440"/>
        <v/>
      </c>
      <c r="S352" s="78" t="str">
        <f ca="1">IFERROR((1+'Simulación Cliente'!$E$21)^(R352/360),"")</f>
        <v/>
      </c>
      <c r="T352" s="75" t="str">
        <f t="shared" ca="1" si="441"/>
        <v/>
      </c>
      <c r="X352" s="5">
        <v>331</v>
      </c>
      <c r="Y352" s="4" t="str">
        <f t="shared" si="442"/>
        <v/>
      </c>
      <c r="Z352" s="5" t="str">
        <f t="shared" si="478"/>
        <v/>
      </c>
      <c r="AA352" s="5" t="str">
        <f t="shared" ca="1" si="443"/>
        <v/>
      </c>
      <c r="AB352" s="2" t="str">
        <f t="shared" si="444"/>
        <v/>
      </c>
      <c r="AC352" s="2" t="str">
        <f t="shared" si="479"/>
        <v/>
      </c>
      <c r="AD352" s="16" t="str">
        <f t="shared" si="473"/>
        <v/>
      </c>
      <c r="AE352" s="16" t="str">
        <f t="shared" si="413"/>
        <v/>
      </c>
      <c r="AF352" s="14" t="str">
        <f t="shared" si="445"/>
        <v/>
      </c>
      <c r="AG352" s="5" t="str">
        <f t="shared" si="414"/>
        <v/>
      </c>
      <c r="AH352" s="16" t="str">
        <f t="shared" si="415"/>
        <v/>
      </c>
      <c r="AI352" s="16" t="str">
        <f t="shared" si="416"/>
        <v/>
      </c>
      <c r="AJ352" s="16" t="str">
        <f t="shared" si="446"/>
        <v/>
      </c>
      <c r="AK352" s="16" t="str">
        <f t="shared" ca="1" si="447"/>
        <v/>
      </c>
      <c r="AO352" s="5">
        <v>331</v>
      </c>
      <c r="AP352" s="4" t="str">
        <f t="shared" si="448"/>
        <v/>
      </c>
      <c r="AQ352" s="5" t="str">
        <f t="shared" si="480"/>
        <v/>
      </c>
      <c r="AR352" s="5" t="str">
        <f t="shared" ca="1" si="449"/>
        <v/>
      </c>
      <c r="AS352" s="2" t="str">
        <f t="shared" si="450"/>
        <v/>
      </c>
      <c r="AT352" s="2" t="str">
        <f t="shared" si="481"/>
        <v/>
      </c>
      <c r="AU352" s="16" t="str">
        <f t="shared" si="474"/>
        <v/>
      </c>
      <c r="AV352" s="16" t="str">
        <f t="shared" si="417"/>
        <v/>
      </c>
      <c r="AW352" s="14" t="str">
        <f t="shared" si="451"/>
        <v/>
      </c>
      <c r="AX352" s="5" t="str">
        <f t="shared" si="418"/>
        <v/>
      </c>
      <c r="AY352" s="16" t="str">
        <f t="shared" si="419"/>
        <v/>
      </c>
      <c r="AZ352" s="16" t="str">
        <f t="shared" si="420"/>
        <v/>
      </c>
      <c r="BA352" s="16" t="str">
        <f t="shared" si="452"/>
        <v/>
      </c>
      <c r="BB352" s="16" t="str">
        <f t="shared" ca="1" si="453"/>
        <v/>
      </c>
      <c r="BF352" s="5">
        <v>331</v>
      </c>
      <c r="BG352" s="4" t="str">
        <f t="shared" si="454"/>
        <v/>
      </c>
      <c r="BH352" s="5" t="str">
        <f t="shared" si="482"/>
        <v/>
      </c>
      <c r="BI352" s="5" t="str">
        <f t="shared" ca="1" si="455"/>
        <v/>
      </c>
      <c r="BJ352" s="2" t="str">
        <f t="shared" si="456"/>
        <v/>
      </c>
      <c r="BK352" s="2" t="str">
        <f t="shared" si="483"/>
        <v/>
      </c>
      <c r="BL352" s="16" t="str">
        <f t="shared" si="475"/>
        <v/>
      </c>
      <c r="BM352" s="16" t="str">
        <f t="shared" si="421"/>
        <v/>
      </c>
      <c r="BN352" s="14" t="str">
        <f t="shared" si="457"/>
        <v/>
      </c>
      <c r="BO352" s="5" t="str">
        <f t="shared" si="422"/>
        <v/>
      </c>
      <c r="BP352" s="16" t="str">
        <f t="shared" si="423"/>
        <v/>
      </c>
      <c r="BQ352" s="16" t="str">
        <f t="shared" si="424"/>
        <v/>
      </c>
      <c r="BR352" s="16" t="str">
        <f t="shared" si="458"/>
        <v/>
      </c>
      <c r="BS352" s="16" t="str">
        <f t="shared" ca="1" si="459"/>
        <v/>
      </c>
      <c r="BW352" s="5">
        <v>331</v>
      </c>
      <c r="BX352" s="4" t="str">
        <f t="shared" si="460"/>
        <v/>
      </c>
      <c r="BY352" s="5" t="str">
        <f t="shared" si="484"/>
        <v/>
      </c>
      <c r="BZ352" s="5" t="str">
        <f t="shared" ca="1" si="461"/>
        <v/>
      </c>
      <c r="CA352" s="2" t="str">
        <f t="shared" si="462"/>
        <v/>
      </c>
      <c r="CB352" s="2" t="str">
        <f t="shared" si="485"/>
        <v/>
      </c>
      <c r="CC352" s="16" t="str">
        <f t="shared" si="476"/>
        <v/>
      </c>
      <c r="CD352" s="16" t="str">
        <f t="shared" si="425"/>
        <v/>
      </c>
      <c r="CE352" s="14" t="str">
        <f t="shared" si="463"/>
        <v/>
      </c>
      <c r="CF352" s="5" t="str">
        <f t="shared" si="426"/>
        <v/>
      </c>
      <c r="CG352" s="16" t="str">
        <f t="shared" si="427"/>
        <v/>
      </c>
      <c r="CH352" s="16" t="str">
        <f t="shared" si="428"/>
        <v/>
      </c>
      <c r="CI352" s="16" t="str">
        <f t="shared" si="464"/>
        <v/>
      </c>
      <c r="CJ352" s="16" t="str">
        <f t="shared" ca="1" si="465"/>
        <v/>
      </c>
      <c r="CN352" s="5">
        <v>331</v>
      </c>
      <c r="CO352" s="4" t="str">
        <f t="shared" si="466"/>
        <v/>
      </c>
      <c r="CP352" s="5" t="str">
        <f t="shared" si="486"/>
        <v/>
      </c>
      <c r="CQ352" s="5" t="str">
        <f t="shared" ca="1" si="467"/>
        <v/>
      </c>
      <c r="CR352" s="2" t="str">
        <f t="shared" si="468"/>
        <v/>
      </c>
      <c r="CS352" s="2" t="str">
        <f t="shared" si="487"/>
        <v/>
      </c>
      <c r="CT352" s="16" t="str">
        <f t="shared" si="477"/>
        <v/>
      </c>
      <c r="CU352" s="16" t="str">
        <f t="shared" si="429"/>
        <v/>
      </c>
      <c r="CV352" s="14" t="str">
        <f t="shared" si="469"/>
        <v/>
      </c>
      <c r="CW352" s="5" t="str">
        <f t="shared" si="430"/>
        <v/>
      </c>
      <c r="CX352" s="16" t="str">
        <f t="shared" si="431"/>
        <v/>
      </c>
      <c r="CY352" s="16" t="str">
        <f t="shared" si="432"/>
        <v/>
      </c>
      <c r="CZ352" s="16" t="str">
        <f t="shared" si="470"/>
        <v/>
      </c>
      <c r="DA352" s="16" t="str">
        <f t="shared" ca="1" si="471"/>
        <v/>
      </c>
    </row>
    <row r="353" spans="2:105">
      <c r="B353" s="5">
        <v>332</v>
      </c>
      <c r="C353" s="4" t="str">
        <f t="shared" si="433"/>
        <v/>
      </c>
      <c r="D353" s="5" t="str">
        <f t="shared" si="434"/>
        <v/>
      </c>
      <c r="E353" s="5" t="str">
        <f t="shared" ca="1" si="435"/>
        <v/>
      </c>
      <c r="F353" s="2" t="str">
        <f t="shared" si="436"/>
        <v/>
      </c>
      <c r="G353" s="2" t="str">
        <f t="shared" si="408"/>
        <v/>
      </c>
      <c r="H353" s="16" t="str">
        <f t="shared" si="472"/>
        <v/>
      </c>
      <c r="I353" s="16" t="str">
        <f t="shared" si="409"/>
        <v/>
      </c>
      <c r="J353" s="14" t="str">
        <f t="shared" si="437"/>
        <v/>
      </c>
      <c r="K353" s="5" t="str">
        <f t="shared" si="410"/>
        <v/>
      </c>
      <c r="L353" s="16" t="str">
        <f t="shared" si="411"/>
        <v/>
      </c>
      <c r="M353" s="16" t="str">
        <f t="shared" si="412"/>
        <v/>
      </c>
      <c r="N353" s="16" t="str">
        <f t="shared" si="438"/>
        <v/>
      </c>
      <c r="O353" s="16" t="str">
        <f t="shared" ca="1" si="439"/>
        <v/>
      </c>
      <c r="P353" s="82"/>
      <c r="Q353" s="77" t="str">
        <f>IFERROR(IF('Simulación Cliente'!$H$21="Simple",G353+H353+I353+J353+K353,AC353+AD353+AE353+AF353+AG353),"")</f>
        <v/>
      </c>
      <c r="R353" s="79" t="str">
        <f t="shared" ca="1" si="440"/>
        <v/>
      </c>
      <c r="S353" s="78" t="str">
        <f ca="1">IFERROR((1+'Simulación Cliente'!$E$21)^(R353/360),"")</f>
        <v/>
      </c>
      <c r="T353" s="75" t="str">
        <f t="shared" ca="1" si="441"/>
        <v/>
      </c>
      <c r="X353" s="5">
        <v>332</v>
      </c>
      <c r="Y353" s="4" t="str">
        <f t="shared" si="442"/>
        <v/>
      </c>
      <c r="Z353" s="5" t="str">
        <f t="shared" si="478"/>
        <v/>
      </c>
      <c r="AA353" s="5" t="str">
        <f t="shared" ca="1" si="443"/>
        <v/>
      </c>
      <c r="AB353" s="2" t="str">
        <f t="shared" si="444"/>
        <v/>
      </c>
      <c r="AC353" s="2" t="str">
        <f t="shared" si="479"/>
        <v/>
      </c>
      <c r="AD353" s="16" t="str">
        <f t="shared" si="473"/>
        <v/>
      </c>
      <c r="AE353" s="16" t="str">
        <f t="shared" si="413"/>
        <v/>
      </c>
      <c r="AF353" s="14" t="str">
        <f t="shared" si="445"/>
        <v/>
      </c>
      <c r="AG353" s="5" t="str">
        <f t="shared" si="414"/>
        <v/>
      </c>
      <c r="AH353" s="16" t="str">
        <f t="shared" si="415"/>
        <v/>
      </c>
      <c r="AI353" s="16" t="str">
        <f t="shared" si="416"/>
        <v/>
      </c>
      <c r="AJ353" s="16" t="str">
        <f t="shared" si="446"/>
        <v/>
      </c>
      <c r="AK353" s="16" t="str">
        <f t="shared" ca="1" si="447"/>
        <v/>
      </c>
      <c r="AO353" s="5">
        <v>332</v>
      </c>
      <c r="AP353" s="4" t="str">
        <f t="shared" si="448"/>
        <v/>
      </c>
      <c r="AQ353" s="5" t="str">
        <f t="shared" si="480"/>
        <v/>
      </c>
      <c r="AR353" s="5" t="str">
        <f t="shared" ca="1" si="449"/>
        <v/>
      </c>
      <c r="AS353" s="2" t="str">
        <f t="shared" si="450"/>
        <v/>
      </c>
      <c r="AT353" s="2" t="str">
        <f t="shared" si="481"/>
        <v/>
      </c>
      <c r="AU353" s="16" t="str">
        <f t="shared" si="474"/>
        <v/>
      </c>
      <c r="AV353" s="16" t="str">
        <f t="shared" si="417"/>
        <v/>
      </c>
      <c r="AW353" s="14" t="str">
        <f t="shared" si="451"/>
        <v/>
      </c>
      <c r="AX353" s="5" t="str">
        <f t="shared" si="418"/>
        <v/>
      </c>
      <c r="AY353" s="16" t="str">
        <f t="shared" si="419"/>
        <v/>
      </c>
      <c r="AZ353" s="16" t="str">
        <f t="shared" si="420"/>
        <v/>
      </c>
      <c r="BA353" s="16" t="str">
        <f t="shared" si="452"/>
        <v/>
      </c>
      <c r="BB353" s="16" t="str">
        <f t="shared" ca="1" si="453"/>
        <v/>
      </c>
      <c r="BF353" s="5">
        <v>332</v>
      </c>
      <c r="BG353" s="4" t="str">
        <f t="shared" si="454"/>
        <v/>
      </c>
      <c r="BH353" s="5" t="str">
        <f t="shared" si="482"/>
        <v/>
      </c>
      <c r="BI353" s="5" t="str">
        <f t="shared" ca="1" si="455"/>
        <v/>
      </c>
      <c r="BJ353" s="2" t="str">
        <f t="shared" si="456"/>
        <v/>
      </c>
      <c r="BK353" s="2" t="str">
        <f t="shared" si="483"/>
        <v/>
      </c>
      <c r="BL353" s="16" t="str">
        <f t="shared" si="475"/>
        <v/>
      </c>
      <c r="BM353" s="16" t="str">
        <f t="shared" si="421"/>
        <v/>
      </c>
      <c r="BN353" s="14" t="str">
        <f t="shared" si="457"/>
        <v/>
      </c>
      <c r="BO353" s="5" t="str">
        <f t="shared" si="422"/>
        <v/>
      </c>
      <c r="BP353" s="16" t="str">
        <f t="shared" si="423"/>
        <v/>
      </c>
      <c r="BQ353" s="16" t="str">
        <f t="shared" si="424"/>
        <v/>
      </c>
      <c r="BR353" s="16" t="str">
        <f t="shared" si="458"/>
        <v/>
      </c>
      <c r="BS353" s="16" t="str">
        <f t="shared" ca="1" si="459"/>
        <v/>
      </c>
      <c r="BW353" s="5">
        <v>332</v>
      </c>
      <c r="BX353" s="4" t="str">
        <f t="shared" si="460"/>
        <v/>
      </c>
      <c r="BY353" s="5" t="str">
        <f t="shared" si="484"/>
        <v/>
      </c>
      <c r="BZ353" s="5" t="str">
        <f t="shared" ca="1" si="461"/>
        <v/>
      </c>
      <c r="CA353" s="2" t="str">
        <f t="shared" si="462"/>
        <v/>
      </c>
      <c r="CB353" s="2" t="str">
        <f t="shared" si="485"/>
        <v/>
      </c>
      <c r="CC353" s="16" t="str">
        <f t="shared" si="476"/>
        <v/>
      </c>
      <c r="CD353" s="16" t="str">
        <f t="shared" si="425"/>
        <v/>
      </c>
      <c r="CE353" s="14" t="str">
        <f t="shared" si="463"/>
        <v/>
      </c>
      <c r="CF353" s="5" t="str">
        <f t="shared" si="426"/>
        <v/>
      </c>
      <c r="CG353" s="16" t="str">
        <f t="shared" si="427"/>
        <v/>
      </c>
      <c r="CH353" s="16" t="str">
        <f t="shared" si="428"/>
        <v/>
      </c>
      <c r="CI353" s="16" t="str">
        <f t="shared" si="464"/>
        <v/>
      </c>
      <c r="CJ353" s="16" t="str">
        <f t="shared" ca="1" si="465"/>
        <v/>
      </c>
      <c r="CN353" s="5">
        <v>332</v>
      </c>
      <c r="CO353" s="4" t="str">
        <f t="shared" si="466"/>
        <v/>
      </c>
      <c r="CP353" s="5" t="str">
        <f t="shared" si="486"/>
        <v/>
      </c>
      <c r="CQ353" s="5" t="str">
        <f t="shared" ca="1" si="467"/>
        <v/>
      </c>
      <c r="CR353" s="2" t="str">
        <f t="shared" si="468"/>
        <v/>
      </c>
      <c r="CS353" s="2" t="str">
        <f t="shared" si="487"/>
        <v/>
      </c>
      <c r="CT353" s="16" t="str">
        <f t="shared" si="477"/>
        <v/>
      </c>
      <c r="CU353" s="16" t="str">
        <f t="shared" si="429"/>
        <v/>
      </c>
      <c r="CV353" s="14" t="str">
        <f t="shared" si="469"/>
        <v/>
      </c>
      <c r="CW353" s="5" t="str">
        <f t="shared" si="430"/>
        <v/>
      </c>
      <c r="CX353" s="16" t="str">
        <f t="shared" si="431"/>
        <v/>
      </c>
      <c r="CY353" s="16" t="str">
        <f t="shared" si="432"/>
        <v/>
      </c>
      <c r="CZ353" s="16" t="str">
        <f t="shared" si="470"/>
        <v/>
      </c>
      <c r="DA353" s="16" t="str">
        <f t="shared" ca="1" si="471"/>
        <v/>
      </c>
    </row>
    <row r="354" spans="2:105">
      <c r="B354" s="5">
        <v>333</v>
      </c>
      <c r="C354" s="4" t="str">
        <f t="shared" si="433"/>
        <v/>
      </c>
      <c r="D354" s="5" t="str">
        <f t="shared" si="434"/>
        <v/>
      </c>
      <c r="E354" s="5" t="str">
        <f t="shared" ca="1" si="435"/>
        <v/>
      </c>
      <c r="F354" s="2" t="str">
        <f t="shared" si="436"/>
        <v/>
      </c>
      <c r="G354" s="2" t="str">
        <f t="shared" si="408"/>
        <v/>
      </c>
      <c r="H354" s="16" t="str">
        <f t="shared" si="472"/>
        <v/>
      </c>
      <c r="I354" s="16" t="str">
        <f t="shared" si="409"/>
        <v/>
      </c>
      <c r="J354" s="14" t="str">
        <f t="shared" si="437"/>
        <v/>
      </c>
      <c r="K354" s="5" t="str">
        <f t="shared" si="410"/>
        <v/>
      </c>
      <c r="L354" s="16" t="str">
        <f t="shared" si="411"/>
        <v/>
      </c>
      <c r="M354" s="16" t="str">
        <f t="shared" si="412"/>
        <v/>
      </c>
      <c r="N354" s="16" t="str">
        <f t="shared" si="438"/>
        <v/>
      </c>
      <c r="O354" s="16" t="str">
        <f t="shared" ca="1" si="439"/>
        <v/>
      </c>
      <c r="P354" s="82"/>
      <c r="Q354" s="77" t="str">
        <f>IFERROR(IF('Simulación Cliente'!$H$21="Simple",G354+H354+I354+J354+K354,AC354+AD354+AE354+AF354+AG354),"")</f>
        <v/>
      </c>
      <c r="R354" s="79" t="str">
        <f t="shared" ca="1" si="440"/>
        <v/>
      </c>
      <c r="S354" s="78" t="str">
        <f ca="1">IFERROR((1+'Simulación Cliente'!$E$21)^(R354/360),"")</f>
        <v/>
      </c>
      <c r="T354" s="75" t="str">
        <f t="shared" ca="1" si="441"/>
        <v/>
      </c>
      <c r="X354" s="5">
        <v>333</v>
      </c>
      <c r="Y354" s="4" t="str">
        <f t="shared" si="442"/>
        <v/>
      </c>
      <c r="Z354" s="5" t="str">
        <f t="shared" si="478"/>
        <v/>
      </c>
      <c r="AA354" s="5" t="str">
        <f t="shared" ca="1" si="443"/>
        <v/>
      </c>
      <c r="AB354" s="2" t="str">
        <f t="shared" si="444"/>
        <v/>
      </c>
      <c r="AC354" s="2" t="str">
        <f t="shared" si="479"/>
        <v/>
      </c>
      <c r="AD354" s="16" t="str">
        <f t="shared" si="473"/>
        <v/>
      </c>
      <c r="AE354" s="16" t="str">
        <f t="shared" si="413"/>
        <v/>
      </c>
      <c r="AF354" s="14" t="str">
        <f t="shared" si="445"/>
        <v/>
      </c>
      <c r="AG354" s="5" t="str">
        <f t="shared" si="414"/>
        <v/>
      </c>
      <c r="AH354" s="16" t="str">
        <f t="shared" si="415"/>
        <v/>
      </c>
      <c r="AI354" s="16" t="str">
        <f t="shared" si="416"/>
        <v/>
      </c>
      <c r="AJ354" s="16" t="str">
        <f t="shared" si="446"/>
        <v/>
      </c>
      <c r="AK354" s="16" t="str">
        <f t="shared" ca="1" si="447"/>
        <v/>
      </c>
      <c r="AO354" s="5">
        <v>333</v>
      </c>
      <c r="AP354" s="4" t="str">
        <f t="shared" si="448"/>
        <v/>
      </c>
      <c r="AQ354" s="5" t="str">
        <f t="shared" si="480"/>
        <v/>
      </c>
      <c r="AR354" s="5" t="str">
        <f t="shared" ca="1" si="449"/>
        <v/>
      </c>
      <c r="AS354" s="2" t="str">
        <f t="shared" si="450"/>
        <v/>
      </c>
      <c r="AT354" s="2" t="str">
        <f t="shared" si="481"/>
        <v/>
      </c>
      <c r="AU354" s="16" t="str">
        <f t="shared" si="474"/>
        <v/>
      </c>
      <c r="AV354" s="16" t="str">
        <f t="shared" si="417"/>
        <v/>
      </c>
      <c r="AW354" s="14" t="str">
        <f t="shared" si="451"/>
        <v/>
      </c>
      <c r="AX354" s="5" t="str">
        <f t="shared" si="418"/>
        <v/>
      </c>
      <c r="AY354" s="16" t="str">
        <f t="shared" si="419"/>
        <v/>
      </c>
      <c r="AZ354" s="16" t="str">
        <f t="shared" si="420"/>
        <v/>
      </c>
      <c r="BA354" s="16" t="str">
        <f t="shared" si="452"/>
        <v/>
      </c>
      <c r="BB354" s="16" t="str">
        <f t="shared" ca="1" si="453"/>
        <v/>
      </c>
      <c r="BF354" s="5">
        <v>333</v>
      </c>
      <c r="BG354" s="4" t="str">
        <f t="shared" si="454"/>
        <v/>
      </c>
      <c r="BH354" s="5" t="str">
        <f t="shared" si="482"/>
        <v/>
      </c>
      <c r="BI354" s="5" t="str">
        <f t="shared" ca="1" si="455"/>
        <v/>
      </c>
      <c r="BJ354" s="2" t="str">
        <f t="shared" si="456"/>
        <v/>
      </c>
      <c r="BK354" s="2" t="str">
        <f t="shared" si="483"/>
        <v/>
      </c>
      <c r="BL354" s="16" t="str">
        <f t="shared" si="475"/>
        <v/>
      </c>
      <c r="BM354" s="16" t="str">
        <f t="shared" si="421"/>
        <v/>
      </c>
      <c r="BN354" s="14" t="str">
        <f t="shared" si="457"/>
        <v/>
      </c>
      <c r="BO354" s="5" t="str">
        <f t="shared" si="422"/>
        <v/>
      </c>
      <c r="BP354" s="16" t="str">
        <f t="shared" si="423"/>
        <v/>
      </c>
      <c r="BQ354" s="16" t="str">
        <f t="shared" si="424"/>
        <v/>
      </c>
      <c r="BR354" s="16" t="str">
        <f t="shared" si="458"/>
        <v/>
      </c>
      <c r="BS354" s="16" t="str">
        <f t="shared" ca="1" si="459"/>
        <v/>
      </c>
      <c r="BW354" s="5">
        <v>333</v>
      </c>
      <c r="BX354" s="4" t="str">
        <f t="shared" si="460"/>
        <v/>
      </c>
      <c r="BY354" s="5" t="str">
        <f t="shared" si="484"/>
        <v/>
      </c>
      <c r="BZ354" s="5" t="str">
        <f t="shared" ca="1" si="461"/>
        <v/>
      </c>
      <c r="CA354" s="2" t="str">
        <f t="shared" si="462"/>
        <v/>
      </c>
      <c r="CB354" s="2" t="str">
        <f t="shared" si="485"/>
        <v/>
      </c>
      <c r="CC354" s="16" t="str">
        <f t="shared" si="476"/>
        <v/>
      </c>
      <c r="CD354" s="16" t="str">
        <f t="shared" si="425"/>
        <v/>
      </c>
      <c r="CE354" s="14" t="str">
        <f t="shared" si="463"/>
        <v/>
      </c>
      <c r="CF354" s="5" t="str">
        <f t="shared" si="426"/>
        <v/>
      </c>
      <c r="CG354" s="16" t="str">
        <f t="shared" si="427"/>
        <v/>
      </c>
      <c r="CH354" s="16" t="str">
        <f t="shared" si="428"/>
        <v/>
      </c>
      <c r="CI354" s="16" t="str">
        <f t="shared" si="464"/>
        <v/>
      </c>
      <c r="CJ354" s="16" t="str">
        <f t="shared" ca="1" si="465"/>
        <v/>
      </c>
      <c r="CN354" s="5">
        <v>333</v>
      </c>
      <c r="CO354" s="4" t="str">
        <f t="shared" si="466"/>
        <v/>
      </c>
      <c r="CP354" s="5" t="str">
        <f t="shared" si="486"/>
        <v/>
      </c>
      <c r="CQ354" s="5" t="str">
        <f t="shared" ca="1" si="467"/>
        <v/>
      </c>
      <c r="CR354" s="2" t="str">
        <f t="shared" si="468"/>
        <v/>
      </c>
      <c r="CS354" s="2" t="str">
        <f t="shared" si="487"/>
        <v/>
      </c>
      <c r="CT354" s="16" t="str">
        <f t="shared" si="477"/>
        <v/>
      </c>
      <c r="CU354" s="16" t="str">
        <f t="shared" si="429"/>
        <v/>
      </c>
      <c r="CV354" s="14" t="str">
        <f t="shared" si="469"/>
        <v/>
      </c>
      <c r="CW354" s="5" t="str">
        <f t="shared" si="430"/>
        <v/>
      </c>
      <c r="CX354" s="16" t="str">
        <f t="shared" si="431"/>
        <v/>
      </c>
      <c r="CY354" s="16" t="str">
        <f t="shared" si="432"/>
        <v/>
      </c>
      <c r="CZ354" s="16" t="str">
        <f t="shared" si="470"/>
        <v/>
      </c>
      <c r="DA354" s="16" t="str">
        <f t="shared" ca="1" si="471"/>
        <v/>
      </c>
    </row>
    <row r="355" spans="2:105">
      <c r="B355" s="5">
        <v>334</v>
      </c>
      <c r="C355" s="4" t="str">
        <f t="shared" si="433"/>
        <v/>
      </c>
      <c r="D355" s="5" t="str">
        <f t="shared" si="434"/>
        <v/>
      </c>
      <c r="E355" s="5" t="str">
        <f t="shared" ca="1" si="435"/>
        <v/>
      </c>
      <c r="F355" s="2" t="str">
        <f t="shared" si="436"/>
        <v/>
      </c>
      <c r="G355" s="2" t="str">
        <f t="shared" si="408"/>
        <v/>
      </c>
      <c r="H355" s="16" t="str">
        <f t="shared" si="472"/>
        <v/>
      </c>
      <c r="I355" s="16" t="str">
        <f t="shared" si="409"/>
        <v/>
      </c>
      <c r="J355" s="14" t="str">
        <f t="shared" si="437"/>
        <v/>
      </c>
      <c r="K355" s="5" t="str">
        <f t="shared" si="410"/>
        <v/>
      </c>
      <c r="L355" s="16" t="str">
        <f t="shared" si="411"/>
        <v/>
      </c>
      <c r="M355" s="16" t="str">
        <f t="shared" si="412"/>
        <v/>
      </c>
      <c r="N355" s="16" t="str">
        <f t="shared" si="438"/>
        <v/>
      </c>
      <c r="O355" s="16" t="str">
        <f t="shared" ca="1" si="439"/>
        <v/>
      </c>
      <c r="P355" s="82"/>
      <c r="Q355" s="77" t="str">
        <f>IFERROR(IF('Simulación Cliente'!$H$21="Simple",G355+H355+I355+J355+K355,AC355+AD355+AE355+AF355+AG355),"")</f>
        <v/>
      </c>
      <c r="R355" s="79" t="str">
        <f t="shared" ca="1" si="440"/>
        <v/>
      </c>
      <c r="S355" s="78" t="str">
        <f ca="1">IFERROR((1+'Simulación Cliente'!$E$21)^(R355/360),"")</f>
        <v/>
      </c>
      <c r="T355" s="75" t="str">
        <f t="shared" ca="1" si="441"/>
        <v/>
      </c>
      <c r="X355" s="5">
        <v>334</v>
      </c>
      <c r="Y355" s="4" t="str">
        <f t="shared" si="442"/>
        <v/>
      </c>
      <c r="Z355" s="5" t="str">
        <f t="shared" si="478"/>
        <v/>
      </c>
      <c r="AA355" s="5" t="str">
        <f t="shared" ca="1" si="443"/>
        <v/>
      </c>
      <c r="AB355" s="2" t="str">
        <f t="shared" si="444"/>
        <v/>
      </c>
      <c r="AC355" s="2" t="str">
        <f t="shared" si="479"/>
        <v/>
      </c>
      <c r="AD355" s="16" t="str">
        <f t="shared" si="473"/>
        <v/>
      </c>
      <c r="AE355" s="16" t="str">
        <f t="shared" si="413"/>
        <v/>
      </c>
      <c r="AF355" s="14" t="str">
        <f t="shared" si="445"/>
        <v/>
      </c>
      <c r="AG355" s="5" t="str">
        <f t="shared" si="414"/>
        <v/>
      </c>
      <c r="AH355" s="16" t="str">
        <f t="shared" si="415"/>
        <v/>
      </c>
      <c r="AI355" s="16" t="str">
        <f t="shared" si="416"/>
        <v/>
      </c>
      <c r="AJ355" s="16" t="str">
        <f t="shared" si="446"/>
        <v/>
      </c>
      <c r="AK355" s="16" t="str">
        <f t="shared" ca="1" si="447"/>
        <v/>
      </c>
      <c r="AO355" s="5">
        <v>334</v>
      </c>
      <c r="AP355" s="4" t="str">
        <f t="shared" si="448"/>
        <v/>
      </c>
      <c r="AQ355" s="5" t="str">
        <f t="shared" si="480"/>
        <v/>
      </c>
      <c r="AR355" s="5" t="str">
        <f t="shared" ca="1" si="449"/>
        <v/>
      </c>
      <c r="AS355" s="2" t="str">
        <f t="shared" si="450"/>
        <v/>
      </c>
      <c r="AT355" s="2" t="str">
        <f t="shared" si="481"/>
        <v/>
      </c>
      <c r="AU355" s="16" t="str">
        <f t="shared" si="474"/>
        <v/>
      </c>
      <c r="AV355" s="16" t="str">
        <f t="shared" si="417"/>
        <v/>
      </c>
      <c r="AW355" s="14" t="str">
        <f t="shared" si="451"/>
        <v/>
      </c>
      <c r="AX355" s="5" t="str">
        <f t="shared" si="418"/>
        <v/>
      </c>
      <c r="AY355" s="16" t="str">
        <f t="shared" si="419"/>
        <v/>
      </c>
      <c r="AZ355" s="16" t="str">
        <f t="shared" si="420"/>
        <v/>
      </c>
      <c r="BA355" s="16" t="str">
        <f t="shared" si="452"/>
        <v/>
      </c>
      <c r="BB355" s="16" t="str">
        <f t="shared" ca="1" si="453"/>
        <v/>
      </c>
      <c r="BF355" s="5">
        <v>334</v>
      </c>
      <c r="BG355" s="4" t="str">
        <f t="shared" si="454"/>
        <v/>
      </c>
      <c r="BH355" s="5" t="str">
        <f t="shared" si="482"/>
        <v/>
      </c>
      <c r="BI355" s="5" t="str">
        <f t="shared" ca="1" si="455"/>
        <v/>
      </c>
      <c r="BJ355" s="2" t="str">
        <f t="shared" si="456"/>
        <v/>
      </c>
      <c r="BK355" s="2" t="str">
        <f t="shared" si="483"/>
        <v/>
      </c>
      <c r="BL355" s="16" t="str">
        <f t="shared" si="475"/>
        <v/>
      </c>
      <c r="BM355" s="16" t="str">
        <f t="shared" si="421"/>
        <v/>
      </c>
      <c r="BN355" s="14" t="str">
        <f t="shared" si="457"/>
        <v/>
      </c>
      <c r="BO355" s="5" t="str">
        <f t="shared" si="422"/>
        <v/>
      </c>
      <c r="BP355" s="16" t="str">
        <f t="shared" si="423"/>
        <v/>
      </c>
      <c r="BQ355" s="16" t="str">
        <f t="shared" si="424"/>
        <v/>
      </c>
      <c r="BR355" s="16" t="str">
        <f t="shared" si="458"/>
        <v/>
      </c>
      <c r="BS355" s="16" t="str">
        <f t="shared" ca="1" si="459"/>
        <v/>
      </c>
      <c r="BW355" s="5">
        <v>334</v>
      </c>
      <c r="BX355" s="4" t="str">
        <f t="shared" si="460"/>
        <v/>
      </c>
      <c r="BY355" s="5" t="str">
        <f t="shared" si="484"/>
        <v/>
      </c>
      <c r="BZ355" s="5" t="str">
        <f t="shared" ca="1" si="461"/>
        <v/>
      </c>
      <c r="CA355" s="2" t="str">
        <f t="shared" si="462"/>
        <v/>
      </c>
      <c r="CB355" s="2" t="str">
        <f t="shared" si="485"/>
        <v/>
      </c>
      <c r="CC355" s="16" t="str">
        <f t="shared" si="476"/>
        <v/>
      </c>
      <c r="CD355" s="16" t="str">
        <f t="shared" si="425"/>
        <v/>
      </c>
      <c r="CE355" s="14" t="str">
        <f t="shared" si="463"/>
        <v/>
      </c>
      <c r="CF355" s="5" t="str">
        <f t="shared" si="426"/>
        <v/>
      </c>
      <c r="CG355" s="16" t="str">
        <f t="shared" si="427"/>
        <v/>
      </c>
      <c r="CH355" s="16" t="str">
        <f t="shared" si="428"/>
        <v/>
      </c>
      <c r="CI355" s="16" t="str">
        <f t="shared" si="464"/>
        <v/>
      </c>
      <c r="CJ355" s="16" t="str">
        <f t="shared" ca="1" si="465"/>
        <v/>
      </c>
      <c r="CN355" s="5">
        <v>334</v>
      </c>
      <c r="CO355" s="4" t="str">
        <f t="shared" si="466"/>
        <v/>
      </c>
      <c r="CP355" s="5" t="str">
        <f t="shared" si="486"/>
        <v/>
      </c>
      <c r="CQ355" s="5" t="str">
        <f t="shared" ca="1" si="467"/>
        <v/>
      </c>
      <c r="CR355" s="2" t="str">
        <f t="shared" si="468"/>
        <v/>
      </c>
      <c r="CS355" s="2" t="str">
        <f t="shared" si="487"/>
        <v/>
      </c>
      <c r="CT355" s="16" t="str">
        <f t="shared" si="477"/>
        <v/>
      </c>
      <c r="CU355" s="16" t="str">
        <f t="shared" si="429"/>
        <v/>
      </c>
      <c r="CV355" s="14" t="str">
        <f t="shared" si="469"/>
        <v/>
      </c>
      <c r="CW355" s="5" t="str">
        <f t="shared" si="430"/>
        <v/>
      </c>
      <c r="CX355" s="16" t="str">
        <f t="shared" si="431"/>
        <v/>
      </c>
      <c r="CY355" s="16" t="str">
        <f t="shared" si="432"/>
        <v/>
      </c>
      <c r="CZ355" s="16" t="str">
        <f t="shared" si="470"/>
        <v/>
      </c>
      <c r="DA355" s="16" t="str">
        <f t="shared" ca="1" si="471"/>
        <v/>
      </c>
    </row>
    <row r="356" spans="2:105">
      <c r="B356" s="5">
        <v>335</v>
      </c>
      <c r="C356" s="4" t="str">
        <f t="shared" si="433"/>
        <v/>
      </c>
      <c r="D356" s="5" t="str">
        <f t="shared" si="434"/>
        <v/>
      </c>
      <c r="E356" s="5" t="str">
        <f t="shared" ca="1" si="435"/>
        <v/>
      </c>
      <c r="F356" s="2" t="str">
        <f t="shared" si="436"/>
        <v/>
      </c>
      <c r="G356" s="2" t="str">
        <f t="shared" si="408"/>
        <v/>
      </c>
      <c r="H356" s="16" t="str">
        <f t="shared" si="472"/>
        <v/>
      </c>
      <c r="I356" s="16" t="str">
        <f t="shared" si="409"/>
        <v/>
      </c>
      <c r="J356" s="14" t="str">
        <f t="shared" si="437"/>
        <v/>
      </c>
      <c r="K356" s="5" t="str">
        <f t="shared" si="410"/>
        <v/>
      </c>
      <c r="L356" s="16" t="str">
        <f t="shared" si="411"/>
        <v/>
      </c>
      <c r="M356" s="16" t="str">
        <f t="shared" si="412"/>
        <v/>
      </c>
      <c r="N356" s="16" t="str">
        <f t="shared" si="438"/>
        <v/>
      </c>
      <c r="O356" s="16" t="str">
        <f t="shared" ca="1" si="439"/>
        <v/>
      </c>
      <c r="P356" s="82"/>
      <c r="Q356" s="77" t="str">
        <f>IFERROR(IF('Simulación Cliente'!$H$21="Simple",G356+H356+I356+J356+K356,AC356+AD356+AE356+AF356+AG356),"")</f>
        <v/>
      </c>
      <c r="R356" s="79" t="str">
        <f t="shared" ca="1" si="440"/>
        <v/>
      </c>
      <c r="S356" s="78" t="str">
        <f ca="1">IFERROR((1+'Simulación Cliente'!$E$21)^(R356/360),"")</f>
        <v/>
      </c>
      <c r="T356" s="75" t="str">
        <f t="shared" ca="1" si="441"/>
        <v/>
      </c>
      <c r="X356" s="5">
        <v>335</v>
      </c>
      <c r="Y356" s="4" t="str">
        <f t="shared" si="442"/>
        <v/>
      </c>
      <c r="Z356" s="5" t="str">
        <f t="shared" si="478"/>
        <v/>
      </c>
      <c r="AA356" s="5" t="str">
        <f t="shared" ca="1" si="443"/>
        <v/>
      </c>
      <c r="AB356" s="2" t="str">
        <f t="shared" si="444"/>
        <v/>
      </c>
      <c r="AC356" s="2" t="str">
        <f t="shared" si="479"/>
        <v/>
      </c>
      <c r="AD356" s="16" t="str">
        <f t="shared" si="473"/>
        <v/>
      </c>
      <c r="AE356" s="16" t="str">
        <f t="shared" si="413"/>
        <v/>
      </c>
      <c r="AF356" s="14" t="str">
        <f t="shared" si="445"/>
        <v/>
      </c>
      <c r="AG356" s="5" t="str">
        <f t="shared" si="414"/>
        <v/>
      </c>
      <c r="AH356" s="16" t="str">
        <f t="shared" si="415"/>
        <v/>
      </c>
      <c r="AI356" s="16" t="str">
        <f t="shared" si="416"/>
        <v/>
      </c>
      <c r="AJ356" s="16" t="str">
        <f t="shared" si="446"/>
        <v/>
      </c>
      <c r="AK356" s="16" t="str">
        <f t="shared" ca="1" si="447"/>
        <v/>
      </c>
      <c r="AO356" s="5">
        <v>335</v>
      </c>
      <c r="AP356" s="4" t="str">
        <f t="shared" si="448"/>
        <v/>
      </c>
      <c r="AQ356" s="5" t="str">
        <f t="shared" si="480"/>
        <v/>
      </c>
      <c r="AR356" s="5" t="str">
        <f t="shared" ca="1" si="449"/>
        <v/>
      </c>
      <c r="AS356" s="2" t="str">
        <f t="shared" si="450"/>
        <v/>
      </c>
      <c r="AT356" s="2" t="str">
        <f t="shared" si="481"/>
        <v/>
      </c>
      <c r="AU356" s="16" t="str">
        <f t="shared" si="474"/>
        <v/>
      </c>
      <c r="AV356" s="16" t="str">
        <f t="shared" si="417"/>
        <v/>
      </c>
      <c r="AW356" s="14" t="str">
        <f t="shared" si="451"/>
        <v/>
      </c>
      <c r="AX356" s="5" t="str">
        <f t="shared" si="418"/>
        <v/>
      </c>
      <c r="AY356" s="16" t="str">
        <f t="shared" si="419"/>
        <v/>
      </c>
      <c r="AZ356" s="16" t="str">
        <f t="shared" si="420"/>
        <v/>
      </c>
      <c r="BA356" s="16" t="str">
        <f t="shared" si="452"/>
        <v/>
      </c>
      <c r="BB356" s="16" t="str">
        <f t="shared" ca="1" si="453"/>
        <v/>
      </c>
      <c r="BF356" s="5">
        <v>335</v>
      </c>
      <c r="BG356" s="4" t="str">
        <f t="shared" si="454"/>
        <v/>
      </c>
      <c r="BH356" s="5" t="str">
        <f t="shared" si="482"/>
        <v/>
      </c>
      <c r="BI356" s="5" t="str">
        <f t="shared" ca="1" si="455"/>
        <v/>
      </c>
      <c r="BJ356" s="2" t="str">
        <f t="shared" si="456"/>
        <v/>
      </c>
      <c r="BK356" s="2" t="str">
        <f t="shared" si="483"/>
        <v/>
      </c>
      <c r="BL356" s="16" t="str">
        <f t="shared" si="475"/>
        <v/>
      </c>
      <c r="BM356" s="16" t="str">
        <f t="shared" si="421"/>
        <v/>
      </c>
      <c r="BN356" s="14" t="str">
        <f t="shared" si="457"/>
        <v/>
      </c>
      <c r="BO356" s="5" t="str">
        <f t="shared" si="422"/>
        <v/>
      </c>
      <c r="BP356" s="16" t="str">
        <f t="shared" si="423"/>
        <v/>
      </c>
      <c r="BQ356" s="16" t="str">
        <f t="shared" si="424"/>
        <v/>
      </c>
      <c r="BR356" s="16" t="str">
        <f t="shared" si="458"/>
        <v/>
      </c>
      <c r="BS356" s="16" t="str">
        <f t="shared" ca="1" si="459"/>
        <v/>
      </c>
      <c r="BW356" s="5">
        <v>335</v>
      </c>
      <c r="BX356" s="4" t="str">
        <f t="shared" si="460"/>
        <v/>
      </c>
      <c r="BY356" s="5" t="str">
        <f t="shared" si="484"/>
        <v/>
      </c>
      <c r="BZ356" s="5" t="str">
        <f t="shared" ca="1" si="461"/>
        <v/>
      </c>
      <c r="CA356" s="2" t="str">
        <f t="shared" si="462"/>
        <v/>
      </c>
      <c r="CB356" s="2" t="str">
        <f t="shared" si="485"/>
        <v/>
      </c>
      <c r="CC356" s="16" t="str">
        <f t="shared" si="476"/>
        <v/>
      </c>
      <c r="CD356" s="16" t="str">
        <f t="shared" si="425"/>
        <v/>
      </c>
      <c r="CE356" s="14" t="str">
        <f t="shared" si="463"/>
        <v/>
      </c>
      <c r="CF356" s="5" t="str">
        <f t="shared" si="426"/>
        <v/>
      </c>
      <c r="CG356" s="16" t="str">
        <f t="shared" si="427"/>
        <v/>
      </c>
      <c r="CH356" s="16" t="str">
        <f t="shared" si="428"/>
        <v/>
      </c>
      <c r="CI356" s="16" t="str">
        <f t="shared" si="464"/>
        <v/>
      </c>
      <c r="CJ356" s="16" t="str">
        <f t="shared" ca="1" si="465"/>
        <v/>
      </c>
      <c r="CN356" s="5">
        <v>335</v>
      </c>
      <c r="CO356" s="4" t="str">
        <f t="shared" si="466"/>
        <v/>
      </c>
      <c r="CP356" s="5" t="str">
        <f t="shared" si="486"/>
        <v/>
      </c>
      <c r="CQ356" s="5" t="str">
        <f t="shared" ca="1" si="467"/>
        <v/>
      </c>
      <c r="CR356" s="2" t="str">
        <f t="shared" si="468"/>
        <v/>
      </c>
      <c r="CS356" s="2" t="str">
        <f t="shared" si="487"/>
        <v/>
      </c>
      <c r="CT356" s="16" t="str">
        <f t="shared" si="477"/>
        <v/>
      </c>
      <c r="CU356" s="16" t="str">
        <f t="shared" si="429"/>
        <v/>
      </c>
      <c r="CV356" s="14" t="str">
        <f t="shared" si="469"/>
        <v/>
      </c>
      <c r="CW356" s="5" t="str">
        <f t="shared" si="430"/>
        <v/>
      </c>
      <c r="CX356" s="16" t="str">
        <f t="shared" si="431"/>
        <v/>
      </c>
      <c r="CY356" s="16" t="str">
        <f t="shared" si="432"/>
        <v/>
      </c>
      <c r="CZ356" s="16" t="str">
        <f t="shared" si="470"/>
        <v/>
      </c>
      <c r="DA356" s="16" t="str">
        <f t="shared" ca="1" si="471"/>
        <v/>
      </c>
    </row>
    <row r="357" spans="2:105">
      <c r="B357" s="5">
        <v>336</v>
      </c>
      <c r="C357" s="4" t="str">
        <f t="shared" si="433"/>
        <v/>
      </c>
      <c r="D357" s="5" t="str">
        <f t="shared" si="434"/>
        <v/>
      </c>
      <c r="E357" s="5" t="str">
        <f t="shared" ca="1" si="435"/>
        <v/>
      </c>
      <c r="F357" s="2" t="str">
        <f t="shared" si="436"/>
        <v/>
      </c>
      <c r="G357" s="2" t="str">
        <f t="shared" si="408"/>
        <v/>
      </c>
      <c r="H357" s="16" t="str">
        <f t="shared" si="472"/>
        <v/>
      </c>
      <c r="I357" s="16" t="str">
        <f t="shared" si="409"/>
        <v/>
      </c>
      <c r="J357" s="14" t="str">
        <f t="shared" si="437"/>
        <v/>
      </c>
      <c r="K357" s="5" t="str">
        <f t="shared" si="410"/>
        <v/>
      </c>
      <c r="L357" s="16" t="str">
        <f t="shared" si="411"/>
        <v/>
      </c>
      <c r="M357" s="16" t="str">
        <f t="shared" si="412"/>
        <v/>
      </c>
      <c r="N357" s="16" t="str">
        <f t="shared" si="438"/>
        <v/>
      </c>
      <c r="O357" s="16" t="str">
        <f t="shared" ca="1" si="439"/>
        <v/>
      </c>
      <c r="P357" s="82"/>
      <c r="Q357" s="77" t="str">
        <f>IFERROR(IF('Simulación Cliente'!$H$21="Simple",G357+H357+I357+J357+K357,AC357+AD357+AE357+AF357+AG357),"")</f>
        <v/>
      </c>
      <c r="R357" s="79" t="str">
        <f t="shared" ca="1" si="440"/>
        <v/>
      </c>
      <c r="S357" s="78" t="str">
        <f ca="1">IFERROR((1+'Simulación Cliente'!$E$21)^(R357/360),"")</f>
        <v/>
      </c>
      <c r="T357" s="75" t="str">
        <f t="shared" ca="1" si="441"/>
        <v/>
      </c>
      <c r="X357" s="5">
        <v>336</v>
      </c>
      <c r="Y357" s="4" t="str">
        <f t="shared" si="442"/>
        <v/>
      </c>
      <c r="Z357" s="5" t="str">
        <f t="shared" si="478"/>
        <v/>
      </c>
      <c r="AA357" s="5" t="str">
        <f t="shared" ca="1" si="443"/>
        <v/>
      </c>
      <c r="AB357" s="2" t="str">
        <f t="shared" si="444"/>
        <v/>
      </c>
      <c r="AC357" s="2" t="str">
        <f t="shared" si="479"/>
        <v/>
      </c>
      <c r="AD357" s="16" t="str">
        <f t="shared" si="473"/>
        <v/>
      </c>
      <c r="AE357" s="16" t="str">
        <f t="shared" si="413"/>
        <v/>
      </c>
      <c r="AF357" s="14" t="str">
        <f t="shared" si="445"/>
        <v/>
      </c>
      <c r="AG357" s="5" t="str">
        <f t="shared" si="414"/>
        <v/>
      </c>
      <c r="AH357" s="16" t="str">
        <f t="shared" si="415"/>
        <v/>
      </c>
      <c r="AI357" s="16" t="str">
        <f t="shared" si="416"/>
        <v/>
      </c>
      <c r="AJ357" s="16" t="str">
        <f t="shared" si="446"/>
        <v/>
      </c>
      <c r="AK357" s="16" t="str">
        <f t="shared" ca="1" si="447"/>
        <v/>
      </c>
      <c r="AO357" s="5">
        <v>336</v>
      </c>
      <c r="AP357" s="4" t="str">
        <f t="shared" si="448"/>
        <v/>
      </c>
      <c r="AQ357" s="5" t="str">
        <f t="shared" si="480"/>
        <v/>
      </c>
      <c r="AR357" s="5" t="str">
        <f t="shared" ca="1" si="449"/>
        <v/>
      </c>
      <c r="AS357" s="2" t="str">
        <f t="shared" si="450"/>
        <v/>
      </c>
      <c r="AT357" s="2" t="str">
        <f t="shared" si="481"/>
        <v/>
      </c>
      <c r="AU357" s="16" t="str">
        <f t="shared" si="474"/>
        <v/>
      </c>
      <c r="AV357" s="16" t="str">
        <f t="shared" si="417"/>
        <v/>
      </c>
      <c r="AW357" s="14" t="str">
        <f t="shared" si="451"/>
        <v/>
      </c>
      <c r="AX357" s="5" t="str">
        <f t="shared" si="418"/>
        <v/>
      </c>
      <c r="AY357" s="16" t="str">
        <f t="shared" si="419"/>
        <v/>
      </c>
      <c r="AZ357" s="16" t="str">
        <f t="shared" si="420"/>
        <v/>
      </c>
      <c r="BA357" s="16" t="str">
        <f t="shared" si="452"/>
        <v/>
      </c>
      <c r="BB357" s="16" t="str">
        <f t="shared" ca="1" si="453"/>
        <v/>
      </c>
      <c r="BF357" s="5">
        <v>336</v>
      </c>
      <c r="BG357" s="4" t="str">
        <f t="shared" si="454"/>
        <v/>
      </c>
      <c r="BH357" s="5" t="str">
        <f t="shared" si="482"/>
        <v/>
      </c>
      <c r="BI357" s="5" t="str">
        <f t="shared" ca="1" si="455"/>
        <v/>
      </c>
      <c r="BJ357" s="2" t="str">
        <f t="shared" si="456"/>
        <v/>
      </c>
      <c r="BK357" s="2" t="str">
        <f t="shared" si="483"/>
        <v/>
      </c>
      <c r="BL357" s="16" t="str">
        <f t="shared" si="475"/>
        <v/>
      </c>
      <c r="BM357" s="16" t="str">
        <f t="shared" si="421"/>
        <v/>
      </c>
      <c r="BN357" s="14" t="str">
        <f t="shared" si="457"/>
        <v/>
      </c>
      <c r="BO357" s="5" t="str">
        <f t="shared" si="422"/>
        <v/>
      </c>
      <c r="BP357" s="16" t="str">
        <f t="shared" si="423"/>
        <v/>
      </c>
      <c r="BQ357" s="16" t="str">
        <f t="shared" si="424"/>
        <v/>
      </c>
      <c r="BR357" s="16" t="str">
        <f t="shared" si="458"/>
        <v/>
      </c>
      <c r="BS357" s="16" t="str">
        <f t="shared" ca="1" si="459"/>
        <v/>
      </c>
      <c r="BW357" s="5">
        <v>336</v>
      </c>
      <c r="BX357" s="4" t="str">
        <f t="shared" si="460"/>
        <v/>
      </c>
      <c r="BY357" s="5" t="str">
        <f t="shared" si="484"/>
        <v/>
      </c>
      <c r="BZ357" s="5" t="str">
        <f t="shared" ca="1" si="461"/>
        <v/>
      </c>
      <c r="CA357" s="2" t="str">
        <f t="shared" si="462"/>
        <v/>
      </c>
      <c r="CB357" s="2" t="str">
        <f t="shared" si="485"/>
        <v/>
      </c>
      <c r="CC357" s="16" t="str">
        <f t="shared" si="476"/>
        <v/>
      </c>
      <c r="CD357" s="16" t="str">
        <f t="shared" si="425"/>
        <v/>
      </c>
      <c r="CE357" s="14" t="str">
        <f t="shared" si="463"/>
        <v/>
      </c>
      <c r="CF357" s="5" t="str">
        <f t="shared" si="426"/>
        <v/>
      </c>
      <c r="CG357" s="16" t="str">
        <f t="shared" si="427"/>
        <v/>
      </c>
      <c r="CH357" s="16" t="str">
        <f t="shared" si="428"/>
        <v/>
      </c>
      <c r="CI357" s="16" t="str">
        <f t="shared" si="464"/>
        <v/>
      </c>
      <c r="CJ357" s="16" t="str">
        <f t="shared" ca="1" si="465"/>
        <v/>
      </c>
      <c r="CN357" s="5">
        <v>336</v>
      </c>
      <c r="CO357" s="4" t="str">
        <f t="shared" si="466"/>
        <v/>
      </c>
      <c r="CP357" s="5" t="str">
        <f t="shared" si="486"/>
        <v/>
      </c>
      <c r="CQ357" s="5" t="str">
        <f t="shared" ca="1" si="467"/>
        <v/>
      </c>
      <c r="CR357" s="2" t="str">
        <f t="shared" si="468"/>
        <v/>
      </c>
      <c r="CS357" s="2" t="str">
        <f t="shared" si="487"/>
        <v/>
      </c>
      <c r="CT357" s="16" t="str">
        <f t="shared" si="477"/>
        <v/>
      </c>
      <c r="CU357" s="16" t="str">
        <f t="shared" si="429"/>
        <v/>
      </c>
      <c r="CV357" s="14" t="str">
        <f t="shared" si="469"/>
        <v/>
      </c>
      <c r="CW357" s="5" t="str">
        <f t="shared" si="430"/>
        <v/>
      </c>
      <c r="CX357" s="16" t="str">
        <f t="shared" si="431"/>
        <v/>
      </c>
      <c r="CY357" s="16" t="str">
        <f t="shared" si="432"/>
        <v/>
      </c>
      <c r="CZ357" s="16" t="str">
        <f t="shared" si="470"/>
        <v/>
      </c>
      <c r="DA357" s="16" t="str">
        <f t="shared" ca="1" si="471"/>
        <v/>
      </c>
    </row>
    <row r="358" spans="2:105">
      <c r="B358" s="5">
        <v>337</v>
      </c>
      <c r="C358" s="4" t="str">
        <f t="shared" si="433"/>
        <v/>
      </c>
      <c r="D358" s="5" t="str">
        <f t="shared" si="434"/>
        <v/>
      </c>
      <c r="E358" s="5" t="str">
        <f t="shared" ca="1" si="435"/>
        <v/>
      </c>
      <c r="F358" s="2" t="str">
        <f t="shared" si="436"/>
        <v/>
      </c>
      <c r="G358" s="2" t="str">
        <f t="shared" si="408"/>
        <v/>
      </c>
      <c r="H358" s="16" t="str">
        <f t="shared" si="472"/>
        <v/>
      </c>
      <c r="I358" s="16" t="str">
        <f t="shared" si="409"/>
        <v/>
      </c>
      <c r="J358" s="14" t="str">
        <f t="shared" si="437"/>
        <v/>
      </c>
      <c r="K358" s="5" t="str">
        <f t="shared" si="410"/>
        <v/>
      </c>
      <c r="L358" s="16" t="str">
        <f t="shared" si="411"/>
        <v/>
      </c>
      <c r="M358" s="16" t="str">
        <f t="shared" si="412"/>
        <v/>
      </c>
      <c r="N358" s="16" t="str">
        <f t="shared" si="438"/>
        <v/>
      </c>
      <c r="O358" s="16" t="str">
        <f t="shared" ca="1" si="439"/>
        <v/>
      </c>
      <c r="P358" s="82"/>
      <c r="Q358" s="77" t="str">
        <f>IFERROR(IF('Simulación Cliente'!$H$21="Simple",G358+H358+I358+J358+K358,AC358+AD358+AE358+AF358+AG358),"")</f>
        <v/>
      </c>
      <c r="R358" s="79" t="str">
        <f t="shared" ca="1" si="440"/>
        <v/>
      </c>
      <c r="S358" s="78" t="str">
        <f ca="1">IFERROR((1+'Simulación Cliente'!$E$21)^(R358/360),"")</f>
        <v/>
      </c>
      <c r="T358" s="75" t="str">
        <f t="shared" ca="1" si="441"/>
        <v/>
      </c>
      <c r="X358" s="5">
        <v>337</v>
      </c>
      <c r="Y358" s="4" t="str">
        <f t="shared" si="442"/>
        <v/>
      </c>
      <c r="Z358" s="5" t="str">
        <f t="shared" si="478"/>
        <v/>
      </c>
      <c r="AA358" s="5" t="str">
        <f t="shared" ca="1" si="443"/>
        <v/>
      </c>
      <c r="AB358" s="2" t="str">
        <f t="shared" si="444"/>
        <v/>
      </c>
      <c r="AC358" s="2" t="str">
        <f t="shared" si="479"/>
        <v/>
      </c>
      <c r="AD358" s="16" t="str">
        <f t="shared" si="473"/>
        <v/>
      </c>
      <c r="AE358" s="16" t="str">
        <f t="shared" si="413"/>
        <v/>
      </c>
      <c r="AF358" s="14" t="str">
        <f t="shared" si="445"/>
        <v/>
      </c>
      <c r="AG358" s="5" t="str">
        <f t="shared" si="414"/>
        <v/>
      </c>
      <c r="AH358" s="16" t="str">
        <f t="shared" si="415"/>
        <v/>
      </c>
      <c r="AI358" s="16" t="str">
        <f t="shared" si="416"/>
        <v/>
      </c>
      <c r="AJ358" s="16" t="str">
        <f t="shared" si="446"/>
        <v/>
      </c>
      <c r="AK358" s="16" t="str">
        <f t="shared" ca="1" si="447"/>
        <v/>
      </c>
      <c r="AO358" s="5">
        <v>337</v>
      </c>
      <c r="AP358" s="4" t="str">
        <f t="shared" si="448"/>
        <v/>
      </c>
      <c r="AQ358" s="5" t="str">
        <f t="shared" si="480"/>
        <v/>
      </c>
      <c r="AR358" s="5" t="str">
        <f t="shared" ca="1" si="449"/>
        <v/>
      </c>
      <c r="AS358" s="2" t="str">
        <f t="shared" si="450"/>
        <v/>
      </c>
      <c r="AT358" s="2" t="str">
        <f t="shared" si="481"/>
        <v/>
      </c>
      <c r="AU358" s="16" t="str">
        <f t="shared" si="474"/>
        <v/>
      </c>
      <c r="AV358" s="16" t="str">
        <f t="shared" si="417"/>
        <v/>
      </c>
      <c r="AW358" s="14" t="str">
        <f t="shared" si="451"/>
        <v/>
      </c>
      <c r="AX358" s="5" t="str">
        <f t="shared" si="418"/>
        <v/>
      </c>
      <c r="AY358" s="16" t="str">
        <f t="shared" si="419"/>
        <v/>
      </c>
      <c r="AZ358" s="16" t="str">
        <f t="shared" si="420"/>
        <v/>
      </c>
      <c r="BA358" s="16" t="str">
        <f t="shared" si="452"/>
        <v/>
      </c>
      <c r="BB358" s="16" t="str">
        <f t="shared" ca="1" si="453"/>
        <v/>
      </c>
      <c r="BF358" s="5">
        <v>337</v>
      </c>
      <c r="BG358" s="4" t="str">
        <f t="shared" si="454"/>
        <v/>
      </c>
      <c r="BH358" s="5" t="str">
        <f t="shared" si="482"/>
        <v/>
      </c>
      <c r="BI358" s="5" t="str">
        <f t="shared" ca="1" si="455"/>
        <v/>
      </c>
      <c r="BJ358" s="2" t="str">
        <f t="shared" si="456"/>
        <v/>
      </c>
      <c r="BK358" s="2" t="str">
        <f t="shared" si="483"/>
        <v/>
      </c>
      <c r="BL358" s="16" t="str">
        <f t="shared" si="475"/>
        <v/>
      </c>
      <c r="BM358" s="16" t="str">
        <f t="shared" si="421"/>
        <v/>
      </c>
      <c r="BN358" s="14" t="str">
        <f t="shared" si="457"/>
        <v/>
      </c>
      <c r="BO358" s="5" t="str">
        <f t="shared" si="422"/>
        <v/>
      </c>
      <c r="BP358" s="16" t="str">
        <f t="shared" si="423"/>
        <v/>
      </c>
      <c r="BQ358" s="16" t="str">
        <f t="shared" si="424"/>
        <v/>
      </c>
      <c r="BR358" s="16" t="str">
        <f t="shared" si="458"/>
        <v/>
      </c>
      <c r="BS358" s="16" t="str">
        <f t="shared" ca="1" si="459"/>
        <v/>
      </c>
      <c r="BW358" s="5">
        <v>337</v>
      </c>
      <c r="BX358" s="4" t="str">
        <f t="shared" si="460"/>
        <v/>
      </c>
      <c r="BY358" s="5" t="str">
        <f t="shared" si="484"/>
        <v/>
      </c>
      <c r="BZ358" s="5" t="str">
        <f t="shared" ca="1" si="461"/>
        <v/>
      </c>
      <c r="CA358" s="2" t="str">
        <f t="shared" si="462"/>
        <v/>
      </c>
      <c r="CB358" s="2" t="str">
        <f t="shared" si="485"/>
        <v/>
      </c>
      <c r="CC358" s="16" t="str">
        <f t="shared" si="476"/>
        <v/>
      </c>
      <c r="CD358" s="16" t="str">
        <f t="shared" si="425"/>
        <v/>
      </c>
      <c r="CE358" s="14" t="str">
        <f t="shared" si="463"/>
        <v/>
      </c>
      <c r="CF358" s="5" t="str">
        <f t="shared" si="426"/>
        <v/>
      </c>
      <c r="CG358" s="16" t="str">
        <f t="shared" si="427"/>
        <v/>
      </c>
      <c r="CH358" s="16" t="str">
        <f t="shared" si="428"/>
        <v/>
      </c>
      <c r="CI358" s="16" t="str">
        <f t="shared" si="464"/>
        <v/>
      </c>
      <c r="CJ358" s="16" t="str">
        <f t="shared" ca="1" si="465"/>
        <v/>
      </c>
      <c r="CN358" s="5">
        <v>337</v>
      </c>
      <c r="CO358" s="4" t="str">
        <f t="shared" si="466"/>
        <v/>
      </c>
      <c r="CP358" s="5" t="str">
        <f t="shared" si="486"/>
        <v/>
      </c>
      <c r="CQ358" s="5" t="str">
        <f t="shared" ca="1" si="467"/>
        <v/>
      </c>
      <c r="CR358" s="2" t="str">
        <f t="shared" si="468"/>
        <v/>
      </c>
      <c r="CS358" s="2" t="str">
        <f t="shared" si="487"/>
        <v/>
      </c>
      <c r="CT358" s="16" t="str">
        <f t="shared" si="477"/>
        <v/>
      </c>
      <c r="CU358" s="16" t="str">
        <f t="shared" si="429"/>
        <v/>
      </c>
      <c r="CV358" s="14" t="str">
        <f t="shared" si="469"/>
        <v/>
      </c>
      <c r="CW358" s="5" t="str">
        <f t="shared" si="430"/>
        <v/>
      </c>
      <c r="CX358" s="16" t="str">
        <f t="shared" si="431"/>
        <v/>
      </c>
      <c r="CY358" s="16" t="str">
        <f t="shared" si="432"/>
        <v/>
      </c>
      <c r="CZ358" s="16" t="str">
        <f t="shared" si="470"/>
        <v/>
      </c>
      <c r="DA358" s="16" t="str">
        <f t="shared" ca="1" si="471"/>
        <v/>
      </c>
    </row>
    <row r="359" spans="2:105">
      <c r="B359" s="5">
        <v>338</v>
      </c>
      <c r="C359" s="4" t="str">
        <f t="shared" si="433"/>
        <v/>
      </c>
      <c r="D359" s="5" t="str">
        <f t="shared" si="434"/>
        <v/>
      </c>
      <c r="E359" s="5" t="str">
        <f t="shared" ca="1" si="435"/>
        <v/>
      </c>
      <c r="F359" s="2" t="str">
        <f t="shared" si="436"/>
        <v/>
      </c>
      <c r="G359" s="2" t="str">
        <f t="shared" si="408"/>
        <v/>
      </c>
      <c r="H359" s="16" t="str">
        <f t="shared" si="472"/>
        <v/>
      </c>
      <c r="I359" s="16" t="str">
        <f t="shared" si="409"/>
        <v/>
      </c>
      <c r="J359" s="14" t="str">
        <f t="shared" si="437"/>
        <v/>
      </c>
      <c r="K359" s="5" t="str">
        <f t="shared" si="410"/>
        <v/>
      </c>
      <c r="L359" s="16" t="str">
        <f t="shared" si="411"/>
        <v/>
      </c>
      <c r="M359" s="16" t="str">
        <f t="shared" si="412"/>
        <v/>
      </c>
      <c r="N359" s="16" t="str">
        <f t="shared" si="438"/>
        <v/>
      </c>
      <c r="O359" s="16" t="str">
        <f t="shared" ca="1" si="439"/>
        <v/>
      </c>
      <c r="P359" s="82"/>
      <c r="Q359" s="77" t="str">
        <f>IFERROR(IF('Simulación Cliente'!$H$21="Simple",G359+H359+I359+J359+K359,AC359+AD359+AE359+AF359+AG359),"")</f>
        <v/>
      </c>
      <c r="R359" s="79" t="str">
        <f t="shared" ca="1" si="440"/>
        <v/>
      </c>
      <c r="S359" s="78" t="str">
        <f ca="1">IFERROR((1+'Simulación Cliente'!$E$21)^(R359/360),"")</f>
        <v/>
      </c>
      <c r="T359" s="75" t="str">
        <f t="shared" ca="1" si="441"/>
        <v/>
      </c>
      <c r="X359" s="5">
        <v>338</v>
      </c>
      <c r="Y359" s="4" t="str">
        <f t="shared" si="442"/>
        <v/>
      </c>
      <c r="Z359" s="5" t="str">
        <f t="shared" si="478"/>
        <v/>
      </c>
      <c r="AA359" s="5" t="str">
        <f t="shared" ca="1" si="443"/>
        <v/>
      </c>
      <c r="AB359" s="2" t="str">
        <f t="shared" si="444"/>
        <v/>
      </c>
      <c r="AC359" s="2" t="str">
        <f t="shared" si="479"/>
        <v/>
      </c>
      <c r="AD359" s="16" t="str">
        <f t="shared" si="473"/>
        <v/>
      </c>
      <c r="AE359" s="16" t="str">
        <f t="shared" si="413"/>
        <v/>
      </c>
      <c r="AF359" s="14" t="str">
        <f t="shared" si="445"/>
        <v/>
      </c>
      <c r="AG359" s="5" t="str">
        <f t="shared" si="414"/>
        <v/>
      </c>
      <c r="AH359" s="16" t="str">
        <f t="shared" si="415"/>
        <v/>
      </c>
      <c r="AI359" s="16" t="str">
        <f t="shared" si="416"/>
        <v/>
      </c>
      <c r="AJ359" s="16" t="str">
        <f t="shared" si="446"/>
        <v/>
      </c>
      <c r="AK359" s="16" t="str">
        <f t="shared" ca="1" si="447"/>
        <v/>
      </c>
      <c r="AO359" s="5">
        <v>338</v>
      </c>
      <c r="AP359" s="4" t="str">
        <f t="shared" si="448"/>
        <v/>
      </c>
      <c r="AQ359" s="5" t="str">
        <f t="shared" si="480"/>
        <v/>
      </c>
      <c r="AR359" s="5" t="str">
        <f t="shared" ca="1" si="449"/>
        <v/>
      </c>
      <c r="AS359" s="2" t="str">
        <f t="shared" si="450"/>
        <v/>
      </c>
      <c r="AT359" s="2" t="str">
        <f t="shared" si="481"/>
        <v/>
      </c>
      <c r="AU359" s="16" t="str">
        <f t="shared" si="474"/>
        <v/>
      </c>
      <c r="AV359" s="16" t="str">
        <f t="shared" si="417"/>
        <v/>
      </c>
      <c r="AW359" s="14" t="str">
        <f t="shared" si="451"/>
        <v/>
      </c>
      <c r="AX359" s="5" t="str">
        <f t="shared" si="418"/>
        <v/>
      </c>
      <c r="AY359" s="16" t="str">
        <f t="shared" si="419"/>
        <v/>
      </c>
      <c r="AZ359" s="16" t="str">
        <f t="shared" si="420"/>
        <v/>
      </c>
      <c r="BA359" s="16" t="str">
        <f t="shared" si="452"/>
        <v/>
      </c>
      <c r="BB359" s="16" t="str">
        <f t="shared" ca="1" si="453"/>
        <v/>
      </c>
      <c r="BF359" s="5">
        <v>338</v>
      </c>
      <c r="BG359" s="4" t="str">
        <f t="shared" si="454"/>
        <v/>
      </c>
      <c r="BH359" s="5" t="str">
        <f t="shared" si="482"/>
        <v/>
      </c>
      <c r="BI359" s="5" t="str">
        <f t="shared" ca="1" si="455"/>
        <v/>
      </c>
      <c r="BJ359" s="2" t="str">
        <f t="shared" si="456"/>
        <v/>
      </c>
      <c r="BK359" s="2" t="str">
        <f t="shared" si="483"/>
        <v/>
      </c>
      <c r="BL359" s="16" t="str">
        <f t="shared" si="475"/>
        <v/>
      </c>
      <c r="BM359" s="16" t="str">
        <f t="shared" si="421"/>
        <v/>
      </c>
      <c r="BN359" s="14" t="str">
        <f t="shared" si="457"/>
        <v/>
      </c>
      <c r="BO359" s="5" t="str">
        <f t="shared" si="422"/>
        <v/>
      </c>
      <c r="BP359" s="16" t="str">
        <f t="shared" si="423"/>
        <v/>
      </c>
      <c r="BQ359" s="16" t="str">
        <f t="shared" si="424"/>
        <v/>
      </c>
      <c r="BR359" s="16" t="str">
        <f t="shared" si="458"/>
        <v/>
      </c>
      <c r="BS359" s="16" t="str">
        <f t="shared" ca="1" si="459"/>
        <v/>
      </c>
      <c r="BW359" s="5">
        <v>338</v>
      </c>
      <c r="BX359" s="4" t="str">
        <f t="shared" si="460"/>
        <v/>
      </c>
      <c r="BY359" s="5" t="str">
        <f t="shared" si="484"/>
        <v/>
      </c>
      <c r="BZ359" s="5" t="str">
        <f t="shared" ca="1" si="461"/>
        <v/>
      </c>
      <c r="CA359" s="2" t="str">
        <f t="shared" si="462"/>
        <v/>
      </c>
      <c r="CB359" s="2" t="str">
        <f t="shared" si="485"/>
        <v/>
      </c>
      <c r="CC359" s="16" t="str">
        <f t="shared" si="476"/>
        <v/>
      </c>
      <c r="CD359" s="16" t="str">
        <f t="shared" si="425"/>
        <v/>
      </c>
      <c r="CE359" s="14" t="str">
        <f t="shared" si="463"/>
        <v/>
      </c>
      <c r="CF359" s="5" t="str">
        <f t="shared" si="426"/>
        <v/>
      </c>
      <c r="CG359" s="16" t="str">
        <f t="shared" si="427"/>
        <v/>
      </c>
      <c r="CH359" s="16" t="str">
        <f t="shared" si="428"/>
        <v/>
      </c>
      <c r="CI359" s="16" t="str">
        <f t="shared" si="464"/>
        <v/>
      </c>
      <c r="CJ359" s="16" t="str">
        <f t="shared" ca="1" si="465"/>
        <v/>
      </c>
      <c r="CN359" s="5">
        <v>338</v>
      </c>
      <c r="CO359" s="4" t="str">
        <f t="shared" si="466"/>
        <v/>
      </c>
      <c r="CP359" s="5" t="str">
        <f t="shared" si="486"/>
        <v/>
      </c>
      <c r="CQ359" s="5" t="str">
        <f t="shared" ca="1" si="467"/>
        <v/>
      </c>
      <c r="CR359" s="2" t="str">
        <f t="shared" si="468"/>
        <v/>
      </c>
      <c r="CS359" s="2" t="str">
        <f t="shared" si="487"/>
        <v/>
      </c>
      <c r="CT359" s="16" t="str">
        <f t="shared" si="477"/>
        <v/>
      </c>
      <c r="CU359" s="16" t="str">
        <f t="shared" si="429"/>
        <v/>
      </c>
      <c r="CV359" s="14" t="str">
        <f t="shared" si="469"/>
        <v/>
      </c>
      <c r="CW359" s="5" t="str">
        <f t="shared" si="430"/>
        <v/>
      </c>
      <c r="CX359" s="16" t="str">
        <f t="shared" si="431"/>
        <v/>
      </c>
      <c r="CY359" s="16" t="str">
        <f t="shared" si="432"/>
        <v/>
      </c>
      <c r="CZ359" s="16" t="str">
        <f t="shared" si="470"/>
        <v/>
      </c>
      <c r="DA359" s="16" t="str">
        <f t="shared" ca="1" si="471"/>
        <v/>
      </c>
    </row>
    <row r="360" spans="2:105">
      <c r="B360" s="5">
        <v>339</v>
      </c>
      <c r="C360" s="4" t="str">
        <f t="shared" si="433"/>
        <v/>
      </c>
      <c r="D360" s="5" t="str">
        <f t="shared" si="434"/>
        <v/>
      </c>
      <c r="E360" s="5" t="str">
        <f t="shared" ca="1" si="435"/>
        <v/>
      </c>
      <c r="F360" s="2" t="str">
        <f t="shared" si="436"/>
        <v/>
      </c>
      <c r="G360" s="2" t="str">
        <f t="shared" si="408"/>
        <v/>
      </c>
      <c r="H360" s="16" t="str">
        <f t="shared" si="472"/>
        <v/>
      </c>
      <c r="I360" s="16" t="str">
        <f t="shared" si="409"/>
        <v/>
      </c>
      <c r="J360" s="14" t="str">
        <f t="shared" si="437"/>
        <v/>
      </c>
      <c r="K360" s="5" t="str">
        <f t="shared" si="410"/>
        <v/>
      </c>
      <c r="L360" s="16" t="str">
        <f t="shared" si="411"/>
        <v/>
      </c>
      <c r="M360" s="16" t="str">
        <f t="shared" si="412"/>
        <v/>
      </c>
      <c r="N360" s="16" t="str">
        <f t="shared" si="438"/>
        <v/>
      </c>
      <c r="O360" s="16" t="str">
        <f t="shared" ca="1" si="439"/>
        <v/>
      </c>
      <c r="P360" s="82"/>
      <c r="Q360" s="77" t="str">
        <f>IFERROR(IF('Simulación Cliente'!$H$21="Simple",G360+H360+I360+J360+K360,AC360+AD360+AE360+AF360+AG360),"")</f>
        <v/>
      </c>
      <c r="R360" s="79" t="str">
        <f t="shared" ca="1" si="440"/>
        <v/>
      </c>
      <c r="S360" s="78" t="str">
        <f ca="1">IFERROR((1+'Simulación Cliente'!$E$21)^(R360/360),"")</f>
        <v/>
      </c>
      <c r="T360" s="75" t="str">
        <f t="shared" ca="1" si="441"/>
        <v/>
      </c>
      <c r="X360" s="5">
        <v>339</v>
      </c>
      <c r="Y360" s="4" t="str">
        <f t="shared" si="442"/>
        <v/>
      </c>
      <c r="Z360" s="5" t="str">
        <f t="shared" si="478"/>
        <v/>
      </c>
      <c r="AA360" s="5" t="str">
        <f t="shared" ca="1" si="443"/>
        <v/>
      </c>
      <c r="AB360" s="2" t="str">
        <f t="shared" si="444"/>
        <v/>
      </c>
      <c r="AC360" s="2" t="str">
        <f t="shared" si="479"/>
        <v/>
      </c>
      <c r="AD360" s="16" t="str">
        <f t="shared" si="473"/>
        <v/>
      </c>
      <c r="AE360" s="16" t="str">
        <f t="shared" si="413"/>
        <v/>
      </c>
      <c r="AF360" s="14" t="str">
        <f t="shared" si="445"/>
        <v/>
      </c>
      <c r="AG360" s="5" t="str">
        <f t="shared" si="414"/>
        <v/>
      </c>
      <c r="AH360" s="16" t="str">
        <f t="shared" si="415"/>
        <v/>
      </c>
      <c r="AI360" s="16" t="str">
        <f t="shared" si="416"/>
        <v/>
      </c>
      <c r="AJ360" s="16" t="str">
        <f t="shared" si="446"/>
        <v/>
      </c>
      <c r="AK360" s="16" t="str">
        <f t="shared" ca="1" si="447"/>
        <v/>
      </c>
      <c r="AO360" s="5">
        <v>339</v>
      </c>
      <c r="AP360" s="4" t="str">
        <f t="shared" si="448"/>
        <v/>
      </c>
      <c r="AQ360" s="5" t="str">
        <f t="shared" si="480"/>
        <v/>
      </c>
      <c r="AR360" s="5" t="str">
        <f t="shared" ca="1" si="449"/>
        <v/>
      </c>
      <c r="AS360" s="2" t="str">
        <f t="shared" si="450"/>
        <v/>
      </c>
      <c r="AT360" s="2" t="str">
        <f t="shared" si="481"/>
        <v/>
      </c>
      <c r="AU360" s="16" t="str">
        <f t="shared" si="474"/>
        <v/>
      </c>
      <c r="AV360" s="16" t="str">
        <f t="shared" si="417"/>
        <v/>
      </c>
      <c r="AW360" s="14" t="str">
        <f t="shared" si="451"/>
        <v/>
      </c>
      <c r="AX360" s="5" t="str">
        <f t="shared" si="418"/>
        <v/>
      </c>
      <c r="AY360" s="16" t="str">
        <f t="shared" si="419"/>
        <v/>
      </c>
      <c r="AZ360" s="16" t="str">
        <f t="shared" si="420"/>
        <v/>
      </c>
      <c r="BA360" s="16" t="str">
        <f t="shared" si="452"/>
        <v/>
      </c>
      <c r="BB360" s="16" t="str">
        <f t="shared" ca="1" si="453"/>
        <v/>
      </c>
      <c r="BF360" s="5">
        <v>339</v>
      </c>
      <c r="BG360" s="4" t="str">
        <f t="shared" si="454"/>
        <v/>
      </c>
      <c r="BH360" s="5" t="str">
        <f t="shared" si="482"/>
        <v/>
      </c>
      <c r="BI360" s="5" t="str">
        <f t="shared" ca="1" si="455"/>
        <v/>
      </c>
      <c r="BJ360" s="2" t="str">
        <f t="shared" si="456"/>
        <v/>
      </c>
      <c r="BK360" s="2" t="str">
        <f t="shared" si="483"/>
        <v/>
      </c>
      <c r="BL360" s="16" t="str">
        <f t="shared" si="475"/>
        <v/>
      </c>
      <c r="BM360" s="16" t="str">
        <f t="shared" si="421"/>
        <v/>
      </c>
      <c r="BN360" s="14" t="str">
        <f t="shared" si="457"/>
        <v/>
      </c>
      <c r="BO360" s="5" t="str">
        <f t="shared" si="422"/>
        <v/>
      </c>
      <c r="BP360" s="16" t="str">
        <f t="shared" si="423"/>
        <v/>
      </c>
      <c r="BQ360" s="16" t="str">
        <f t="shared" si="424"/>
        <v/>
      </c>
      <c r="BR360" s="16" t="str">
        <f t="shared" si="458"/>
        <v/>
      </c>
      <c r="BS360" s="16" t="str">
        <f t="shared" ca="1" si="459"/>
        <v/>
      </c>
      <c r="BW360" s="5">
        <v>339</v>
      </c>
      <c r="BX360" s="4" t="str">
        <f t="shared" si="460"/>
        <v/>
      </c>
      <c r="BY360" s="5" t="str">
        <f t="shared" si="484"/>
        <v/>
      </c>
      <c r="BZ360" s="5" t="str">
        <f t="shared" ca="1" si="461"/>
        <v/>
      </c>
      <c r="CA360" s="2" t="str">
        <f t="shared" si="462"/>
        <v/>
      </c>
      <c r="CB360" s="2" t="str">
        <f t="shared" si="485"/>
        <v/>
      </c>
      <c r="CC360" s="16" t="str">
        <f t="shared" si="476"/>
        <v/>
      </c>
      <c r="CD360" s="16" t="str">
        <f t="shared" si="425"/>
        <v/>
      </c>
      <c r="CE360" s="14" t="str">
        <f t="shared" si="463"/>
        <v/>
      </c>
      <c r="CF360" s="5" t="str">
        <f t="shared" si="426"/>
        <v/>
      </c>
      <c r="CG360" s="16" t="str">
        <f t="shared" si="427"/>
        <v/>
      </c>
      <c r="CH360" s="16" t="str">
        <f t="shared" si="428"/>
        <v/>
      </c>
      <c r="CI360" s="16" t="str">
        <f t="shared" si="464"/>
        <v/>
      </c>
      <c r="CJ360" s="16" t="str">
        <f t="shared" ca="1" si="465"/>
        <v/>
      </c>
      <c r="CN360" s="5">
        <v>339</v>
      </c>
      <c r="CO360" s="4" t="str">
        <f t="shared" si="466"/>
        <v/>
      </c>
      <c r="CP360" s="5" t="str">
        <f t="shared" si="486"/>
        <v/>
      </c>
      <c r="CQ360" s="5" t="str">
        <f t="shared" ca="1" si="467"/>
        <v/>
      </c>
      <c r="CR360" s="2" t="str">
        <f t="shared" si="468"/>
        <v/>
      </c>
      <c r="CS360" s="2" t="str">
        <f t="shared" si="487"/>
        <v/>
      </c>
      <c r="CT360" s="16" t="str">
        <f t="shared" si="477"/>
        <v/>
      </c>
      <c r="CU360" s="16" t="str">
        <f t="shared" si="429"/>
        <v/>
      </c>
      <c r="CV360" s="14" t="str">
        <f t="shared" si="469"/>
        <v/>
      </c>
      <c r="CW360" s="5" t="str">
        <f t="shared" si="430"/>
        <v/>
      </c>
      <c r="CX360" s="16" t="str">
        <f t="shared" si="431"/>
        <v/>
      </c>
      <c r="CY360" s="16" t="str">
        <f t="shared" si="432"/>
        <v/>
      </c>
      <c r="CZ360" s="16" t="str">
        <f t="shared" si="470"/>
        <v/>
      </c>
      <c r="DA360" s="16" t="str">
        <f t="shared" ca="1" si="471"/>
        <v/>
      </c>
    </row>
    <row r="361" spans="2:105">
      <c r="B361" s="5">
        <v>340</v>
      </c>
      <c r="C361" s="4" t="str">
        <f t="shared" si="433"/>
        <v/>
      </c>
      <c r="D361" s="5" t="str">
        <f t="shared" si="434"/>
        <v/>
      </c>
      <c r="E361" s="5" t="str">
        <f t="shared" ca="1" si="435"/>
        <v/>
      </c>
      <c r="F361" s="2" t="str">
        <f t="shared" si="436"/>
        <v/>
      </c>
      <c r="G361" s="2" t="str">
        <f t="shared" si="408"/>
        <v/>
      </c>
      <c r="H361" s="16" t="str">
        <f t="shared" si="472"/>
        <v/>
      </c>
      <c r="I361" s="16" t="str">
        <f t="shared" si="409"/>
        <v/>
      </c>
      <c r="J361" s="14" t="str">
        <f t="shared" si="437"/>
        <v/>
      </c>
      <c r="K361" s="5" t="str">
        <f t="shared" si="410"/>
        <v/>
      </c>
      <c r="L361" s="16" t="str">
        <f t="shared" si="411"/>
        <v/>
      </c>
      <c r="M361" s="16" t="str">
        <f t="shared" si="412"/>
        <v/>
      </c>
      <c r="N361" s="16" t="str">
        <f t="shared" si="438"/>
        <v/>
      </c>
      <c r="O361" s="16" t="str">
        <f t="shared" ca="1" si="439"/>
        <v/>
      </c>
      <c r="P361" s="82"/>
      <c r="Q361" s="77" t="str">
        <f>IFERROR(IF('Simulación Cliente'!$H$21="Simple",G361+H361+I361+J361+K361,AC361+AD361+AE361+AF361+AG361),"")</f>
        <v/>
      </c>
      <c r="R361" s="79" t="str">
        <f t="shared" ca="1" si="440"/>
        <v/>
      </c>
      <c r="S361" s="78" t="str">
        <f ca="1">IFERROR((1+'Simulación Cliente'!$E$21)^(R361/360),"")</f>
        <v/>
      </c>
      <c r="T361" s="75" t="str">
        <f t="shared" ca="1" si="441"/>
        <v/>
      </c>
      <c r="X361" s="5">
        <v>340</v>
      </c>
      <c r="Y361" s="4" t="str">
        <f t="shared" si="442"/>
        <v/>
      </c>
      <c r="Z361" s="5" t="str">
        <f t="shared" si="478"/>
        <v/>
      </c>
      <c r="AA361" s="5" t="str">
        <f t="shared" ca="1" si="443"/>
        <v/>
      </c>
      <c r="AB361" s="2" t="str">
        <f t="shared" si="444"/>
        <v/>
      </c>
      <c r="AC361" s="2" t="str">
        <f t="shared" si="479"/>
        <v/>
      </c>
      <c r="AD361" s="16" t="str">
        <f t="shared" si="473"/>
        <v/>
      </c>
      <c r="AE361" s="16" t="str">
        <f t="shared" si="413"/>
        <v/>
      </c>
      <c r="AF361" s="14" t="str">
        <f t="shared" si="445"/>
        <v/>
      </c>
      <c r="AG361" s="5" t="str">
        <f t="shared" si="414"/>
        <v/>
      </c>
      <c r="AH361" s="16" t="str">
        <f t="shared" si="415"/>
        <v/>
      </c>
      <c r="AI361" s="16" t="str">
        <f t="shared" si="416"/>
        <v/>
      </c>
      <c r="AJ361" s="16" t="str">
        <f t="shared" si="446"/>
        <v/>
      </c>
      <c r="AK361" s="16" t="str">
        <f t="shared" ca="1" si="447"/>
        <v/>
      </c>
      <c r="AO361" s="5">
        <v>340</v>
      </c>
      <c r="AP361" s="4" t="str">
        <f t="shared" si="448"/>
        <v/>
      </c>
      <c r="AQ361" s="5" t="str">
        <f t="shared" si="480"/>
        <v/>
      </c>
      <c r="AR361" s="5" t="str">
        <f t="shared" ca="1" si="449"/>
        <v/>
      </c>
      <c r="AS361" s="2" t="str">
        <f t="shared" si="450"/>
        <v/>
      </c>
      <c r="AT361" s="2" t="str">
        <f t="shared" si="481"/>
        <v/>
      </c>
      <c r="AU361" s="16" t="str">
        <f t="shared" si="474"/>
        <v/>
      </c>
      <c r="AV361" s="16" t="str">
        <f t="shared" si="417"/>
        <v/>
      </c>
      <c r="AW361" s="14" t="str">
        <f t="shared" si="451"/>
        <v/>
      </c>
      <c r="AX361" s="5" t="str">
        <f t="shared" si="418"/>
        <v/>
      </c>
      <c r="AY361" s="16" t="str">
        <f t="shared" si="419"/>
        <v/>
      </c>
      <c r="AZ361" s="16" t="str">
        <f t="shared" si="420"/>
        <v/>
      </c>
      <c r="BA361" s="16" t="str">
        <f t="shared" si="452"/>
        <v/>
      </c>
      <c r="BB361" s="16" t="str">
        <f t="shared" ca="1" si="453"/>
        <v/>
      </c>
      <c r="BF361" s="5">
        <v>340</v>
      </c>
      <c r="BG361" s="4" t="str">
        <f t="shared" si="454"/>
        <v/>
      </c>
      <c r="BH361" s="5" t="str">
        <f t="shared" si="482"/>
        <v/>
      </c>
      <c r="BI361" s="5" t="str">
        <f t="shared" ca="1" si="455"/>
        <v/>
      </c>
      <c r="BJ361" s="2" t="str">
        <f t="shared" si="456"/>
        <v/>
      </c>
      <c r="BK361" s="2" t="str">
        <f t="shared" si="483"/>
        <v/>
      </c>
      <c r="BL361" s="16" t="str">
        <f t="shared" si="475"/>
        <v/>
      </c>
      <c r="BM361" s="16" t="str">
        <f t="shared" si="421"/>
        <v/>
      </c>
      <c r="BN361" s="14" t="str">
        <f t="shared" si="457"/>
        <v/>
      </c>
      <c r="BO361" s="5" t="str">
        <f t="shared" si="422"/>
        <v/>
      </c>
      <c r="BP361" s="16" t="str">
        <f t="shared" si="423"/>
        <v/>
      </c>
      <c r="BQ361" s="16" t="str">
        <f t="shared" si="424"/>
        <v/>
      </c>
      <c r="BR361" s="16" t="str">
        <f t="shared" si="458"/>
        <v/>
      </c>
      <c r="BS361" s="16" t="str">
        <f t="shared" ca="1" si="459"/>
        <v/>
      </c>
      <c r="BW361" s="5">
        <v>340</v>
      </c>
      <c r="BX361" s="4" t="str">
        <f t="shared" si="460"/>
        <v/>
      </c>
      <c r="BY361" s="5" t="str">
        <f t="shared" si="484"/>
        <v/>
      </c>
      <c r="BZ361" s="5" t="str">
        <f t="shared" ca="1" si="461"/>
        <v/>
      </c>
      <c r="CA361" s="2" t="str">
        <f t="shared" si="462"/>
        <v/>
      </c>
      <c r="CB361" s="2" t="str">
        <f t="shared" si="485"/>
        <v/>
      </c>
      <c r="CC361" s="16" t="str">
        <f t="shared" si="476"/>
        <v/>
      </c>
      <c r="CD361" s="16" t="str">
        <f t="shared" si="425"/>
        <v/>
      </c>
      <c r="CE361" s="14" t="str">
        <f t="shared" si="463"/>
        <v/>
      </c>
      <c r="CF361" s="5" t="str">
        <f t="shared" si="426"/>
        <v/>
      </c>
      <c r="CG361" s="16" t="str">
        <f t="shared" si="427"/>
        <v/>
      </c>
      <c r="CH361" s="16" t="str">
        <f t="shared" si="428"/>
        <v/>
      </c>
      <c r="CI361" s="16" t="str">
        <f t="shared" si="464"/>
        <v/>
      </c>
      <c r="CJ361" s="16" t="str">
        <f t="shared" ca="1" si="465"/>
        <v/>
      </c>
      <c r="CN361" s="5">
        <v>340</v>
      </c>
      <c r="CO361" s="4" t="str">
        <f t="shared" si="466"/>
        <v/>
      </c>
      <c r="CP361" s="5" t="str">
        <f t="shared" si="486"/>
        <v/>
      </c>
      <c r="CQ361" s="5" t="str">
        <f t="shared" ca="1" si="467"/>
        <v/>
      </c>
      <c r="CR361" s="2" t="str">
        <f t="shared" si="468"/>
        <v/>
      </c>
      <c r="CS361" s="2" t="str">
        <f t="shared" si="487"/>
        <v/>
      </c>
      <c r="CT361" s="16" t="str">
        <f t="shared" si="477"/>
        <v/>
      </c>
      <c r="CU361" s="16" t="str">
        <f t="shared" si="429"/>
        <v/>
      </c>
      <c r="CV361" s="14" t="str">
        <f t="shared" si="469"/>
        <v/>
      </c>
      <c r="CW361" s="5" t="str">
        <f t="shared" si="430"/>
        <v/>
      </c>
      <c r="CX361" s="16" t="str">
        <f t="shared" si="431"/>
        <v/>
      </c>
      <c r="CY361" s="16" t="str">
        <f t="shared" si="432"/>
        <v/>
      </c>
      <c r="CZ361" s="16" t="str">
        <f t="shared" si="470"/>
        <v/>
      </c>
      <c r="DA361" s="16" t="str">
        <f t="shared" ca="1" si="471"/>
        <v/>
      </c>
    </row>
    <row r="362" spans="2:105">
      <c r="B362" s="5">
        <v>341</v>
      </c>
      <c r="C362" s="4" t="str">
        <f t="shared" si="433"/>
        <v/>
      </c>
      <c r="D362" s="5" t="str">
        <f t="shared" si="434"/>
        <v/>
      </c>
      <c r="E362" s="5" t="str">
        <f t="shared" ca="1" si="435"/>
        <v/>
      </c>
      <c r="F362" s="2" t="str">
        <f t="shared" si="436"/>
        <v/>
      </c>
      <c r="G362" s="2" t="str">
        <f t="shared" si="408"/>
        <v/>
      </c>
      <c r="H362" s="16" t="str">
        <f t="shared" si="472"/>
        <v/>
      </c>
      <c r="I362" s="16" t="str">
        <f t="shared" si="409"/>
        <v/>
      </c>
      <c r="J362" s="14" t="str">
        <f t="shared" si="437"/>
        <v/>
      </c>
      <c r="K362" s="5" t="str">
        <f t="shared" si="410"/>
        <v/>
      </c>
      <c r="L362" s="16" t="str">
        <f t="shared" si="411"/>
        <v/>
      </c>
      <c r="M362" s="16" t="str">
        <f t="shared" si="412"/>
        <v/>
      </c>
      <c r="N362" s="16" t="str">
        <f t="shared" si="438"/>
        <v/>
      </c>
      <c r="O362" s="16" t="str">
        <f t="shared" ca="1" si="439"/>
        <v/>
      </c>
      <c r="P362" s="82"/>
      <c r="Q362" s="77" t="str">
        <f>IFERROR(IF('Simulación Cliente'!$H$21="Simple",G362+H362+I362+J362+K362,AC362+AD362+AE362+AF362+AG362),"")</f>
        <v/>
      </c>
      <c r="R362" s="79" t="str">
        <f t="shared" ca="1" si="440"/>
        <v/>
      </c>
      <c r="S362" s="78" t="str">
        <f ca="1">IFERROR((1+'Simulación Cliente'!$E$21)^(R362/360),"")</f>
        <v/>
      </c>
      <c r="T362" s="75" t="str">
        <f t="shared" ca="1" si="441"/>
        <v/>
      </c>
      <c r="X362" s="5">
        <v>341</v>
      </c>
      <c r="Y362" s="4" t="str">
        <f t="shared" si="442"/>
        <v/>
      </c>
      <c r="Z362" s="5" t="str">
        <f t="shared" si="478"/>
        <v/>
      </c>
      <c r="AA362" s="5" t="str">
        <f t="shared" ca="1" si="443"/>
        <v/>
      </c>
      <c r="AB362" s="2" t="str">
        <f t="shared" si="444"/>
        <v/>
      </c>
      <c r="AC362" s="2" t="str">
        <f t="shared" si="479"/>
        <v/>
      </c>
      <c r="AD362" s="16" t="str">
        <f t="shared" si="473"/>
        <v/>
      </c>
      <c r="AE362" s="16" t="str">
        <f t="shared" si="413"/>
        <v/>
      </c>
      <c r="AF362" s="14" t="str">
        <f t="shared" si="445"/>
        <v/>
      </c>
      <c r="AG362" s="5" t="str">
        <f t="shared" si="414"/>
        <v/>
      </c>
      <c r="AH362" s="16" t="str">
        <f t="shared" si="415"/>
        <v/>
      </c>
      <c r="AI362" s="16" t="str">
        <f t="shared" si="416"/>
        <v/>
      </c>
      <c r="AJ362" s="16" t="str">
        <f t="shared" si="446"/>
        <v/>
      </c>
      <c r="AK362" s="16" t="str">
        <f t="shared" ca="1" si="447"/>
        <v/>
      </c>
      <c r="AO362" s="5">
        <v>341</v>
      </c>
      <c r="AP362" s="4" t="str">
        <f t="shared" si="448"/>
        <v/>
      </c>
      <c r="AQ362" s="5" t="str">
        <f t="shared" si="480"/>
        <v/>
      </c>
      <c r="AR362" s="5" t="str">
        <f t="shared" ca="1" si="449"/>
        <v/>
      </c>
      <c r="AS362" s="2" t="str">
        <f t="shared" si="450"/>
        <v/>
      </c>
      <c r="AT362" s="2" t="str">
        <f t="shared" si="481"/>
        <v/>
      </c>
      <c r="AU362" s="16" t="str">
        <f t="shared" si="474"/>
        <v/>
      </c>
      <c r="AV362" s="16" t="str">
        <f t="shared" si="417"/>
        <v/>
      </c>
      <c r="AW362" s="14" t="str">
        <f t="shared" si="451"/>
        <v/>
      </c>
      <c r="AX362" s="5" t="str">
        <f t="shared" si="418"/>
        <v/>
      </c>
      <c r="AY362" s="16" t="str">
        <f t="shared" si="419"/>
        <v/>
      </c>
      <c r="AZ362" s="16" t="str">
        <f t="shared" si="420"/>
        <v/>
      </c>
      <c r="BA362" s="16" t="str">
        <f t="shared" si="452"/>
        <v/>
      </c>
      <c r="BB362" s="16" t="str">
        <f t="shared" ca="1" si="453"/>
        <v/>
      </c>
      <c r="BF362" s="5">
        <v>341</v>
      </c>
      <c r="BG362" s="4" t="str">
        <f t="shared" si="454"/>
        <v/>
      </c>
      <c r="BH362" s="5" t="str">
        <f t="shared" si="482"/>
        <v/>
      </c>
      <c r="BI362" s="5" t="str">
        <f t="shared" ca="1" si="455"/>
        <v/>
      </c>
      <c r="BJ362" s="2" t="str">
        <f t="shared" si="456"/>
        <v/>
      </c>
      <c r="BK362" s="2" t="str">
        <f t="shared" si="483"/>
        <v/>
      </c>
      <c r="BL362" s="16" t="str">
        <f t="shared" si="475"/>
        <v/>
      </c>
      <c r="BM362" s="16" t="str">
        <f t="shared" si="421"/>
        <v/>
      </c>
      <c r="BN362" s="14" t="str">
        <f t="shared" si="457"/>
        <v/>
      </c>
      <c r="BO362" s="5" t="str">
        <f t="shared" si="422"/>
        <v/>
      </c>
      <c r="BP362" s="16" t="str">
        <f t="shared" si="423"/>
        <v/>
      </c>
      <c r="BQ362" s="16" t="str">
        <f t="shared" si="424"/>
        <v/>
      </c>
      <c r="BR362" s="16" t="str">
        <f t="shared" si="458"/>
        <v/>
      </c>
      <c r="BS362" s="16" t="str">
        <f t="shared" ca="1" si="459"/>
        <v/>
      </c>
      <c r="BW362" s="5">
        <v>341</v>
      </c>
      <c r="BX362" s="4" t="str">
        <f t="shared" si="460"/>
        <v/>
      </c>
      <c r="BY362" s="5" t="str">
        <f t="shared" si="484"/>
        <v/>
      </c>
      <c r="BZ362" s="5" t="str">
        <f t="shared" ca="1" si="461"/>
        <v/>
      </c>
      <c r="CA362" s="2" t="str">
        <f t="shared" si="462"/>
        <v/>
      </c>
      <c r="CB362" s="2" t="str">
        <f t="shared" si="485"/>
        <v/>
      </c>
      <c r="CC362" s="16" t="str">
        <f t="shared" si="476"/>
        <v/>
      </c>
      <c r="CD362" s="16" t="str">
        <f t="shared" si="425"/>
        <v/>
      </c>
      <c r="CE362" s="14" t="str">
        <f t="shared" si="463"/>
        <v/>
      </c>
      <c r="CF362" s="5" t="str">
        <f t="shared" si="426"/>
        <v/>
      </c>
      <c r="CG362" s="16" t="str">
        <f t="shared" si="427"/>
        <v/>
      </c>
      <c r="CH362" s="16" t="str">
        <f t="shared" si="428"/>
        <v/>
      </c>
      <c r="CI362" s="16" t="str">
        <f t="shared" si="464"/>
        <v/>
      </c>
      <c r="CJ362" s="16" t="str">
        <f t="shared" ca="1" si="465"/>
        <v/>
      </c>
      <c r="CN362" s="5">
        <v>341</v>
      </c>
      <c r="CO362" s="4" t="str">
        <f t="shared" si="466"/>
        <v/>
      </c>
      <c r="CP362" s="5" t="str">
        <f t="shared" si="486"/>
        <v/>
      </c>
      <c r="CQ362" s="5" t="str">
        <f t="shared" ca="1" si="467"/>
        <v/>
      </c>
      <c r="CR362" s="2" t="str">
        <f t="shared" si="468"/>
        <v/>
      </c>
      <c r="CS362" s="2" t="str">
        <f t="shared" si="487"/>
        <v/>
      </c>
      <c r="CT362" s="16" t="str">
        <f t="shared" si="477"/>
        <v/>
      </c>
      <c r="CU362" s="16" t="str">
        <f t="shared" si="429"/>
        <v/>
      </c>
      <c r="CV362" s="14" t="str">
        <f t="shared" si="469"/>
        <v/>
      </c>
      <c r="CW362" s="5" t="str">
        <f t="shared" si="430"/>
        <v/>
      </c>
      <c r="CX362" s="16" t="str">
        <f t="shared" si="431"/>
        <v/>
      </c>
      <c r="CY362" s="16" t="str">
        <f t="shared" si="432"/>
        <v/>
      </c>
      <c r="CZ362" s="16" t="str">
        <f t="shared" si="470"/>
        <v/>
      </c>
      <c r="DA362" s="16" t="str">
        <f t="shared" ca="1" si="471"/>
        <v/>
      </c>
    </row>
    <row r="363" spans="2:105">
      <c r="B363" s="5">
        <v>342</v>
      </c>
      <c r="C363" s="4" t="str">
        <f t="shared" si="433"/>
        <v/>
      </c>
      <c r="D363" s="5" t="str">
        <f t="shared" si="434"/>
        <v/>
      </c>
      <c r="E363" s="5" t="str">
        <f t="shared" ca="1" si="435"/>
        <v/>
      </c>
      <c r="F363" s="2" t="str">
        <f t="shared" si="436"/>
        <v/>
      </c>
      <c r="G363" s="2" t="str">
        <f t="shared" si="408"/>
        <v/>
      </c>
      <c r="H363" s="16" t="str">
        <f t="shared" si="472"/>
        <v/>
      </c>
      <c r="I363" s="16" t="str">
        <f t="shared" si="409"/>
        <v/>
      </c>
      <c r="J363" s="14" t="str">
        <f t="shared" si="437"/>
        <v/>
      </c>
      <c r="K363" s="5" t="str">
        <f t="shared" si="410"/>
        <v/>
      </c>
      <c r="L363" s="16" t="str">
        <f t="shared" si="411"/>
        <v/>
      </c>
      <c r="M363" s="16" t="str">
        <f t="shared" si="412"/>
        <v/>
      </c>
      <c r="N363" s="16" t="str">
        <f t="shared" si="438"/>
        <v/>
      </c>
      <c r="O363" s="16" t="str">
        <f t="shared" ca="1" si="439"/>
        <v/>
      </c>
      <c r="P363" s="82"/>
      <c r="Q363" s="77" t="str">
        <f>IFERROR(IF('Simulación Cliente'!$H$21="Simple",G363+H363+I363+J363+K363,AC363+AD363+AE363+AF363+AG363),"")</f>
        <v/>
      </c>
      <c r="R363" s="79" t="str">
        <f t="shared" ca="1" si="440"/>
        <v/>
      </c>
      <c r="S363" s="78" t="str">
        <f ca="1">IFERROR((1+'Simulación Cliente'!$E$21)^(R363/360),"")</f>
        <v/>
      </c>
      <c r="T363" s="75" t="str">
        <f t="shared" ca="1" si="441"/>
        <v/>
      </c>
      <c r="X363" s="5">
        <v>342</v>
      </c>
      <c r="Y363" s="4" t="str">
        <f t="shared" si="442"/>
        <v/>
      </c>
      <c r="Z363" s="5" t="str">
        <f t="shared" si="478"/>
        <v/>
      </c>
      <c r="AA363" s="5" t="str">
        <f t="shared" ca="1" si="443"/>
        <v/>
      </c>
      <c r="AB363" s="2" t="str">
        <f t="shared" si="444"/>
        <v/>
      </c>
      <c r="AC363" s="2" t="str">
        <f t="shared" si="479"/>
        <v/>
      </c>
      <c r="AD363" s="16" t="str">
        <f t="shared" si="473"/>
        <v/>
      </c>
      <c r="AE363" s="16" t="str">
        <f t="shared" si="413"/>
        <v/>
      </c>
      <c r="AF363" s="14" t="str">
        <f t="shared" si="445"/>
        <v/>
      </c>
      <c r="AG363" s="5" t="str">
        <f t="shared" si="414"/>
        <v/>
      </c>
      <c r="AH363" s="16" t="str">
        <f t="shared" si="415"/>
        <v/>
      </c>
      <c r="AI363" s="16" t="str">
        <f t="shared" si="416"/>
        <v/>
      </c>
      <c r="AJ363" s="16" t="str">
        <f t="shared" si="446"/>
        <v/>
      </c>
      <c r="AK363" s="16" t="str">
        <f t="shared" ca="1" si="447"/>
        <v/>
      </c>
      <c r="AO363" s="5">
        <v>342</v>
      </c>
      <c r="AP363" s="4" t="str">
        <f t="shared" si="448"/>
        <v/>
      </c>
      <c r="AQ363" s="5" t="str">
        <f t="shared" si="480"/>
        <v/>
      </c>
      <c r="AR363" s="5" t="str">
        <f t="shared" ca="1" si="449"/>
        <v/>
      </c>
      <c r="AS363" s="2" t="str">
        <f t="shared" si="450"/>
        <v/>
      </c>
      <c r="AT363" s="2" t="str">
        <f t="shared" si="481"/>
        <v/>
      </c>
      <c r="AU363" s="16" t="str">
        <f t="shared" si="474"/>
        <v/>
      </c>
      <c r="AV363" s="16" t="str">
        <f t="shared" si="417"/>
        <v/>
      </c>
      <c r="AW363" s="14" t="str">
        <f t="shared" si="451"/>
        <v/>
      </c>
      <c r="AX363" s="5" t="str">
        <f t="shared" si="418"/>
        <v/>
      </c>
      <c r="AY363" s="16" t="str">
        <f t="shared" si="419"/>
        <v/>
      </c>
      <c r="AZ363" s="16" t="str">
        <f t="shared" si="420"/>
        <v/>
      </c>
      <c r="BA363" s="16" t="str">
        <f t="shared" si="452"/>
        <v/>
      </c>
      <c r="BB363" s="16" t="str">
        <f t="shared" ca="1" si="453"/>
        <v/>
      </c>
      <c r="BF363" s="5">
        <v>342</v>
      </c>
      <c r="BG363" s="4" t="str">
        <f t="shared" si="454"/>
        <v/>
      </c>
      <c r="BH363" s="5" t="str">
        <f t="shared" si="482"/>
        <v/>
      </c>
      <c r="BI363" s="5" t="str">
        <f t="shared" ca="1" si="455"/>
        <v/>
      </c>
      <c r="BJ363" s="2" t="str">
        <f t="shared" si="456"/>
        <v/>
      </c>
      <c r="BK363" s="2" t="str">
        <f t="shared" si="483"/>
        <v/>
      </c>
      <c r="BL363" s="16" t="str">
        <f t="shared" si="475"/>
        <v/>
      </c>
      <c r="BM363" s="16" t="str">
        <f t="shared" si="421"/>
        <v/>
      </c>
      <c r="BN363" s="14" t="str">
        <f t="shared" si="457"/>
        <v/>
      </c>
      <c r="BO363" s="5" t="str">
        <f t="shared" si="422"/>
        <v/>
      </c>
      <c r="BP363" s="16" t="str">
        <f t="shared" si="423"/>
        <v/>
      </c>
      <c r="BQ363" s="16" t="str">
        <f t="shared" si="424"/>
        <v/>
      </c>
      <c r="BR363" s="16" t="str">
        <f t="shared" si="458"/>
        <v/>
      </c>
      <c r="BS363" s="16" t="str">
        <f t="shared" ca="1" si="459"/>
        <v/>
      </c>
      <c r="BW363" s="5">
        <v>342</v>
      </c>
      <c r="BX363" s="4" t="str">
        <f t="shared" si="460"/>
        <v/>
      </c>
      <c r="BY363" s="5" t="str">
        <f t="shared" si="484"/>
        <v/>
      </c>
      <c r="BZ363" s="5" t="str">
        <f t="shared" ca="1" si="461"/>
        <v/>
      </c>
      <c r="CA363" s="2" t="str">
        <f t="shared" si="462"/>
        <v/>
      </c>
      <c r="CB363" s="2" t="str">
        <f t="shared" si="485"/>
        <v/>
      </c>
      <c r="CC363" s="16" t="str">
        <f t="shared" si="476"/>
        <v/>
      </c>
      <c r="CD363" s="16" t="str">
        <f t="shared" si="425"/>
        <v/>
      </c>
      <c r="CE363" s="14" t="str">
        <f t="shared" si="463"/>
        <v/>
      </c>
      <c r="CF363" s="5" t="str">
        <f t="shared" si="426"/>
        <v/>
      </c>
      <c r="CG363" s="16" t="str">
        <f t="shared" si="427"/>
        <v/>
      </c>
      <c r="CH363" s="16" t="str">
        <f t="shared" si="428"/>
        <v/>
      </c>
      <c r="CI363" s="16" t="str">
        <f t="shared" si="464"/>
        <v/>
      </c>
      <c r="CJ363" s="16" t="str">
        <f t="shared" ca="1" si="465"/>
        <v/>
      </c>
      <c r="CN363" s="5">
        <v>342</v>
      </c>
      <c r="CO363" s="4" t="str">
        <f t="shared" si="466"/>
        <v/>
      </c>
      <c r="CP363" s="5" t="str">
        <f t="shared" si="486"/>
        <v/>
      </c>
      <c r="CQ363" s="5" t="str">
        <f t="shared" ca="1" si="467"/>
        <v/>
      </c>
      <c r="CR363" s="2" t="str">
        <f t="shared" si="468"/>
        <v/>
      </c>
      <c r="CS363" s="2" t="str">
        <f t="shared" si="487"/>
        <v/>
      </c>
      <c r="CT363" s="16" t="str">
        <f t="shared" si="477"/>
        <v/>
      </c>
      <c r="CU363" s="16" t="str">
        <f t="shared" si="429"/>
        <v/>
      </c>
      <c r="CV363" s="14" t="str">
        <f t="shared" si="469"/>
        <v/>
      </c>
      <c r="CW363" s="5" t="str">
        <f t="shared" si="430"/>
        <v/>
      </c>
      <c r="CX363" s="16" t="str">
        <f t="shared" si="431"/>
        <v/>
      </c>
      <c r="CY363" s="16" t="str">
        <f t="shared" si="432"/>
        <v/>
      </c>
      <c r="CZ363" s="16" t="str">
        <f t="shared" si="470"/>
        <v/>
      </c>
      <c r="DA363" s="16" t="str">
        <f t="shared" ca="1" si="471"/>
        <v/>
      </c>
    </row>
    <row r="364" spans="2:105">
      <c r="B364" s="5">
        <v>343</v>
      </c>
      <c r="C364" s="4" t="str">
        <f t="shared" si="433"/>
        <v/>
      </c>
      <c r="D364" s="5" t="str">
        <f t="shared" si="434"/>
        <v/>
      </c>
      <c r="E364" s="5" t="str">
        <f t="shared" ca="1" si="435"/>
        <v/>
      </c>
      <c r="F364" s="2" t="str">
        <f t="shared" si="436"/>
        <v/>
      </c>
      <c r="G364" s="2" t="str">
        <f t="shared" si="408"/>
        <v/>
      </c>
      <c r="H364" s="16" t="str">
        <f t="shared" si="472"/>
        <v/>
      </c>
      <c r="I364" s="16" t="str">
        <f t="shared" si="409"/>
        <v/>
      </c>
      <c r="J364" s="14" t="str">
        <f t="shared" si="437"/>
        <v/>
      </c>
      <c r="K364" s="5" t="str">
        <f t="shared" si="410"/>
        <v/>
      </c>
      <c r="L364" s="16" t="str">
        <f t="shared" si="411"/>
        <v/>
      </c>
      <c r="M364" s="16" t="str">
        <f t="shared" si="412"/>
        <v/>
      </c>
      <c r="N364" s="16" t="str">
        <f t="shared" si="438"/>
        <v/>
      </c>
      <c r="O364" s="16" t="str">
        <f t="shared" ca="1" si="439"/>
        <v/>
      </c>
      <c r="P364" s="82"/>
      <c r="Q364" s="77" t="str">
        <f>IFERROR(IF('Simulación Cliente'!$H$21="Simple",G364+H364+I364+J364+K364,AC364+AD364+AE364+AF364+AG364),"")</f>
        <v/>
      </c>
      <c r="R364" s="79" t="str">
        <f t="shared" ca="1" si="440"/>
        <v/>
      </c>
      <c r="S364" s="78" t="str">
        <f ca="1">IFERROR((1+'Simulación Cliente'!$E$21)^(R364/360),"")</f>
        <v/>
      </c>
      <c r="T364" s="75" t="str">
        <f t="shared" ca="1" si="441"/>
        <v/>
      </c>
      <c r="X364" s="5">
        <v>343</v>
      </c>
      <c r="Y364" s="4" t="str">
        <f t="shared" si="442"/>
        <v/>
      </c>
      <c r="Z364" s="5" t="str">
        <f t="shared" si="478"/>
        <v/>
      </c>
      <c r="AA364" s="5" t="str">
        <f t="shared" ca="1" si="443"/>
        <v/>
      </c>
      <c r="AB364" s="2" t="str">
        <f t="shared" si="444"/>
        <v/>
      </c>
      <c r="AC364" s="2" t="str">
        <f t="shared" si="479"/>
        <v/>
      </c>
      <c r="AD364" s="16" t="str">
        <f t="shared" si="473"/>
        <v/>
      </c>
      <c r="AE364" s="16" t="str">
        <f t="shared" si="413"/>
        <v/>
      </c>
      <c r="AF364" s="14" t="str">
        <f t="shared" si="445"/>
        <v/>
      </c>
      <c r="AG364" s="5" t="str">
        <f t="shared" si="414"/>
        <v/>
      </c>
      <c r="AH364" s="16" t="str">
        <f t="shared" si="415"/>
        <v/>
      </c>
      <c r="AI364" s="16" t="str">
        <f t="shared" si="416"/>
        <v/>
      </c>
      <c r="AJ364" s="16" t="str">
        <f t="shared" si="446"/>
        <v/>
      </c>
      <c r="AK364" s="16" t="str">
        <f t="shared" ca="1" si="447"/>
        <v/>
      </c>
      <c r="AO364" s="5">
        <v>343</v>
      </c>
      <c r="AP364" s="4" t="str">
        <f t="shared" si="448"/>
        <v/>
      </c>
      <c r="AQ364" s="5" t="str">
        <f t="shared" si="480"/>
        <v/>
      </c>
      <c r="AR364" s="5" t="str">
        <f t="shared" ca="1" si="449"/>
        <v/>
      </c>
      <c r="AS364" s="2" t="str">
        <f t="shared" si="450"/>
        <v/>
      </c>
      <c r="AT364" s="2" t="str">
        <f t="shared" si="481"/>
        <v/>
      </c>
      <c r="AU364" s="16" t="str">
        <f t="shared" si="474"/>
        <v/>
      </c>
      <c r="AV364" s="16" t="str">
        <f t="shared" si="417"/>
        <v/>
      </c>
      <c r="AW364" s="14" t="str">
        <f t="shared" si="451"/>
        <v/>
      </c>
      <c r="AX364" s="5" t="str">
        <f t="shared" si="418"/>
        <v/>
      </c>
      <c r="AY364" s="16" t="str">
        <f t="shared" si="419"/>
        <v/>
      </c>
      <c r="AZ364" s="16" t="str">
        <f t="shared" si="420"/>
        <v/>
      </c>
      <c r="BA364" s="16" t="str">
        <f t="shared" si="452"/>
        <v/>
      </c>
      <c r="BB364" s="16" t="str">
        <f t="shared" ca="1" si="453"/>
        <v/>
      </c>
      <c r="BF364" s="5">
        <v>343</v>
      </c>
      <c r="BG364" s="4" t="str">
        <f t="shared" si="454"/>
        <v/>
      </c>
      <c r="BH364" s="5" t="str">
        <f t="shared" si="482"/>
        <v/>
      </c>
      <c r="BI364" s="5" t="str">
        <f t="shared" ca="1" si="455"/>
        <v/>
      </c>
      <c r="BJ364" s="2" t="str">
        <f t="shared" si="456"/>
        <v/>
      </c>
      <c r="BK364" s="2" t="str">
        <f t="shared" si="483"/>
        <v/>
      </c>
      <c r="BL364" s="16" t="str">
        <f t="shared" si="475"/>
        <v/>
      </c>
      <c r="BM364" s="16" t="str">
        <f t="shared" si="421"/>
        <v/>
      </c>
      <c r="BN364" s="14" t="str">
        <f t="shared" si="457"/>
        <v/>
      </c>
      <c r="BO364" s="5" t="str">
        <f t="shared" si="422"/>
        <v/>
      </c>
      <c r="BP364" s="16" t="str">
        <f t="shared" si="423"/>
        <v/>
      </c>
      <c r="BQ364" s="16" t="str">
        <f t="shared" si="424"/>
        <v/>
      </c>
      <c r="BR364" s="16" t="str">
        <f t="shared" si="458"/>
        <v/>
      </c>
      <c r="BS364" s="16" t="str">
        <f t="shared" ca="1" si="459"/>
        <v/>
      </c>
      <c r="BW364" s="5">
        <v>343</v>
      </c>
      <c r="BX364" s="4" t="str">
        <f t="shared" si="460"/>
        <v/>
      </c>
      <c r="BY364" s="5" t="str">
        <f t="shared" si="484"/>
        <v/>
      </c>
      <c r="BZ364" s="5" t="str">
        <f t="shared" ca="1" si="461"/>
        <v/>
      </c>
      <c r="CA364" s="2" t="str">
        <f t="shared" si="462"/>
        <v/>
      </c>
      <c r="CB364" s="2" t="str">
        <f t="shared" si="485"/>
        <v/>
      </c>
      <c r="CC364" s="16" t="str">
        <f t="shared" si="476"/>
        <v/>
      </c>
      <c r="CD364" s="16" t="str">
        <f t="shared" si="425"/>
        <v/>
      </c>
      <c r="CE364" s="14" t="str">
        <f t="shared" si="463"/>
        <v/>
      </c>
      <c r="CF364" s="5" t="str">
        <f t="shared" si="426"/>
        <v/>
      </c>
      <c r="CG364" s="16" t="str">
        <f t="shared" si="427"/>
        <v/>
      </c>
      <c r="CH364" s="16" t="str">
        <f t="shared" si="428"/>
        <v/>
      </c>
      <c r="CI364" s="16" t="str">
        <f t="shared" si="464"/>
        <v/>
      </c>
      <c r="CJ364" s="16" t="str">
        <f t="shared" ca="1" si="465"/>
        <v/>
      </c>
      <c r="CN364" s="5">
        <v>343</v>
      </c>
      <c r="CO364" s="4" t="str">
        <f t="shared" si="466"/>
        <v/>
      </c>
      <c r="CP364" s="5" t="str">
        <f t="shared" si="486"/>
        <v/>
      </c>
      <c r="CQ364" s="5" t="str">
        <f t="shared" ca="1" si="467"/>
        <v/>
      </c>
      <c r="CR364" s="2" t="str">
        <f t="shared" si="468"/>
        <v/>
      </c>
      <c r="CS364" s="2" t="str">
        <f t="shared" si="487"/>
        <v/>
      </c>
      <c r="CT364" s="16" t="str">
        <f t="shared" si="477"/>
        <v/>
      </c>
      <c r="CU364" s="16" t="str">
        <f t="shared" si="429"/>
        <v/>
      </c>
      <c r="CV364" s="14" t="str">
        <f t="shared" si="469"/>
        <v/>
      </c>
      <c r="CW364" s="5" t="str">
        <f t="shared" si="430"/>
        <v/>
      </c>
      <c r="CX364" s="16" t="str">
        <f t="shared" si="431"/>
        <v/>
      </c>
      <c r="CY364" s="16" t="str">
        <f t="shared" si="432"/>
        <v/>
      </c>
      <c r="CZ364" s="16" t="str">
        <f t="shared" si="470"/>
        <v/>
      </c>
      <c r="DA364" s="16" t="str">
        <f t="shared" ca="1" si="471"/>
        <v/>
      </c>
    </row>
    <row r="365" spans="2:105">
      <c r="B365" s="5">
        <v>344</v>
      </c>
      <c r="C365" s="4" t="str">
        <f t="shared" si="433"/>
        <v/>
      </c>
      <c r="D365" s="5" t="str">
        <f t="shared" si="434"/>
        <v/>
      </c>
      <c r="E365" s="5" t="str">
        <f t="shared" ca="1" si="435"/>
        <v/>
      </c>
      <c r="F365" s="2" t="str">
        <f t="shared" si="436"/>
        <v/>
      </c>
      <c r="G365" s="2" t="str">
        <f t="shared" si="408"/>
        <v/>
      </c>
      <c r="H365" s="16" t="str">
        <f t="shared" si="472"/>
        <v/>
      </c>
      <c r="I365" s="16" t="str">
        <f t="shared" si="409"/>
        <v/>
      </c>
      <c r="J365" s="14" t="str">
        <f t="shared" si="437"/>
        <v/>
      </c>
      <c r="K365" s="5" t="str">
        <f t="shared" si="410"/>
        <v/>
      </c>
      <c r="L365" s="16" t="str">
        <f t="shared" si="411"/>
        <v/>
      </c>
      <c r="M365" s="16" t="str">
        <f t="shared" si="412"/>
        <v/>
      </c>
      <c r="N365" s="16" t="str">
        <f t="shared" si="438"/>
        <v/>
      </c>
      <c r="O365" s="16" t="str">
        <f t="shared" ca="1" si="439"/>
        <v/>
      </c>
      <c r="P365" s="82"/>
      <c r="Q365" s="77" t="str">
        <f>IFERROR(IF('Simulación Cliente'!$H$21="Simple",G365+H365+I365+J365+K365,AC365+AD365+AE365+AF365+AG365),"")</f>
        <v/>
      </c>
      <c r="R365" s="79" t="str">
        <f t="shared" ca="1" si="440"/>
        <v/>
      </c>
      <c r="S365" s="78" t="str">
        <f ca="1">IFERROR((1+'Simulación Cliente'!$E$21)^(R365/360),"")</f>
        <v/>
      </c>
      <c r="T365" s="75" t="str">
        <f t="shared" ca="1" si="441"/>
        <v/>
      </c>
      <c r="X365" s="5">
        <v>344</v>
      </c>
      <c r="Y365" s="4" t="str">
        <f t="shared" si="442"/>
        <v/>
      </c>
      <c r="Z365" s="5" t="str">
        <f t="shared" si="478"/>
        <v/>
      </c>
      <c r="AA365" s="5" t="str">
        <f t="shared" ca="1" si="443"/>
        <v/>
      </c>
      <c r="AB365" s="2" t="str">
        <f t="shared" si="444"/>
        <v/>
      </c>
      <c r="AC365" s="2" t="str">
        <f t="shared" si="479"/>
        <v/>
      </c>
      <c r="AD365" s="16" t="str">
        <f t="shared" si="473"/>
        <v/>
      </c>
      <c r="AE365" s="16" t="str">
        <f t="shared" si="413"/>
        <v/>
      </c>
      <c r="AF365" s="14" t="str">
        <f t="shared" si="445"/>
        <v/>
      </c>
      <c r="AG365" s="5" t="str">
        <f t="shared" si="414"/>
        <v/>
      </c>
      <c r="AH365" s="16" t="str">
        <f t="shared" si="415"/>
        <v/>
      </c>
      <c r="AI365" s="16" t="str">
        <f t="shared" si="416"/>
        <v/>
      </c>
      <c r="AJ365" s="16" t="str">
        <f t="shared" si="446"/>
        <v/>
      </c>
      <c r="AK365" s="16" t="str">
        <f t="shared" ca="1" si="447"/>
        <v/>
      </c>
      <c r="AO365" s="5">
        <v>344</v>
      </c>
      <c r="AP365" s="4" t="str">
        <f t="shared" si="448"/>
        <v/>
      </c>
      <c r="AQ365" s="5" t="str">
        <f t="shared" si="480"/>
        <v/>
      </c>
      <c r="AR365" s="5" t="str">
        <f t="shared" ca="1" si="449"/>
        <v/>
      </c>
      <c r="AS365" s="2" t="str">
        <f t="shared" si="450"/>
        <v/>
      </c>
      <c r="AT365" s="2" t="str">
        <f t="shared" si="481"/>
        <v/>
      </c>
      <c r="AU365" s="16" t="str">
        <f t="shared" si="474"/>
        <v/>
      </c>
      <c r="AV365" s="16" t="str">
        <f t="shared" si="417"/>
        <v/>
      </c>
      <c r="AW365" s="14" t="str">
        <f t="shared" si="451"/>
        <v/>
      </c>
      <c r="AX365" s="5" t="str">
        <f t="shared" si="418"/>
        <v/>
      </c>
      <c r="AY365" s="16" t="str">
        <f t="shared" si="419"/>
        <v/>
      </c>
      <c r="AZ365" s="16" t="str">
        <f t="shared" si="420"/>
        <v/>
      </c>
      <c r="BA365" s="16" t="str">
        <f t="shared" si="452"/>
        <v/>
      </c>
      <c r="BB365" s="16" t="str">
        <f t="shared" ca="1" si="453"/>
        <v/>
      </c>
      <c r="BF365" s="5">
        <v>344</v>
      </c>
      <c r="BG365" s="4" t="str">
        <f t="shared" si="454"/>
        <v/>
      </c>
      <c r="BH365" s="5" t="str">
        <f t="shared" si="482"/>
        <v/>
      </c>
      <c r="BI365" s="5" t="str">
        <f t="shared" ca="1" si="455"/>
        <v/>
      </c>
      <c r="BJ365" s="2" t="str">
        <f t="shared" si="456"/>
        <v/>
      </c>
      <c r="BK365" s="2" t="str">
        <f t="shared" si="483"/>
        <v/>
      </c>
      <c r="BL365" s="16" t="str">
        <f t="shared" si="475"/>
        <v/>
      </c>
      <c r="BM365" s="16" t="str">
        <f t="shared" si="421"/>
        <v/>
      </c>
      <c r="BN365" s="14" t="str">
        <f t="shared" si="457"/>
        <v/>
      </c>
      <c r="BO365" s="5" t="str">
        <f t="shared" si="422"/>
        <v/>
      </c>
      <c r="BP365" s="16" t="str">
        <f t="shared" si="423"/>
        <v/>
      </c>
      <c r="BQ365" s="16" t="str">
        <f t="shared" si="424"/>
        <v/>
      </c>
      <c r="BR365" s="16" t="str">
        <f t="shared" si="458"/>
        <v/>
      </c>
      <c r="BS365" s="16" t="str">
        <f t="shared" ca="1" si="459"/>
        <v/>
      </c>
      <c r="BW365" s="5">
        <v>344</v>
      </c>
      <c r="BX365" s="4" t="str">
        <f t="shared" si="460"/>
        <v/>
      </c>
      <c r="BY365" s="5" t="str">
        <f t="shared" si="484"/>
        <v/>
      </c>
      <c r="BZ365" s="5" t="str">
        <f t="shared" ca="1" si="461"/>
        <v/>
      </c>
      <c r="CA365" s="2" t="str">
        <f t="shared" si="462"/>
        <v/>
      </c>
      <c r="CB365" s="2" t="str">
        <f t="shared" si="485"/>
        <v/>
      </c>
      <c r="CC365" s="16" t="str">
        <f t="shared" si="476"/>
        <v/>
      </c>
      <c r="CD365" s="16" t="str">
        <f t="shared" si="425"/>
        <v/>
      </c>
      <c r="CE365" s="14" t="str">
        <f t="shared" si="463"/>
        <v/>
      </c>
      <c r="CF365" s="5" t="str">
        <f t="shared" si="426"/>
        <v/>
      </c>
      <c r="CG365" s="16" t="str">
        <f t="shared" si="427"/>
        <v/>
      </c>
      <c r="CH365" s="16" t="str">
        <f t="shared" si="428"/>
        <v/>
      </c>
      <c r="CI365" s="16" t="str">
        <f t="shared" si="464"/>
        <v/>
      </c>
      <c r="CJ365" s="16" t="str">
        <f t="shared" ca="1" si="465"/>
        <v/>
      </c>
      <c r="CN365" s="5">
        <v>344</v>
      </c>
      <c r="CO365" s="4" t="str">
        <f t="shared" si="466"/>
        <v/>
      </c>
      <c r="CP365" s="5" t="str">
        <f t="shared" si="486"/>
        <v/>
      </c>
      <c r="CQ365" s="5" t="str">
        <f t="shared" ca="1" si="467"/>
        <v/>
      </c>
      <c r="CR365" s="2" t="str">
        <f t="shared" si="468"/>
        <v/>
      </c>
      <c r="CS365" s="2" t="str">
        <f t="shared" si="487"/>
        <v/>
      </c>
      <c r="CT365" s="16" t="str">
        <f t="shared" si="477"/>
        <v/>
      </c>
      <c r="CU365" s="16" t="str">
        <f t="shared" si="429"/>
        <v/>
      </c>
      <c r="CV365" s="14" t="str">
        <f t="shared" si="469"/>
        <v/>
      </c>
      <c r="CW365" s="5" t="str">
        <f t="shared" si="430"/>
        <v/>
      </c>
      <c r="CX365" s="16" t="str">
        <f t="shared" si="431"/>
        <v/>
      </c>
      <c r="CY365" s="16" t="str">
        <f t="shared" si="432"/>
        <v/>
      </c>
      <c r="CZ365" s="16" t="str">
        <f t="shared" si="470"/>
        <v/>
      </c>
      <c r="DA365" s="16" t="str">
        <f t="shared" ca="1" si="471"/>
        <v/>
      </c>
    </row>
    <row r="366" spans="2:105">
      <c r="B366" s="5">
        <v>345</v>
      </c>
      <c r="C366" s="4" t="str">
        <f t="shared" si="433"/>
        <v/>
      </c>
      <c r="D366" s="5" t="str">
        <f t="shared" si="434"/>
        <v/>
      </c>
      <c r="E366" s="5" t="str">
        <f t="shared" ca="1" si="435"/>
        <v/>
      </c>
      <c r="F366" s="2" t="str">
        <f t="shared" si="436"/>
        <v/>
      </c>
      <c r="G366" s="2" t="str">
        <f t="shared" si="408"/>
        <v/>
      </c>
      <c r="H366" s="16" t="str">
        <f t="shared" si="472"/>
        <v/>
      </c>
      <c r="I366" s="16" t="str">
        <f t="shared" si="409"/>
        <v/>
      </c>
      <c r="J366" s="14" t="str">
        <f t="shared" si="437"/>
        <v/>
      </c>
      <c r="K366" s="5" t="str">
        <f t="shared" si="410"/>
        <v/>
      </c>
      <c r="L366" s="16" t="str">
        <f t="shared" si="411"/>
        <v/>
      </c>
      <c r="M366" s="16" t="str">
        <f t="shared" si="412"/>
        <v/>
      </c>
      <c r="N366" s="16" t="str">
        <f t="shared" si="438"/>
        <v/>
      </c>
      <c r="O366" s="16" t="str">
        <f t="shared" ca="1" si="439"/>
        <v/>
      </c>
      <c r="P366" s="82"/>
      <c r="Q366" s="77" t="str">
        <f>IFERROR(IF('Simulación Cliente'!$H$21="Simple",G366+H366+I366+J366+K366,AC366+AD366+AE366+AF366+AG366),"")</f>
        <v/>
      </c>
      <c r="R366" s="79" t="str">
        <f t="shared" ca="1" si="440"/>
        <v/>
      </c>
      <c r="S366" s="78" t="str">
        <f ca="1">IFERROR((1+'Simulación Cliente'!$E$21)^(R366/360),"")</f>
        <v/>
      </c>
      <c r="T366" s="75" t="str">
        <f t="shared" ca="1" si="441"/>
        <v/>
      </c>
      <c r="X366" s="5">
        <v>345</v>
      </c>
      <c r="Y366" s="4" t="str">
        <f t="shared" si="442"/>
        <v/>
      </c>
      <c r="Z366" s="5" t="str">
        <f t="shared" si="478"/>
        <v/>
      </c>
      <c r="AA366" s="5" t="str">
        <f t="shared" ca="1" si="443"/>
        <v/>
      </c>
      <c r="AB366" s="2" t="str">
        <f t="shared" si="444"/>
        <v/>
      </c>
      <c r="AC366" s="2" t="str">
        <f t="shared" si="479"/>
        <v/>
      </c>
      <c r="AD366" s="16" t="str">
        <f t="shared" si="473"/>
        <v/>
      </c>
      <c r="AE366" s="16" t="str">
        <f t="shared" si="413"/>
        <v/>
      </c>
      <c r="AF366" s="14" t="str">
        <f t="shared" si="445"/>
        <v/>
      </c>
      <c r="AG366" s="5" t="str">
        <f t="shared" si="414"/>
        <v/>
      </c>
      <c r="AH366" s="16" t="str">
        <f t="shared" si="415"/>
        <v/>
      </c>
      <c r="AI366" s="16" t="str">
        <f t="shared" si="416"/>
        <v/>
      </c>
      <c r="AJ366" s="16" t="str">
        <f t="shared" si="446"/>
        <v/>
      </c>
      <c r="AK366" s="16" t="str">
        <f t="shared" ca="1" si="447"/>
        <v/>
      </c>
      <c r="AO366" s="5">
        <v>345</v>
      </c>
      <c r="AP366" s="4" t="str">
        <f t="shared" si="448"/>
        <v/>
      </c>
      <c r="AQ366" s="5" t="str">
        <f t="shared" si="480"/>
        <v/>
      </c>
      <c r="AR366" s="5" t="str">
        <f t="shared" ca="1" si="449"/>
        <v/>
      </c>
      <c r="AS366" s="2" t="str">
        <f t="shared" si="450"/>
        <v/>
      </c>
      <c r="AT366" s="2" t="str">
        <f t="shared" si="481"/>
        <v/>
      </c>
      <c r="AU366" s="16" t="str">
        <f t="shared" si="474"/>
        <v/>
      </c>
      <c r="AV366" s="16" t="str">
        <f t="shared" si="417"/>
        <v/>
      </c>
      <c r="AW366" s="14" t="str">
        <f t="shared" si="451"/>
        <v/>
      </c>
      <c r="AX366" s="5" t="str">
        <f t="shared" si="418"/>
        <v/>
      </c>
      <c r="AY366" s="16" t="str">
        <f t="shared" si="419"/>
        <v/>
      </c>
      <c r="AZ366" s="16" t="str">
        <f t="shared" si="420"/>
        <v/>
      </c>
      <c r="BA366" s="16" t="str">
        <f t="shared" si="452"/>
        <v/>
      </c>
      <c r="BB366" s="16" t="str">
        <f t="shared" ca="1" si="453"/>
        <v/>
      </c>
      <c r="BF366" s="5">
        <v>345</v>
      </c>
      <c r="BG366" s="4" t="str">
        <f t="shared" si="454"/>
        <v/>
      </c>
      <c r="BH366" s="5" t="str">
        <f t="shared" si="482"/>
        <v/>
      </c>
      <c r="BI366" s="5" t="str">
        <f t="shared" ca="1" si="455"/>
        <v/>
      </c>
      <c r="BJ366" s="2" t="str">
        <f t="shared" si="456"/>
        <v/>
      </c>
      <c r="BK366" s="2" t="str">
        <f t="shared" si="483"/>
        <v/>
      </c>
      <c r="BL366" s="16" t="str">
        <f t="shared" si="475"/>
        <v/>
      </c>
      <c r="BM366" s="16" t="str">
        <f t="shared" si="421"/>
        <v/>
      </c>
      <c r="BN366" s="14" t="str">
        <f t="shared" si="457"/>
        <v/>
      </c>
      <c r="BO366" s="5" t="str">
        <f t="shared" si="422"/>
        <v/>
      </c>
      <c r="BP366" s="16" t="str">
        <f t="shared" si="423"/>
        <v/>
      </c>
      <c r="BQ366" s="16" t="str">
        <f t="shared" si="424"/>
        <v/>
      </c>
      <c r="BR366" s="16" t="str">
        <f t="shared" si="458"/>
        <v/>
      </c>
      <c r="BS366" s="16" t="str">
        <f t="shared" ca="1" si="459"/>
        <v/>
      </c>
      <c r="BW366" s="5">
        <v>345</v>
      </c>
      <c r="BX366" s="4" t="str">
        <f t="shared" si="460"/>
        <v/>
      </c>
      <c r="BY366" s="5" t="str">
        <f t="shared" si="484"/>
        <v/>
      </c>
      <c r="BZ366" s="5" t="str">
        <f t="shared" ca="1" si="461"/>
        <v/>
      </c>
      <c r="CA366" s="2" t="str">
        <f t="shared" si="462"/>
        <v/>
      </c>
      <c r="CB366" s="2" t="str">
        <f t="shared" si="485"/>
        <v/>
      </c>
      <c r="CC366" s="16" t="str">
        <f t="shared" si="476"/>
        <v/>
      </c>
      <c r="CD366" s="16" t="str">
        <f t="shared" si="425"/>
        <v/>
      </c>
      <c r="CE366" s="14" t="str">
        <f t="shared" si="463"/>
        <v/>
      </c>
      <c r="CF366" s="5" t="str">
        <f t="shared" si="426"/>
        <v/>
      </c>
      <c r="CG366" s="16" t="str">
        <f t="shared" si="427"/>
        <v/>
      </c>
      <c r="CH366" s="16" t="str">
        <f t="shared" si="428"/>
        <v/>
      </c>
      <c r="CI366" s="16" t="str">
        <f t="shared" si="464"/>
        <v/>
      </c>
      <c r="CJ366" s="16" t="str">
        <f t="shared" ca="1" si="465"/>
        <v/>
      </c>
      <c r="CN366" s="5">
        <v>345</v>
      </c>
      <c r="CO366" s="4" t="str">
        <f t="shared" si="466"/>
        <v/>
      </c>
      <c r="CP366" s="5" t="str">
        <f t="shared" si="486"/>
        <v/>
      </c>
      <c r="CQ366" s="5" t="str">
        <f t="shared" ca="1" si="467"/>
        <v/>
      </c>
      <c r="CR366" s="2" t="str">
        <f t="shared" si="468"/>
        <v/>
      </c>
      <c r="CS366" s="2" t="str">
        <f t="shared" si="487"/>
        <v/>
      </c>
      <c r="CT366" s="16" t="str">
        <f t="shared" si="477"/>
        <v/>
      </c>
      <c r="CU366" s="16" t="str">
        <f t="shared" si="429"/>
        <v/>
      </c>
      <c r="CV366" s="14" t="str">
        <f t="shared" si="469"/>
        <v/>
      </c>
      <c r="CW366" s="5" t="str">
        <f t="shared" si="430"/>
        <v/>
      </c>
      <c r="CX366" s="16" t="str">
        <f t="shared" si="431"/>
        <v/>
      </c>
      <c r="CY366" s="16" t="str">
        <f t="shared" si="432"/>
        <v/>
      </c>
      <c r="CZ366" s="16" t="str">
        <f t="shared" si="470"/>
        <v/>
      </c>
      <c r="DA366" s="16" t="str">
        <f t="shared" ca="1" si="471"/>
        <v/>
      </c>
    </row>
    <row r="367" spans="2:105">
      <c r="B367" s="5">
        <v>346</v>
      </c>
      <c r="C367" s="4" t="str">
        <f t="shared" si="433"/>
        <v/>
      </c>
      <c r="D367" s="5" t="str">
        <f t="shared" si="434"/>
        <v/>
      </c>
      <c r="E367" s="5" t="str">
        <f t="shared" ca="1" si="435"/>
        <v/>
      </c>
      <c r="F367" s="2" t="str">
        <f t="shared" si="436"/>
        <v/>
      </c>
      <c r="G367" s="2" t="str">
        <f t="shared" si="408"/>
        <v/>
      </c>
      <c r="H367" s="16" t="str">
        <f t="shared" si="472"/>
        <v/>
      </c>
      <c r="I367" s="16" t="str">
        <f t="shared" si="409"/>
        <v/>
      </c>
      <c r="J367" s="14" t="str">
        <f t="shared" si="437"/>
        <v/>
      </c>
      <c r="K367" s="5" t="str">
        <f t="shared" si="410"/>
        <v/>
      </c>
      <c r="L367" s="16" t="str">
        <f t="shared" si="411"/>
        <v/>
      </c>
      <c r="M367" s="16" t="str">
        <f t="shared" si="412"/>
        <v/>
      </c>
      <c r="N367" s="16" t="str">
        <f t="shared" si="438"/>
        <v/>
      </c>
      <c r="O367" s="16" t="str">
        <f t="shared" ca="1" si="439"/>
        <v/>
      </c>
      <c r="P367" s="82"/>
      <c r="Q367" s="77" t="str">
        <f>IFERROR(IF('Simulación Cliente'!$H$21="Simple",G367+H367+I367+J367+K367,AC367+AD367+AE367+AF367+AG367),"")</f>
        <v/>
      </c>
      <c r="R367" s="79" t="str">
        <f t="shared" ca="1" si="440"/>
        <v/>
      </c>
      <c r="S367" s="78" t="str">
        <f ca="1">IFERROR((1+'Simulación Cliente'!$E$21)^(R367/360),"")</f>
        <v/>
      </c>
      <c r="T367" s="75" t="str">
        <f t="shared" ca="1" si="441"/>
        <v/>
      </c>
      <c r="X367" s="5">
        <v>346</v>
      </c>
      <c r="Y367" s="4" t="str">
        <f t="shared" si="442"/>
        <v/>
      </c>
      <c r="Z367" s="5" t="str">
        <f t="shared" si="478"/>
        <v/>
      </c>
      <c r="AA367" s="5" t="str">
        <f t="shared" ca="1" si="443"/>
        <v/>
      </c>
      <c r="AB367" s="2" t="str">
        <f t="shared" si="444"/>
        <v/>
      </c>
      <c r="AC367" s="2" t="str">
        <f t="shared" si="479"/>
        <v/>
      </c>
      <c r="AD367" s="16" t="str">
        <f t="shared" si="473"/>
        <v/>
      </c>
      <c r="AE367" s="16" t="str">
        <f t="shared" si="413"/>
        <v/>
      </c>
      <c r="AF367" s="14" t="str">
        <f t="shared" si="445"/>
        <v/>
      </c>
      <c r="AG367" s="5" t="str">
        <f t="shared" si="414"/>
        <v/>
      </c>
      <c r="AH367" s="16" t="str">
        <f t="shared" si="415"/>
        <v/>
      </c>
      <c r="AI367" s="16" t="str">
        <f t="shared" si="416"/>
        <v/>
      </c>
      <c r="AJ367" s="16" t="str">
        <f t="shared" si="446"/>
        <v/>
      </c>
      <c r="AK367" s="16" t="str">
        <f t="shared" ca="1" si="447"/>
        <v/>
      </c>
      <c r="AO367" s="5">
        <v>346</v>
      </c>
      <c r="AP367" s="4" t="str">
        <f t="shared" si="448"/>
        <v/>
      </c>
      <c r="AQ367" s="5" t="str">
        <f t="shared" si="480"/>
        <v/>
      </c>
      <c r="AR367" s="5" t="str">
        <f t="shared" ca="1" si="449"/>
        <v/>
      </c>
      <c r="AS367" s="2" t="str">
        <f t="shared" si="450"/>
        <v/>
      </c>
      <c r="AT367" s="2" t="str">
        <f t="shared" si="481"/>
        <v/>
      </c>
      <c r="AU367" s="16" t="str">
        <f t="shared" si="474"/>
        <v/>
      </c>
      <c r="AV367" s="16" t="str">
        <f t="shared" si="417"/>
        <v/>
      </c>
      <c r="AW367" s="14" t="str">
        <f t="shared" si="451"/>
        <v/>
      </c>
      <c r="AX367" s="5" t="str">
        <f t="shared" si="418"/>
        <v/>
      </c>
      <c r="AY367" s="16" t="str">
        <f t="shared" si="419"/>
        <v/>
      </c>
      <c r="AZ367" s="16" t="str">
        <f t="shared" si="420"/>
        <v/>
      </c>
      <c r="BA367" s="16" t="str">
        <f t="shared" si="452"/>
        <v/>
      </c>
      <c r="BB367" s="16" t="str">
        <f t="shared" ca="1" si="453"/>
        <v/>
      </c>
      <c r="BF367" s="5">
        <v>346</v>
      </c>
      <c r="BG367" s="4" t="str">
        <f t="shared" si="454"/>
        <v/>
      </c>
      <c r="BH367" s="5" t="str">
        <f t="shared" si="482"/>
        <v/>
      </c>
      <c r="BI367" s="5" t="str">
        <f t="shared" ca="1" si="455"/>
        <v/>
      </c>
      <c r="BJ367" s="2" t="str">
        <f t="shared" si="456"/>
        <v/>
      </c>
      <c r="BK367" s="2" t="str">
        <f t="shared" si="483"/>
        <v/>
      </c>
      <c r="BL367" s="16" t="str">
        <f t="shared" si="475"/>
        <v/>
      </c>
      <c r="BM367" s="16" t="str">
        <f t="shared" si="421"/>
        <v/>
      </c>
      <c r="BN367" s="14" t="str">
        <f t="shared" si="457"/>
        <v/>
      </c>
      <c r="BO367" s="5" t="str">
        <f t="shared" si="422"/>
        <v/>
      </c>
      <c r="BP367" s="16" t="str">
        <f t="shared" si="423"/>
        <v/>
      </c>
      <c r="BQ367" s="16" t="str">
        <f t="shared" si="424"/>
        <v/>
      </c>
      <c r="BR367" s="16" t="str">
        <f t="shared" si="458"/>
        <v/>
      </c>
      <c r="BS367" s="16" t="str">
        <f t="shared" ca="1" si="459"/>
        <v/>
      </c>
      <c r="BW367" s="5">
        <v>346</v>
      </c>
      <c r="BX367" s="4" t="str">
        <f t="shared" si="460"/>
        <v/>
      </c>
      <c r="BY367" s="5" t="str">
        <f t="shared" si="484"/>
        <v/>
      </c>
      <c r="BZ367" s="5" t="str">
        <f t="shared" ca="1" si="461"/>
        <v/>
      </c>
      <c r="CA367" s="2" t="str">
        <f t="shared" si="462"/>
        <v/>
      </c>
      <c r="CB367" s="2" t="str">
        <f t="shared" si="485"/>
        <v/>
      </c>
      <c r="CC367" s="16" t="str">
        <f t="shared" si="476"/>
        <v/>
      </c>
      <c r="CD367" s="16" t="str">
        <f t="shared" si="425"/>
        <v/>
      </c>
      <c r="CE367" s="14" t="str">
        <f t="shared" si="463"/>
        <v/>
      </c>
      <c r="CF367" s="5" t="str">
        <f t="shared" si="426"/>
        <v/>
      </c>
      <c r="CG367" s="16" t="str">
        <f t="shared" si="427"/>
        <v/>
      </c>
      <c r="CH367" s="16" t="str">
        <f t="shared" si="428"/>
        <v/>
      </c>
      <c r="CI367" s="16" t="str">
        <f t="shared" si="464"/>
        <v/>
      </c>
      <c r="CJ367" s="16" t="str">
        <f t="shared" ca="1" si="465"/>
        <v/>
      </c>
      <c r="CN367" s="5">
        <v>346</v>
      </c>
      <c r="CO367" s="4" t="str">
        <f t="shared" si="466"/>
        <v/>
      </c>
      <c r="CP367" s="5" t="str">
        <f t="shared" si="486"/>
        <v/>
      </c>
      <c r="CQ367" s="5" t="str">
        <f t="shared" ca="1" si="467"/>
        <v/>
      </c>
      <c r="CR367" s="2" t="str">
        <f t="shared" si="468"/>
        <v/>
      </c>
      <c r="CS367" s="2" t="str">
        <f t="shared" si="487"/>
        <v/>
      </c>
      <c r="CT367" s="16" t="str">
        <f t="shared" si="477"/>
        <v/>
      </c>
      <c r="CU367" s="16" t="str">
        <f t="shared" si="429"/>
        <v/>
      </c>
      <c r="CV367" s="14" t="str">
        <f t="shared" si="469"/>
        <v/>
      </c>
      <c r="CW367" s="5" t="str">
        <f t="shared" si="430"/>
        <v/>
      </c>
      <c r="CX367" s="16" t="str">
        <f t="shared" si="431"/>
        <v/>
      </c>
      <c r="CY367" s="16" t="str">
        <f t="shared" si="432"/>
        <v/>
      </c>
      <c r="CZ367" s="16" t="str">
        <f t="shared" si="470"/>
        <v/>
      </c>
      <c r="DA367" s="16" t="str">
        <f t="shared" ca="1" si="471"/>
        <v/>
      </c>
    </row>
    <row r="368" spans="2:105">
      <c r="B368" s="5">
        <v>347</v>
      </c>
      <c r="C368" s="4" t="str">
        <f t="shared" si="433"/>
        <v/>
      </c>
      <c r="D368" s="5" t="str">
        <f t="shared" si="434"/>
        <v/>
      </c>
      <c r="E368" s="5" t="str">
        <f t="shared" ca="1" si="435"/>
        <v/>
      </c>
      <c r="F368" s="2" t="str">
        <f t="shared" si="436"/>
        <v/>
      </c>
      <c r="G368" s="2" t="str">
        <f t="shared" si="408"/>
        <v/>
      </c>
      <c r="H368" s="16" t="str">
        <f t="shared" si="472"/>
        <v/>
      </c>
      <c r="I368" s="16" t="str">
        <f t="shared" si="409"/>
        <v/>
      </c>
      <c r="J368" s="14" t="str">
        <f t="shared" si="437"/>
        <v/>
      </c>
      <c r="K368" s="5" t="str">
        <f t="shared" si="410"/>
        <v/>
      </c>
      <c r="L368" s="16" t="str">
        <f t="shared" si="411"/>
        <v/>
      </c>
      <c r="M368" s="16" t="str">
        <f t="shared" si="412"/>
        <v/>
      </c>
      <c r="N368" s="16" t="str">
        <f t="shared" si="438"/>
        <v/>
      </c>
      <c r="O368" s="16" t="str">
        <f t="shared" ca="1" si="439"/>
        <v/>
      </c>
      <c r="P368" s="82"/>
      <c r="Q368" s="77" t="str">
        <f>IFERROR(IF('Simulación Cliente'!$H$21="Simple",G368+H368+I368+J368+K368,AC368+AD368+AE368+AF368+AG368),"")</f>
        <v/>
      </c>
      <c r="R368" s="79" t="str">
        <f t="shared" ca="1" si="440"/>
        <v/>
      </c>
      <c r="S368" s="78" t="str">
        <f ca="1">IFERROR((1+'Simulación Cliente'!$E$21)^(R368/360),"")</f>
        <v/>
      </c>
      <c r="T368" s="75" t="str">
        <f t="shared" ca="1" si="441"/>
        <v/>
      </c>
      <c r="X368" s="5">
        <v>347</v>
      </c>
      <c r="Y368" s="4" t="str">
        <f t="shared" si="442"/>
        <v/>
      </c>
      <c r="Z368" s="5" t="str">
        <f t="shared" si="478"/>
        <v/>
      </c>
      <c r="AA368" s="5" t="str">
        <f t="shared" ca="1" si="443"/>
        <v/>
      </c>
      <c r="AB368" s="2" t="str">
        <f t="shared" si="444"/>
        <v/>
      </c>
      <c r="AC368" s="2" t="str">
        <f t="shared" si="479"/>
        <v/>
      </c>
      <c r="AD368" s="16" t="str">
        <f t="shared" si="473"/>
        <v/>
      </c>
      <c r="AE368" s="16" t="str">
        <f t="shared" si="413"/>
        <v/>
      </c>
      <c r="AF368" s="14" t="str">
        <f t="shared" si="445"/>
        <v/>
      </c>
      <c r="AG368" s="5" t="str">
        <f t="shared" si="414"/>
        <v/>
      </c>
      <c r="AH368" s="16" t="str">
        <f t="shared" si="415"/>
        <v/>
      </c>
      <c r="AI368" s="16" t="str">
        <f t="shared" si="416"/>
        <v/>
      </c>
      <c r="AJ368" s="16" t="str">
        <f t="shared" si="446"/>
        <v/>
      </c>
      <c r="AK368" s="16" t="str">
        <f t="shared" ca="1" si="447"/>
        <v/>
      </c>
      <c r="AO368" s="5">
        <v>347</v>
      </c>
      <c r="AP368" s="4" t="str">
        <f t="shared" si="448"/>
        <v/>
      </c>
      <c r="AQ368" s="5" t="str">
        <f t="shared" si="480"/>
        <v/>
      </c>
      <c r="AR368" s="5" t="str">
        <f t="shared" ca="1" si="449"/>
        <v/>
      </c>
      <c r="AS368" s="2" t="str">
        <f t="shared" si="450"/>
        <v/>
      </c>
      <c r="AT368" s="2" t="str">
        <f t="shared" si="481"/>
        <v/>
      </c>
      <c r="AU368" s="16" t="str">
        <f t="shared" si="474"/>
        <v/>
      </c>
      <c r="AV368" s="16" t="str">
        <f t="shared" si="417"/>
        <v/>
      </c>
      <c r="AW368" s="14" t="str">
        <f t="shared" si="451"/>
        <v/>
      </c>
      <c r="AX368" s="5" t="str">
        <f t="shared" si="418"/>
        <v/>
      </c>
      <c r="AY368" s="16" t="str">
        <f t="shared" si="419"/>
        <v/>
      </c>
      <c r="AZ368" s="16" t="str">
        <f t="shared" si="420"/>
        <v/>
      </c>
      <c r="BA368" s="16" t="str">
        <f t="shared" si="452"/>
        <v/>
      </c>
      <c r="BB368" s="16" t="str">
        <f t="shared" ca="1" si="453"/>
        <v/>
      </c>
      <c r="BF368" s="5">
        <v>347</v>
      </c>
      <c r="BG368" s="4" t="str">
        <f t="shared" si="454"/>
        <v/>
      </c>
      <c r="BH368" s="5" t="str">
        <f t="shared" si="482"/>
        <v/>
      </c>
      <c r="BI368" s="5" t="str">
        <f t="shared" ca="1" si="455"/>
        <v/>
      </c>
      <c r="BJ368" s="2" t="str">
        <f t="shared" si="456"/>
        <v/>
      </c>
      <c r="BK368" s="2" t="str">
        <f t="shared" si="483"/>
        <v/>
      </c>
      <c r="BL368" s="16" t="str">
        <f t="shared" si="475"/>
        <v/>
      </c>
      <c r="BM368" s="16" t="str">
        <f t="shared" si="421"/>
        <v/>
      </c>
      <c r="BN368" s="14" t="str">
        <f t="shared" si="457"/>
        <v/>
      </c>
      <c r="BO368" s="5" t="str">
        <f t="shared" si="422"/>
        <v/>
      </c>
      <c r="BP368" s="16" t="str">
        <f t="shared" si="423"/>
        <v/>
      </c>
      <c r="BQ368" s="16" t="str">
        <f t="shared" si="424"/>
        <v/>
      </c>
      <c r="BR368" s="16" t="str">
        <f t="shared" si="458"/>
        <v/>
      </c>
      <c r="BS368" s="16" t="str">
        <f t="shared" ca="1" si="459"/>
        <v/>
      </c>
      <c r="BW368" s="5">
        <v>347</v>
      </c>
      <c r="BX368" s="4" t="str">
        <f t="shared" si="460"/>
        <v/>
      </c>
      <c r="BY368" s="5" t="str">
        <f t="shared" si="484"/>
        <v/>
      </c>
      <c r="BZ368" s="5" t="str">
        <f t="shared" ca="1" si="461"/>
        <v/>
      </c>
      <c r="CA368" s="2" t="str">
        <f t="shared" si="462"/>
        <v/>
      </c>
      <c r="CB368" s="2" t="str">
        <f t="shared" si="485"/>
        <v/>
      </c>
      <c r="CC368" s="16" t="str">
        <f t="shared" si="476"/>
        <v/>
      </c>
      <c r="CD368" s="16" t="str">
        <f t="shared" si="425"/>
        <v/>
      </c>
      <c r="CE368" s="14" t="str">
        <f t="shared" si="463"/>
        <v/>
      </c>
      <c r="CF368" s="5" t="str">
        <f t="shared" si="426"/>
        <v/>
      </c>
      <c r="CG368" s="16" t="str">
        <f t="shared" si="427"/>
        <v/>
      </c>
      <c r="CH368" s="16" t="str">
        <f t="shared" si="428"/>
        <v/>
      </c>
      <c r="CI368" s="16" t="str">
        <f t="shared" si="464"/>
        <v/>
      </c>
      <c r="CJ368" s="16" t="str">
        <f t="shared" ca="1" si="465"/>
        <v/>
      </c>
      <c r="CN368" s="5">
        <v>347</v>
      </c>
      <c r="CO368" s="4" t="str">
        <f t="shared" si="466"/>
        <v/>
      </c>
      <c r="CP368" s="5" t="str">
        <f t="shared" si="486"/>
        <v/>
      </c>
      <c r="CQ368" s="5" t="str">
        <f t="shared" ca="1" si="467"/>
        <v/>
      </c>
      <c r="CR368" s="2" t="str">
        <f t="shared" si="468"/>
        <v/>
      </c>
      <c r="CS368" s="2" t="str">
        <f t="shared" si="487"/>
        <v/>
      </c>
      <c r="CT368" s="16" t="str">
        <f t="shared" si="477"/>
        <v/>
      </c>
      <c r="CU368" s="16" t="str">
        <f t="shared" si="429"/>
        <v/>
      </c>
      <c r="CV368" s="14" t="str">
        <f t="shared" si="469"/>
        <v/>
      </c>
      <c r="CW368" s="5" t="str">
        <f t="shared" si="430"/>
        <v/>
      </c>
      <c r="CX368" s="16" t="str">
        <f t="shared" si="431"/>
        <v/>
      </c>
      <c r="CY368" s="16" t="str">
        <f t="shared" si="432"/>
        <v/>
      </c>
      <c r="CZ368" s="16" t="str">
        <f t="shared" si="470"/>
        <v/>
      </c>
      <c r="DA368" s="16" t="str">
        <f t="shared" ca="1" si="471"/>
        <v/>
      </c>
    </row>
    <row r="369" spans="2:105">
      <c r="B369" s="5">
        <v>348</v>
      </c>
      <c r="C369" s="4" t="str">
        <f t="shared" si="433"/>
        <v/>
      </c>
      <c r="D369" s="5" t="str">
        <f t="shared" si="434"/>
        <v/>
      </c>
      <c r="E369" s="5" t="str">
        <f t="shared" ca="1" si="435"/>
        <v/>
      </c>
      <c r="F369" s="2" t="str">
        <f t="shared" si="436"/>
        <v/>
      </c>
      <c r="G369" s="2" t="str">
        <f t="shared" si="408"/>
        <v/>
      </c>
      <c r="H369" s="16" t="str">
        <f t="shared" si="472"/>
        <v/>
      </c>
      <c r="I369" s="16" t="str">
        <f t="shared" si="409"/>
        <v/>
      </c>
      <c r="J369" s="14" t="str">
        <f t="shared" si="437"/>
        <v/>
      </c>
      <c r="K369" s="5" t="str">
        <f t="shared" si="410"/>
        <v/>
      </c>
      <c r="L369" s="16" t="str">
        <f t="shared" si="411"/>
        <v/>
      </c>
      <c r="M369" s="16" t="str">
        <f t="shared" si="412"/>
        <v/>
      </c>
      <c r="N369" s="16" t="str">
        <f t="shared" si="438"/>
        <v/>
      </c>
      <c r="O369" s="16" t="str">
        <f t="shared" ca="1" si="439"/>
        <v/>
      </c>
      <c r="P369" s="82"/>
      <c r="Q369" s="77" t="str">
        <f>IFERROR(IF('Simulación Cliente'!$H$21="Simple",G369+H369+I369+J369+K369,AC369+AD369+AE369+AF369+AG369),"")</f>
        <v/>
      </c>
      <c r="R369" s="79" t="str">
        <f t="shared" ca="1" si="440"/>
        <v/>
      </c>
      <c r="S369" s="78" t="str">
        <f ca="1">IFERROR((1+'Simulación Cliente'!$E$21)^(R369/360),"")</f>
        <v/>
      </c>
      <c r="T369" s="75" t="str">
        <f t="shared" ca="1" si="441"/>
        <v/>
      </c>
      <c r="X369" s="5">
        <v>348</v>
      </c>
      <c r="Y369" s="4" t="str">
        <f t="shared" si="442"/>
        <v/>
      </c>
      <c r="Z369" s="5" t="str">
        <f t="shared" si="478"/>
        <v/>
      </c>
      <c r="AA369" s="5" t="str">
        <f t="shared" ca="1" si="443"/>
        <v/>
      </c>
      <c r="AB369" s="2" t="str">
        <f t="shared" si="444"/>
        <v/>
      </c>
      <c r="AC369" s="2" t="str">
        <f t="shared" si="479"/>
        <v/>
      </c>
      <c r="AD369" s="16" t="str">
        <f t="shared" si="473"/>
        <v/>
      </c>
      <c r="AE369" s="16" t="str">
        <f t="shared" si="413"/>
        <v/>
      </c>
      <c r="AF369" s="14" t="str">
        <f t="shared" si="445"/>
        <v/>
      </c>
      <c r="AG369" s="5" t="str">
        <f t="shared" si="414"/>
        <v/>
      </c>
      <c r="AH369" s="16" t="str">
        <f t="shared" si="415"/>
        <v/>
      </c>
      <c r="AI369" s="16" t="str">
        <f t="shared" si="416"/>
        <v/>
      </c>
      <c r="AJ369" s="16" t="str">
        <f t="shared" si="446"/>
        <v/>
      </c>
      <c r="AK369" s="16" t="str">
        <f t="shared" ca="1" si="447"/>
        <v/>
      </c>
      <c r="AO369" s="5">
        <v>348</v>
      </c>
      <c r="AP369" s="4" t="str">
        <f t="shared" si="448"/>
        <v/>
      </c>
      <c r="AQ369" s="5" t="str">
        <f t="shared" si="480"/>
        <v/>
      </c>
      <c r="AR369" s="5" t="str">
        <f t="shared" ca="1" si="449"/>
        <v/>
      </c>
      <c r="AS369" s="2" t="str">
        <f t="shared" si="450"/>
        <v/>
      </c>
      <c r="AT369" s="2" t="str">
        <f t="shared" si="481"/>
        <v/>
      </c>
      <c r="AU369" s="16" t="str">
        <f t="shared" si="474"/>
        <v/>
      </c>
      <c r="AV369" s="16" t="str">
        <f t="shared" si="417"/>
        <v/>
      </c>
      <c r="AW369" s="14" t="str">
        <f t="shared" si="451"/>
        <v/>
      </c>
      <c r="AX369" s="5" t="str">
        <f t="shared" si="418"/>
        <v/>
      </c>
      <c r="AY369" s="16" t="str">
        <f t="shared" si="419"/>
        <v/>
      </c>
      <c r="AZ369" s="16" t="str">
        <f t="shared" si="420"/>
        <v/>
      </c>
      <c r="BA369" s="16" t="str">
        <f t="shared" si="452"/>
        <v/>
      </c>
      <c r="BB369" s="16" t="str">
        <f t="shared" ca="1" si="453"/>
        <v/>
      </c>
      <c r="BF369" s="5">
        <v>348</v>
      </c>
      <c r="BG369" s="4" t="str">
        <f t="shared" si="454"/>
        <v/>
      </c>
      <c r="BH369" s="5" t="str">
        <f t="shared" si="482"/>
        <v/>
      </c>
      <c r="BI369" s="5" t="str">
        <f t="shared" ca="1" si="455"/>
        <v/>
      </c>
      <c r="BJ369" s="2" t="str">
        <f t="shared" si="456"/>
        <v/>
      </c>
      <c r="BK369" s="2" t="str">
        <f t="shared" si="483"/>
        <v/>
      </c>
      <c r="BL369" s="16" t="str">
        <f t="shared" si="475"/>
        <v/>
      </c>
      <c r="BM369" s="16" t="str">
        <f t="shared" si="421"/>
        <v/>
      </c>
      <c r="BN369" s="14" t="str">
        <f t="shared" si="457"/>
        <v/>
      </c>
      <c r="BO369" s="5" t="str">
        <f t="shared" si="422"/>
        <v/>
      </c>
      <c r="BP369" s="16" t="str">
        <f t="shared" si="423"/>
        <v/>
      </c>
      <c r="BQ369" s="16" t="str">
        <f t="shared" si="424"/>
        <v/>
      </c>
      <c r="BR369" s="16" t="str">
        <f t="shared" si="458"/>
        <v/>
      </c>
      <c r="BS369" s="16" t="str">
        <f t="shared" ca="1" si="459"/>
        <v/>
      </c>
      <c r="BW369" s="5">
        <v>348</v>
      </c>
      <c r="BX369" s="4" t="str">
        <f t="shared" si="460"/>
        <v/>
      </c>
      <c r="BY369" s="5" t="str">
        <f t="shared" si="484"/>
        <v/>
      </c>
      <c r="BZ369" s="5" t="str">
        <f t="shared" ca="1" si="461"/>
        <v/>
      </c>
      <c r="CA369" s="2" t="str">
        <f t="shared" si="462"/>
        <v/>
      </c>
      <c r="CB369" s="2" t="str">
        <f t="shared" si="485"/>
        <v/>
      </c>
      <c r="CC369" s="16" t="str">
        <f t="shared" si="476"/>
        <v/>
      </c>
      <c r="CD369" s="16" t="str">
        <f t="shared" si="425"/>
        <v/>
      </c>
      <c r="CE369" s="14" t="str">
        <f t="shared" si="463"/>
        <v/>
      </c>
      <c r="CF369" s="5" t="str">
        <f t="shared" si="426"/>
        <v/>
      </c>
      <c r="CG369" s="16" t="str">
        <f t="shared" si="427"/>
        <v/>
      </c>
      <c r="CH369" s="16" t="str">
        <f t="shared" si="428"/>
        <v/>
      </c>
      <c r="CI369" s="16" t="str">
        <f t="shared" si="464"/>
        <v/>
      </c>
      <c r="CJ369" s="16" t="str">
        <f t="shared" ca="1" si="465"/>
        <v/>
      </c>
      <c r="CN369" s="5">
        <v>348</v>
      </c>
      <c r="CO369" s="4" t="str">
        <f t="shared" si="466"/>
        <v/>
      </c>
      <c r="CP369" s="5" t="str">
        <f t="shared" si="486"/>
        <v/>
      </c>
      <c r="CQ369" s="5" t="str">
        <f t="shared" ca="1" si="467"/>
        <v/>
      </c>
      <c r="CR369" s="2" t="str">
        <f t="shared" si="468"/>
        <v/>
      </c>
      <c r="CS369" s="2" t="str">
        <f t="shared" si="487"/>
        <v/>
      </c>
      <c r="CT369" s="16" t="str">
        <f t="shared" si="477"/>
        <v/>
      </c>
      <c r="CU369" s="16" t="str">
        <f t="shared" si="429"/>
        <v/>
      </c>
      <c r="CV369" s="14" t="str">
        <f t="shared" si="469"/>
        <v/>
      </c>
      <c r="CW369" s="5" t="str">
        <f t="shared" si="430"/>
        <v/>
      </c>
      <c r="CX369" s="16" t="str">
        <f t="shared" si="431"/>
        <v/>
      </c>
      <c r="CY369" s="16" t="str">
        <f t="shared" si="432"/>
        <v/>
      </c>
      <c r="CZ369" s="16" t="str">
        <f t="shared" si="470"/>
        <v/>
      </c>
      <c r="DA369" s="16" t="str">
        <f t="shared" ca="1" si="471"/>
        <v/>
      </c>
    </row>
    <row r="370" spans="2:105">
      <c r="B370" s="5">
        <v>349</v>
      </c>
      <c r="C370" s="4" t="str">
        <f t="shared" si="433"/>
        <v/>
      </c>
      <c r="D370" s="5" t="str">
        <f t="shared" si="434"/>
        <v/>
      </c>
      <c r="E370" s="5" t="str">
        <f t="shared" ca="1" si="435"/>
        <v/>
      </c>
      <c r="F370" s="2" t="str">
        <f t="shared" si="436"/>
        <v/>
      </c>
      <c r="G370" s="2" t="str">
        <f t="shared" si="408"/>
        <v/>
      </c>
      <c r="H370" s="16" t="str">
        <f t="shared" si="472"/>
        <v/>
      </c>
      <c r="I370" s="16" t="str">
        <f t="shared" si="409"/>
        <v/>
      </c>
      <c r="J370" s="14" t="str">
        <f t="shared" si="437"/>
        <v/>
      </c>
      <c r="K370" s="5" t="str">
        <f t="shared" si="410"/>
        <v/>
      </c>
      <c r="L370" s="16" t="str">
        <f t="shared" si="411"/>
        <v/>
      </c>
      <c r="M370" s="16" t="str">
        <f t="shared" si="412"/>
        <v/>
      </c>
      <c r="N370" s="16" t="str">
        <f t="shared" si="438"/>
        <v/>
      </c>
      <c r="O370" s="16" t="str">
        <f t="shared" ca="1" si="439"/>
        <v/>
      </c>
      <c r="P370" s="82"/>
      <c r="Q370" s="77" t="str">
        <f>IFERROR(IF('Simulación Cliente'!$H$21="Simple",G370+H370+I370+J370+K370,AC370+AD370+AE370+AF370+AG370),"")</f>
        <v/>
      </c>
      <c r="R370" s="79" t="str">
        <f t="shared" ca="1" si="440"/>
        <v/>
      </c>
      <c r="S370" s="78" t="str">
        <f ca="1">IFERROR((1+'Simulación Cliente'!$E$21)^(R370/360),"")</f>
        <v/>
      </c>
      <c r="T370" s="75" t="str">
        <f t="shared" ca="1" si="441"/>
        <v/>
      </c>
      <c r="X370" s="5">
        <v>349</v>
      </c>
      <c r="Y370" s="4" t="str">
        <f t="shared" si="442"/>
        <v/>
      </c>
      <c r="Z370" s="5" t="str">
        <f t="shared" si="478"/>
        <v/>
      </c>
      <c r="AA370" s="5" t="str">
        <f t="shared" ca="1" si="443"/>
        <v/>
      </c>
      <c r="AB370" s="2" t="str">
        <f t="shared" si="444"/>
        <v/>
      </c>
      <c r="AC370" s="2" t="str">
        <f t="shared" si="479"/>
        <v/>
      </c>
      <c r="AD370" s="16" t="str">
        <f t="shared" si="473"/>
        <v/>
      </c>
      <c r="AE370" s="16" t="str">
        <f t="shared" si="413"/>
        <v/>
      </c>
      <c r="AF370" s="14" t="str">
        <f t="shared" si="445"/>
        <v/>
      </c>
      <c r="AG370" s="5" t="str">
        <f t="shared" si="414"/>
        <v/>
      </c>
      <c r="AH370" s="16" t="str">
        <f t="shared" si="415"/>
        <v/>
      </c>
      <c r="AI370" s="16" t="str">
        <f t="shared" si="416"/>
        <v/>
      </c>
      <c r="AJ370" s="16" t="str">
        <f t="shared" si="446"/>
        <v/>
      </c>
      <c r="AK370" s="16" t="str">
        <f t="shared" ca="1" si="447"/>
        <v/>
      </c>
      <c r="AO370" s="5">
        <v>349</v>
      </c>
      <c r="AP370" s="4" t="str">
        <f t="shared" si="448"/>
        <v/>
      </c>
      <c r="AQ370" s="5" t="str">
        <f t="shared" si="480"/>
        <v/>
      </c>
      <c r="AR370" s="5" t="str">
        <f t="shared" ca="1" si="449"/>
        <v/>
      </c>
      <c r="AS370" s="2" t="str">
        <f t="shared" si="450"/>
        <v/>
      </c>
      <c r="AT370" s="2" t="str">
        <f t="shared" si="481"/>
        <v/>
      </c>
      <c r="AU370" s="16" t="str">
        <f t="shared" si="474"/>
        <v/>
      </c>
      <c r="AV370" s="16" t="str">
        <f t="shared" si="417"/>
        <v/>
      </c>
      <c r="AW370" s="14" t="str">
        <f t="shared" si="451"/>
        <v/>
      </c>
      <c r="AX370" s="5" t="str">
        <f t="shared" si="418"/>
        <v/>
      </c>
      <c r="AY370" s="16" t="str">
        <f t="shared" si="419"/>
        <v/>
      </c>
      <c r="AZ370" s="16" t="str">
        <f t="shared" si="420"/>
        <v/>
      </c>
      <c r="BA370" s="16" t="str">
        <f t="shared" si="452"/>
        <v/>
      </c>
      <c r="BB370" s="16" t="str">
        <f t="shared" ca="1" si="453"/>
        <v/>
      </c>
      <c r="BF370" s="5">
        <v>349</v>
      </c>
      <c r="BG370" s="4" t="str">
        <f t="shared" si="454"/>
        <v/>
      </c>
      <c r="BH370" s="5" t="str">
        <f t="shared" si="482"/>
        <v/>
      </c>
      <c r="BI370" s="5" t="str">
        <f t="shared" ca="1" si="455"/>
        <v/>
      </c>
      <c r="BJ370" s="2" t="str">
        <f t="shared" si="456"/>
        <v/>
      </c>
      <c r="BK370" s="2" t="str">
        <f t="shared" si="483"/>
        <v/>
      </c>
      <c r="BL370" s="16" t="str">
        <f t="shared" si="475"/>
        <v/>
      </c>
      <c r="BM370" s="16" t="str">
        <f t="shared" si="421"/>
        <v/>
      </c>
      <c r="BN370" s="14" t="str">
        <f t="shared" si="457"/>
        <v/>
      </c>
      <c r="BO370" s="5" t="str">
        <f t="shared" si="422"/>
        <v/>
      </c>
      <c r="BP370" s="16" t="str">
        <f t="shared" si="423"/>
        <v/>
      </c>
      <c r="BQ370" s="16" t="str">
        <f t="shared" si="424"/>
        <v/>
      </c>
      <c r="BR370" s="16" t="str">
        <f t="shared" si="458"/>
        <v/>
      </c>
      <c r="BS370" s="16" t="str">
        <f t="shared" ca="1" si="459"/>
        <v/>
      </c>
      <c r="BW370" s="5">
        <v>349</v>
      </c>
      <c r="BX370" s="4" t="str">
        <f t="shared" si="460"/>
        <v/>
      </c>
      <c r="BY370" s="5" t="str">
        <f t="shared" si="484"/>
        <v/>
      </c>
      <c r="BZ370" s="5" t="str">
        <f t="shared" ca="1" si="461"/>
        <v/>
      </c>
      <c r="CA370" s="2" t="str">
        <f t="shared" si="462"/>
        <v/>
      </c>
      <c r="CB370" s="2" t="str">
        <f t="shared" si="485"/>
        <v/>
      </c>
      <c r="CC370" s="16" t="str">
        <f t="shared" si="476"/>
        <v/>
      </c>
      <c r="CD370" s="16" t="str">
        <f t="shared" si="425"/>
        <v/>
      </c>
      <c r="CE370" s="14" t="str">
        <f t="shared" si="463"/>
        <v/>
      </c>
      <c r="CF370" s="5" t="str">
        <f t="shared" si="426"/>
        <v/>
      </c>
      <c r="CG370" s="16" t="str">
        <f t="shared" si="427"/>
        <v/>
      </c>
      <c r="CH370" s="16" t="str">
        <f t="shared" si="428"/>
        <v/>
      </c>
      <c r="CI370" s="16" t="str">
        <f t="shared" si="464"/>
        <v/>
      </c>
      <c r="CJ370" s="16" t="str">
        <f t="shared" ca="1" si="465"/>
        <v/>
      </c>
      <c r="CN370" s="5">
        <v>349</v>
      </c>
      <c r="CO370" s="4" t="str">
        <f t="shared" si="466"/>
        <v/>
      </c>
      <c r="CP370" s="5" t="str">
        <f t="shared" si="486"/>
        <v/>
      </c>
      <c r="CQ370" s="5" t="str">
        <f t="shared" ca="1" si="467"/>
        <v/>
      </c>
      <c r="CR370" s="2" t="str">
        <f t="shared" si="468"/>
        <v/>
      </c>
      <c r="CS370" s="2" t="str">
        <f t="shared" si="487"/>
        <v/>
      </c>
      <c r="CT370" s="16" t="str">
        <f t="shared" si="477"/>
        <v/>
      </c>
      <c r="CU370" s="16" t="str">
        <f t="shared" si="429"/>
        <v/>
      </c>
      <c r="CV370" s="14" t="str">
        <f t="shared" si="469"/>
        <v/>
      </c>
      <c r="CW370" s="5" t="str">
        <f t="shared" si="430"/>
        <v/>
      </c>
      <c r="CX370" s="16" t="str">
        <f t="shared" si="431"/>
        <v/>
      </c>
      <c r="CY370" s="16" t="str">
        <f t="shared" si="432"/>
        <v/>
      </c>
      <c r="CZ370" s="16" t="str">
        <f t="shared" si="470"/>
        <v/>
      </c>
      <c r="DA370" s="16" t="str">
        <f t="shared" ca="1" si="471"/>
        <v/>
      </c>
    </row>
    <row r="371" spans="2:105">
      <c r="B371" s="5">
        <v>350</v>
      </c>
      <c r="C371" s="4" t="str">
        <f t="shared" si="433"/>
        <v/>
      </c>
      <c r="D371" s="5" t="str">
        <f t="shared" si="434"/>
        <v/>
      </c>
      <c r="E371" s="5" t="str">
        <f t="shared" ca="1" si="435"/>
        <v/>
      </c>
      <c r="F371" s="2" t="str">
        <f t="shared" si="436"/>
        <v/>
      </c>
      <c r="G371" s="2" t="str">
        <f t="shared" si="408"/>
        <v/>
      </c>
      <c r="H371" s="16" t="str">
        <f t="shared" si="472"/>
        <v/>
      </c>
      <c r="I371" s="16" t="str">
        <f t="shared" si="409"/>
        <v/>
      </c>
      <c r="J371" s="14" t="str">
        <f t="shared" si="437"/>
        <v/>
      </c>
      <c r="K371" s="5" t="str">
        <f t="shared" si="410"/>
        <v/>
      </c>
      <c r="L371" s="16" t="str">
        <f t="shared" si="411"/>
        <v/>
      </c>
      <c r="M371" s="16" t="str">
        <f t="shared" si="412"/>
        <v/>
      </c>
      <c r="N371" s="16" t="str">
        <f t="shared" si="438"/>
        <v/>
      </c>
      <c r="O371" s="16" t="str">
        <f t="shared" ca="1" si="439"/>
        <v/>
      </c>
      <c r="P371" s="82"/>
      <c r="Q371" s="77" t="str">
        <f>IFERROR(IF('Simulación Cliente'!$H$21="Simple",G371+H371+I371+J371+K371,AC371+AD371+AE371+AF371+AG371),"")</f>
        <v/>
      </c>
      <c r="R371" s="79" t="str">
        <f t="shared" ca="1" si="440"/>
        <v/>
      </c>
      <c r="S371" s="78" t="str">
        <f ca="1">IFERROR((1+'Simulación Cliente'!$E$21)^(R371/360),"")</f>
        <v/>
      </c>
      <c r="T371" s="75" t="str">
        <f t="shared" ca="1" si="441"/>
        <v/>
      </c>
      <c r="X371" s="5">
        <v>350</v>
      </c>
      <c r="Y371" s="4" t="str">
        <f t="shared" si="442"/>
        <v/>
      </c>
      <c r="Z371" s="5" t="str">
        <f t="shared" si="478"/>
        <v/>
      </c>
      <c r="AA371" s="5" t="str">
        <f t="shared" ca="1" si="443"/>
        <v/>
      </c>
      <c r="AB371" s="2" t="str">
        <f t="shared" si="444"/>
        <v/>
      </c>
      <c r="AC371" s="2" t="str">
        <f t="shared" si="479"/>
        <v/>
      </c>
      <c r="AD371" s="16" t="str">
        <f t="shared" si="473"/>
        <v/>
      </c>
      <c r="AE371" s="16" t="str">
        <f t="shared" si="413"/>
        <v/>
      </c>
      <c r="AF371" s="14" t="str">
        <f t="shared" si="445"/>
        <v/>
      </c>
      <c r="AG371" s="5" t="str">
        <f t="shared" si="414"/>
        <v/>
      </c>
      <c r="AH371" s="16" t="str">
        <f t="shared" si="415"/>
        <v/>
      </c>
      <c r="AI371" s="16" t="str">
        <f t="shared" si="416"/>
        <v/>
      </c>
      <c r="AJ371" s="16" t="str">
        <f t="shared" si="446"/>
        <v/>
      </c>
      <c r="AK371" s="16" t="str">
        <f t="shared" ca="1" si="447"/>
        <v/>
      </c>
      <c r="AO371" s="5">
        <v>350</v>
      </c>
      <c r="AP371" s="4" t="str">
        <f t="shared" si="448"/>
        <v/>
      </c>
      <c r="AQ371" s="5" t="str">
        <f t="shared" si="480"/>
        <v/>
      </c>
      <c r="AR371" s="5" t="str">
        <f t="shared" ca="1" si="449"/>
        <v/>
      </c>
      <c r="AS371" s="2" t="str">
        <f t="shared" si="450"/>
        <v/>
      </c>
      <c r="AT371" s="2" t="str">
        <f t="shared" si="481"/>
        <v/>
      </c>
      <c r="AU371" s="16" t="str">
        <f t="shared" si="474"/>
        <v/>
      </c>
      <c r="AV371" s="16" t="str">
        <f t="shared" si="417"/>
        <v/>
      </c>
      <c r="AW371" s="14" t="str">
        <f t="shared" si="451"/>
        <v/>
      </c>
      <c r="AX371" s="5" t="str">
        <f t="shared" si="418"/>
        <v/>
      </c>
      <c r="AY371" s="16" t="str">
        <f t="shared" si="419"/>
        <v/>
      </c>
      <c r="AZ371" s="16" t="str">
        <f t="shared" si="420"/>
        <v/>
      </c>
      <c r="BA371" s="16" t="str">
        <f t="shared" si="452"/>
        <v/>
      </c>
      <c r="BB371" s="16" t="str">
        <f t="shared" ca="1" si="453"/>
        <v/>
      </c>
      <c r="BF371" s="5">
        <v>350</v>
      </c>
      <c r="BG371" s="4" t="str">
        <f t="shared" si="454"/>
        <v/>
      </c>
      <c r="BH371" s="5" t="str">
        <f t="shared" si="482"/>
        <v/>
      </c>
      <c r="BI371" s="5" t="str">
        <f t="shared" ca="1" si="455"/>
        <v/>
      </c>
      <c r="BJ371" s="2" t="str">
        <f t="shared" si="456"/>
        <v/>
      </c>
      <c r="BK371" s="2" t="str">
        <f t="shared" si="483"/>
        <v/>
      </c>
      <c r="BL371" s="16" t="str">
        <f t="shared" si="475"/>
        <v/>
      </c>
      <c r="BM371" s="16" t="str">
        <f t="shared" si="421"/>
        <v/>
      </c>
      <c r="BN371" s="14" t="str">
        <f t="shared" si="457"/>
        <v/>
      </c>
      <c r="BO371" s="5" t="str">
        <f t="shared" si="422"/>
        <v/>
      </c>
      <c r="BP371" s="16" t="str">
        <f t="shared" si="423"/>
        <v/>
      </c>
      <c r="BQ371" s="16" t="str">
        <f t="shared" si="424"/>
        <v/>
      </c>
      <c r="BR371" s="16" t="str">
        <f t="shared" si="458"/>
        <v/>
      </c>
      <c r="BS371" s="16" t="str">
        <f t="shared" ca="1" si="459"/>
        <v/>
      </c>
      <c r="BW371" s="5">
        <v>350</v>
      </c>
      <c r="BX371" s="4" t="str">
        <f t="shared" si="460"/>
        <v/>
      </c>
      <c r="BY371" s="5" t="str">
        <f t="shared" si="484"/>
        <v/>
      </c>
      <c r="BZ371" s="5" t="str">
        <f t="shared" ca="1" si="461"/>
        <v/>
      </c>
      <c r="CA371" s="2" t="str">
        <f t="shared" si="462"/>
        <v/>
      </c>
      <c r="CB371" s="2" t="str">
        <f t="shared" si="485"/>
        <v/>
      </c>
      <c r="CC371" s="16" t="str">
        <f t="shared" si="476"/>
        <v/>
      </c>
      <c r="CD371" s="16" t="str">
        <f t="shared" si="425"/>
        <v/>
      </c>
      <c r="CE371" s="14" t="str">
        <f t="shared" si="463"/>
        <v/>
      </c>
      <c r="CF371" s="5" t="str">
        <f t="shared" si="426"/>
        <v/>
      </c>
      <c r="CG371" s="16" t="str">
        <f t="shared" si="427"/>
        <v/>
      </c>
      <c r="CH371" s="16" t="str">
        <f t="shared" si="428"/>
        <v/>
      </c>
      <c r="CI371" s="16" t="str">
        <f t="shared" si="464"/>
        <v/>
      </c>
      <c r="CJ371" s="16" t="str">
        <f t="shared" ca="1" si="465"/>
        <v/>
      </c>
      <c r="CN371" s="5">
        <v>350</v>
      </c>
      <c r="CO371" s="4" t="str">
        <f t="shared" si="466"/>
        <v/>
      </c>
      <c r="CP371" s="5" t="str">
        <f t="shared" si="486"/>
        <v/>
      </c>
      <c r="CQ371" s="5" t="str">
        <f t="shared" ca="1" si="467"/>
        <v/>
      </c>
      <c r="CR371" s="2" t="str">
        <f t="shared" si="468"/>
        <v/>
      </c>
      <c r="CS371" s="2" t="str">
        <f t="shared" si="487"/>
        <v/>
      </c>
      <c r="CT371" s="16" t="str">
        <f t="shared" si="477"/>
        <v/>
      </c>
      <c r="CU371" s="16" t="str">
        <f t="shared" si="429"/>
        <v/>
      </c>
      <c r="CV371" s="14" t="str">
        <f t="shared" si="469"/>
        <v/>
      </c>
      <c r="CW371" s="5" t="str">
        <f t="shared" si="430"/>
        <v/>
      </c>
      <c r="CX371" s="16" t="str">
        <f t="shared" si="431"/>
        <v/>
      </c>
      <c r="CY371" s="16" t="str">
        <f t="shared" si="432"/>
        <v/>
      </c>
      <c r="CZ371" s="16" t="str">
        <f t="shared" si="470"/>
        <v/>
      </c>
      <c r="DA371" s="16" t="str">
        <f t="shared" ca="1" si="471"/>
        <v/>
      </c>
    </row>
    <row r="372" spans="2:105">
      <c r="B372" s="5">
        <v>351</v>
      </c>
      <c r="C372" s="4" t="str">
        <f t="shared" si="433"/>
        <v/>
      </c>
      <c r="D372" s="5" t="str">
        <f t="shared" si="434"/>
        <v/>
      </c>
      <c r="E372" s="5" t="str">
        <f t="shared" ca="1" si="435"/>
        <v/>
      </c>
      <c r="F372" s="2" t="str">
        <f t="shared" si="436"/>
        <v/>
      </c>
      <c r="G372" s="2" t="str">
        <f t="shared" si="408"/>
        <v/>
      </c>
      <c r="H372" s="16" t="str">
        <f t="shared" si="472"/>
        <v/>
      </c>
      <c r="I372" s="16" t="str">
        <f t="shared" si="409"/>
        <v/>
      </c>
      <c r="J372" s="14" t="str">
        <f t="shared" si="437"/>
        <v/>
      </c>
      <c r="K372" s="5" t="str">
        <f t="shared" si="410"/>
        <v/>
      </c>
      <c r="L372" s="16" t="str">
        <f t="shared" si="411"/>
        <v/>
      </c>
      <c r="M372" s="16" t="str">
        <f t="shared" si="412"/>
        <v/>
      </c>
      <c r="N372" s="16" t="str">
        <f t="shared" si="438"/>
        <v/>
      </c>
      <c r="O372" s="16" t="str">
        <f t="shared" ca="1" si="439"/>
        <v/>
      </c>
      <c r="P372" s="82"/>
      <c r="Q372" s="77" t="str">
        <f>IFERROR(IF('Simulación Cliente'!$H$21="Simple",G372+H372+I372+J372+K372,AC372+AD372+AE372+AF372+AG372),"")</f>
        <v/>
      </c>
      <c r="R372" s="79" t="str">
        <f t="shared" ca="1" si="440"/>
        <v/>
      </c>
      <c r="S372" s="78" t="str">
        <f ca="1">IFERROR((1+'Simulación Cliente'!$E$21)^(R372/360),"")</f>
        <v/>
      </c>
      <c r="T372" s="75" t="str">
        <f t="shared" ca="1" si="441"/>
        <v/>
      </c>
      <c r="X372" s="5">
        <v>351</v>
      </c>
      <c r="Y372" s="4" t="str">
        <f t="shared" si="442"/>
        <v/>
      </c>
      <c r="Z372" s="5" t="str">
        <f t="shared" si="478"/>
        <v/>
      </c>
      <c r="AA372" s="5" t="str">
        <f t="shared" ca="1" si="443"/>
        <v/>
      </c>
      <c r="AB372" s="2" t="str">
        <f t="shared" si="444"/>
        <v/>
      </c>
      <c r="AC372" s="2" t="str">
        <f t="shared" si="479"/>
        <v/>
      </c>
      <c r="AD372" s="16" t="str">
        <f t="shared" si="473"/>
        <v/>
      </c>
      <c r="AE372" s="16" t="str">
        <f t="shared" si="413"/>
        <v/>
      </c>
      <c r="AF372" s="14" t="str">
        <f t="shared" si="445"/>
        <v/>
      </c>
      <c r="AG372" s="5" t="str">
        <f t="shared" si="414"/>
        <v/>
      </c>
      <c r="AH372" s="16" t="str">
        <f t="shared" si="415"/>
        <v/>
      </c>
      <c r="AI372" s="16" t="str">
        <f t="shared" si="416"/>
        <v/>
      </c>
      <c r="AJ372" s="16" t="str">
        <f t="shared" si="446"/>
        <v/>
      </c>
      <c r="AK372" s="16" t="str">
        <f t="shared" ca="1" si="447"/>
        <v/>
      </c>
      <c r="AO372" s="5">
        <v>351</v>
      </c>
      <c r="AP372" s="4" t="str">
        <f t="shared" si="448"/>
        <v/>
      </c>
      <c r="AQ372" s="5" t="str">
        <f t="shared" si="480"/>
        <v/>
      </c>
      <c r="AR372" s="5" t="str">
        <f t="shared" ca="1" si="449"/>
        <v/>
      </c>
      <c r="AS372" s="2" t="str">
        <f t="shared" si="450"/>
        <v/>
      </c>
      <c r="AT372" s="2" t="str">
        <f t="shared" si="481"/>
        <v/>
      </c>
      <c r="AU372" s="16" t="str">
        <f t="shared" si="474"/>
        <v/>
      </c>
      <c r="AV372" s="16" t="str">
        <f t="shared" si="417"/>
        <v/>
      </c>
      <c r="AW372" s="14" t="str">
        <f t="shared" si="451"/>
        <v/>
      </c>
      <c r="AX372" s="5" t="str">
        <f t="shared" si="418"/>
        <v/>
      </c>
      <c r="AY372" s="16" t="str">
        <f t="shared" si="419"/>
        <v/>
      </c>
      <c r="AZ372" s="16" t="str">
        <f t="shared" si="420"/>
        <v/>
      </c>
      <c r="BA372" s="16" t="str">
        <f t="shared" si="452"/>
        <v/>
      </c>
      <c r="BB372" s="16" t="str">
        <f t="shared" ca="1" si="453"/>
        <v/>
      </c>
      <c r="BF372" s="5">
        <v>351</v>
      </c>
      <c r="BG372" s="4" t="str">
        <f t="shared" si="454"/>
        <v/>
      </c>
      <c r="BH372" s="5" t="str">
        <f t="shared" si="482"/>
        <v/>
      </c>
      <c r="BI372" s="5" t="str">
        <f t="shared" ca="1" si="455"/>
        <v/>
      </c>
      <c r="BJ372" s="2" t="str">
        <f t="shared" si="456"/>
        <v/>
      </c>
      <c r="BK372" s="2" t="str">
        <f t="shared" si="483"/>
        <v/>
      </c>
      <c r="BL372" s="16" t="str">
        <f t="shared" si="475"/>
        <v/>
      </c>
      <c r="BM372" s="16" t="str">
        <f t="shared" si="421"/>
        <v/>
      </c>
      <c r="BN372" s="14" t="str">
        <f t="shared" si="457"/>
        <v/>
      </c>
      <c r="BO372" s="5" t="str">
        <f t="shared" si="422"/>
        <v/>
      </c>
      <c r="BP372" s="16" t="str">
        <f t="shared" si="423"/>
        <v/>
      </c>
      <c r="BQ372" s="16" t="str">
        <f t="shared" si="424"/>
        <v/>
      </c>
      <c r="BR372" s="16" t="str">
        <f t="shared" si="458"/>
        <v/>
      </c>
      <c r="BS372" s="16" t="str">
        <f t="shared" ca="1" si="459"/>
        <v/>
      </c>
      <c r="BW372" s="5">
        <v>351</v>
      </c>
      <c r="BX372" s="4" t="str">
        <f t="shared" si="460"/>
        <v/>
      </c>
      <c r="BY372" s="5" t="str">
        <f t="shared" si="484"/>
        <v/>
      </c>
      <c r="BZ372" s="5" t="str">
        <f t="shared" ca="1" si="461"/>
        <v/>
      </c>
      <c r="CA372" s="2" t="str">
        <f t="shared" si="462"/>
        <v/>
      </c>
      <c r="CB372" s="2" t="str">
        <f t="shared" si="485"/>
        <v/>
      </c>
      <c r="CC372" s="16" t="str">
        <f t="shared" si="476"/>
        <v/>
      </c>
      <c r="CD372" s="16" t="str">
        <f t="shared" si="425"/>
        <v/>
      </c>
      <c r="CE372" s="14" t="str">
        <f t="shared" si="463"/>
        <v/>
      </c>
      <c r="CF372" s="5" t="str">
        <f t="shared" si="426"/>
        <v/>
      </c>
      <c r="CG372" s="16" t="str">
        <f t="shared" si="427"/>
        <v/>
      </c>
      <c r="CH372" s="16" t="str">
        <f t="shared" si="428"/>
        <v/>
      </c>
      <c r="CI372" s="16" t="str">
        <f t="shared" si="464"/>
        <v/>
      </c>
      <c r="CJ372" s="16" t="str">
        <f t="shared" ca="1" si="465"/>
        <v/>
      </c>
      <c r="CN372" s="5">
        <v>351</v>
      </c>
      <c r="CO372" s="4" t="str">
        <f t="shared" si="466"/>
        <v/>
      </c>
      <c r="CP372" s="5" t="str">
        <f t="shared" si="486"/>
        <v/>
      </c>
      <c r="CQ372" s="5" t="str">
        <f t="shared" ca="1" si="467"/>
        <v/>
      </c>
      <c r="CR372" s="2" t="str">
        <f t="shared" si="468"/>
        <v/>
      </c>
      <c r="CS372" s="2" t="str">
        <f t="shared" si="487"/>
        <v/>
      </c>
      <c r="CT372" s="16" t="str">
        <f t="shared" si="477"/>
        <v/>
      </c>
      <c r="CU372" s="16" t="str">
        <f t="shared" si="429"/>
        <v/>
      </c>
      <c r="CV372" s="14" t="str">
        <f t="shared" si="469"/>
        <v/>
      </c>
      <c r="CW372" s="5" t="str">
        <f t="shared" si="430"/>
        <v/>
      </c>
      <c r="CX372" s="16" t="str">
        <f t="shared" si="431"/>
        <v/>
      </c>
      <c r="CY372" s="16" t="str">
        <f t="shared" si="432"/>
        <v/>
      </c>
      <c r="CZ372" s="16" t="str">
        <f t="shared" si="470"/>
        <v/>
      </c>
      <c r="DA372" s="16" t="str">
        <f t="shared" ca="1" si="471"/>
        <v/>
      </c>
    </row>
    <row r="373" spans="2:105">
      <c r="B373" s="5">
        <v>352</v>
      </c>
      <c r="C373" s="4" t="str">
        <f t="shared" si="433"/>
        <v/>
      </c>
      <c r="D373" s="5" t="str">
        <f t="shared" si="434"/>
        <v/>
      </c>
      <c r="E373" s="5" t="str">
        <f t="shared" ca="1" si="435"/>
        <v/>
      </c>
      <c r="F373" s="2" t="str">
        <f t="shared" si="436"/>
        <v/>
      </c>
      <c r="G373" s="2" t="str">
        <f t="shared" si="408"/>
        <v/>
      </c>
      <c r="H373" s="16" t="str">
        <f t="shared" si="472"/>
        <v/>
      </c>
      <c r="I373" s="16" t="str">
        <f t="shared" si="409"/>
        <v/>
      </c>
      <c r="J373" s="14" t="str">
        <f t="shared" si="437"/>
        <v/>
      </c>
      <c r="K373" s="5" t="str">
        <f t="shared" si="410"/>
        <v/>
      </c>
      <c r="L373" s="16" t="str">
        <f t="shared" si="411"/>
        <v/>
      </c>
      <c r="M373" s="16" t="str">
        <f t="shared" si="412"/>
        <v/>
      </c>
      <c r="N373" s="16" t="str">
        <f t="shared" si="438"/>
        <v/>
      </c>
      <c r="O373" s="16" t="str">
        <f t="shared" ca="1" si="439"/>
        <v/>
      </c>
      <c r="P373" s="82"/>
      <c r="Q373" s="77" t="str">
        <f>IFERROR(IF('Simulación Cliente'!$H$21="Simple",G373+H373+I373+J373+K373,AC373+AD373+AE373+AF373+AG373),"")</f>
        <v/>
      </c>
      <c r="R373" s="79" t="str">
        <f t="shared" ca="1" si="440"/>
        <v/>
      </c>
      <c r="S373" s="78" t="str">
        <f ca="1">IFERROR((1+'Simulación Cliente'!$E$21)^(R373/360),"")</f>
        <v/>
      </c>
      <c r="T373" s="75" t="str">
        <f t="shared" ca="1" si="441"/>
        <v/>
      </c>
      <c r="X373" s="5">
        <v>352</v>
      </c>
      <c r="Y373" s="4" t="str">
        <f t="shared" si="442"/>
        <v/>
      </c>
      <c r="Z373" s="5" t="str">
        <f t="shared" si="478"/>
        <v/>
      </c>
      <c r="AA373" s="5" t="str">
        <f t="shared" ca="1" si="443"/>
        <v/>
      </c>
      <c r="AB373" s="2" t="str">
        <f t="shared" si="444"/>
        <v/>
      </c>
      <c r="AC373" s="2" t="str">
        <f t="shared" si="479"/>
        <v/>
      </c>
      <c r="AD373" s="16" t="str">
        <f t="shared" si="473"/>
        <v/>
      </c>
      <c r="AE373" s="16" t="str">
        <f t="shared" si="413"/>
        <v/>
      </c>
      <c r="AF373" s="14" t="str">
        <f t="shared" si="445"/>
        <v/>
      </c>
      <c r="AG373" s="5" t="str">
        <f t="shared" si="414"/>
        <v/>
      </c>
      <c r="AH373" s="16" t="str">
        <f t="shared" si="415"/>
        <v/>
      </c>
      <c r="AI373" s="16" t="str">
        <f t="shared" si="416"/>
        <v/>
      </c>
      <c r="AJ373" s="16" t="str">
        <f t="shared" si="446"/>
        <v/>
      </c>
      <c r="AK373" s="16" t="str">
        <f t="shared" ca="1" si="447"/>
        <v/>
      </c>
      <c r="AO373" s="5">
        <v>352</v>
      </c>
      <c r="AP373" s="4" t="str">
        <f t="shared" si="448"/>
        <v/>
      </c>
      <c r="AQ373" s="5" t="str">
        <f t="shared" si="480"/>
        <v/>
      </c>
      <c r="AR373" s="5" t="str">
        <f t="shared" ca="1" si="449"/>
        <v/>
      </c>
      <c r="AS373" s="2" t="str">
        <f t="shared" si="450"/>
        <v/>
      </c>
      <c r="AT373" s="2" t="str">
        <f t="shared" si="481"/>
        <v/>
      </c>
      <c r="AU373" s="16" t="str">
        <f t="shared" si="474"/>
        <v/>
      </c>
      <c r="AV373" s="16" t="str">
        <f t="shared" si="417"/>
        <v/>
      </c>
      <c r="AW373" s="14" t="str">
        <f t="shared" si="451"/>
        <v/>
      </c>
      <c r="AX373" s="5" t="str">
        <f t="shared" si="418"/>
        <v/>
      </c>
      <c r="AY373" s="16" t="str">
        <f t="shared" si="419"/>
        <v/>
      </c>
      <c r="AZ373" s="16" t="str">
        <f t="shared" si="420"/>
        <v/>
      </c>
      <c r="BA373" s="16" t="str">
        <f t="shared" si="452"/>
        <v/>
      </c>
      <c r="BB373" s="16" t="str">
        <f t="shared" ca="1" si="453"/>
        <v/>
      </c>
      <c r="BF373" s="5">
        <v>352</v>
      </c>
      <c r="BG373" s="4" t="str">
        <f t="shared" si="454"/>
        <v/>
      </c>
      <c r="BH373" s="5" t="str">
        <f t="shared" si="482"/>
        <v/>
      </c>
      <c r="BI373" s="5" t="str">
        <f t="shared" ca="1" si="455"/>
        <v/>
      </c>
      <c r="BJ373" s="2" t="str">
        <f t="shared" si="456"/>
        <v/>
      </c>
      <c r="BK373" s="2" t="str">
        <f t="shared" si="483"/>
        <v/>
      </c>
      <c r="BL373" s="16" t="str">
        <f t="shared" si="475"/>
        <v/>
      </c>
      <c r="BM373" s="16" t="str">
        <f t="shared" si="421"/>
        <v/>
      </c>
      <c r="BN373" s="14" t="str">
        <f t="shared" si="457"/>
        <v/>
      </c>
      <c r="BO373" s="5" t="str">
        <f t="shared" si="422"/>
        <v/>
      </c>
      <c r="BP373" s="16" t="str">
        <f t="shared" si="423"/>
        <v/>
      </c>
      <c r="BQ373" s="16" t="str">
        <f t="shared" si="424"/>
        <v/>
      </c>
      <c r="BR373" s="16" t="str">
        <f t="shared" si="458"/>
        <v/>
      </c>
      <c r="BS373" s="16" t="str">
        <f t="shared" ca="1" si="459"/>
        <v/>
      </c>
      <c r="BW373" s="5">
        <v>352</v>
      </c>
      <c r="BX373" s="4" t="str">
        <f t="shared" si="460"/>
        <v/>
      </c>
      <c r="BY373" s="5" t="str">
        <f t="shared" si="484"/>
        <v/>
      </c>
      <c r="BZ373" s="5" t="str">
        <f t="shared" ca="1" si="461"/>
        <v/>
      </c>
      <c r="CA373" s="2" t="str">
        <f t="shared" si="462"/>
        <v/>
      </c>
      <c r="CB373" s="2" t="str">
        <f t="shared" si="485"/>
        <v/>
      </c>
      <c r="CC373" s="16" t="str">
        <f t="shared" si="476"/>
        <v/>
      </c>
      <c r="CD373" s="16" t="str">
        <f t="shared" si="425"/>
        <v/>
      </c>
      <c r="CE373" s="14" t="str">
        <f t="shared" si="463"/>
        <v/>
      </c>
      <c r="CF373" s="5" t="str">
        <f t="shared" si="426"/>
        <v/>
      </c>
      <c r="CG373" s="16" t="str">
        <f t="shared" si="427"/>
        <v/>
      </c>
      <c r="CH373" s="16" t="str">
        <f t="shared" si="428"/>
        <v/>
      </c>
      <c r="CI373" s="16" t="str">
        <f t="shared" si="464"/>
        <v/>
      </c>
      <c r="CJ373" s="16" t="str">
        <f t="shared" ca="1" si="465"/>
        <v/>
      </c>
      <c r="CN373" s="5">
        <v>352</v>
      </c>
      <c r="CO373" s="4" t="str">
        <f t="shared" si="466"/>
        <v/>
      </c>
      <c r="CP373" s="5" t="str">
        <f t="shared" si="486"/>
        <v/>
      </c>
      <c r="CQ373" s="5" t="str">
        <f t="shared" ca="1" si="467"/>
        <v/>
      </c>
      <c r="CR373" s="2" t="str">
        <f t="shared" si="468"/>
        <v/>
      </c>
      <c r="CS373" s="2" t="str">
        <f t="shared" si="487"/>
        <v/>
      </c>
      <c r="CT373" s="16" t="str">
        <f t="shared" si="477"/>
        <v/>
      </c>
      <c r="CU373" s="16" t="str">
        <f t="shared" si="429"/>
        <v/>
      </c>
      <c r="CV373" s="14" t="str">
        <f t="shared" si="469"/>
        <v/>
      </c>
      <c r="CW373" s="5" t="str">
        <f t="shared" si="430"/>
        <v/>
      </c>
      <c r="CX373" s="16" t="str">
        <f t="shared" si="431"/>
        <v/>
      </c>
      <c r="CY373" s="16" t="str">
        <f t="shared" si="432"/>
        <v/>
      </c>
      <c r="CZ373" s="16" t="str">
        <f t="shared" si="470"/>
        <v/>
      </c>
      <c r="DA373" s="16" t="str">
        <f t="shared" ca="1" si="471"/>
        <v/>
      </c>
    </row>
    <row r="374" spans="2:105">
      <c r="B374" s="5">
        <v>353</v>
      </c>
      <c r="C374" s="4" t="str">
        <f t="shared" si="433"/>
        <v/>
      </c>
      <c r="D374" s="5" t="str">
        <f t="shared" si="434"/>
        <v/>
      </c>
      <c r="E374" s="5" t="str">
        <f t="shared" ca="1" si="435"/>
        <v/>
      </c>
      <c r="F374" s="2" t="str">
        <f t="shared" si="436"/>
        <v/>
      </c>
      <c r="G374" s="2" t="str">
        <f t="shared" si="408"/>
        <v/>
      </c>
      <c r="H374" s="16" t="str">
        <f t="shared" si="472"/>
        <v/>
      </c>
      <c r="I374" s="16" t="str">
        <f t="shared" si="409"/>
        <v/>
      </c>
      <c r="J374" s="14" t="str">
        <f t="shared" si="437"/>
        <v/>
      </c>
      <c r="K374" s="5" t="str">
        <f t="shared" si="410"/>
        <v/>
      </c>
      <c r="L374" s="16" t="str">
        <f t="shared" si="411"/>
        <v/>
      </c>
      <c r="M374" s="16" t="str">
        <f t="shared" si="412"/>
        <v/>
      </c>
      <c r="N374" s="16" t="str">
        <f t="shared" si="438"/>
        <v/>
      </c>
      <c r="O374" s="16" t="str">
        <f t="shared" ca="1" si="439"/>
        <v/>
      </c>
      <c r="P374" s="82"/>
      <c r="Q374" s="77" t="str">
        <f>IFERROR(IF('Simulación Cliente'!$H$21="Simple",G374+H374+I374+J374+K374,AC374+AD374+AE374+AF374+AG374),"")</f>
        <v/>
      </c>
      <c r="R374" s="79" t="str">
        <f t="shared" ca="1" si="440"/>
        <v/>
      </c>
      <c r="S374" s="78" t="str">
        <f ca="1">IFERROR((1+'Simulación Cliente'!$E$21)^(R374/360),"")</f>
        <v/>
      </c>
      <c r="T374" s="75" t="str">
        <f t="shared" ca="1" si="441"/>
        <v/>
      </c>
      <c r="X374" s="5">
        <v>353</v>
      </c>
      <c r="Y374" s="4" t="str">
        <f t="shared" si="442"/>
        <v/>
      </c>
      <c r="Z374" s="5" t="str">
        <f t="shared" si="478"/>
        <v/>
      </c>
      <c r="AA374" s="5" t="str">
        <f t="shared" ca="1" si="443"/>
        <v/>
      </c>
      <c r="AB374" s="2" t="str">
        <f t="shared" si="444"/>
        <v/>
      </c>
      <c r="AC374" s="2" t="str">
        <f t="shared" si="479"/>
        <v/>
      </c>
      <c r="AD374" s="16" t="str">
        <f t="shared" si="473"/>
        <v/>
      </c>
      <c r="AE374" s="16" t="str">
        <f t="shared" si="413"/>
        <v/>
      </c>
      <c r="AF374" s="14" t="str">
        <f t="shared" si="445"/>
        <v/>
      </c>
      <c r="AG374" s="5" t="str">
        <f t="shared" si="414"/>
        <v/>
      </c>
      <c r="AH374" s="16" t="str">
        <f t="shared" si="415"/>
        <v/>
      </c>
      <c r="AI374" s="16" t="str">
        <f t="shared" si="416"/>
        <v/>
      </c>
      <c r="AJ374" s="16" t="str">
        <f t="shared" si="446"/>
        <v/>
      </c>
      <c r="AK374" s="16" t="str">
        <f t="shared" ca="1" si="447"/>
        <v/>
      </c>
      <c r="AO374" s="5">
        <v>353</v>
      </c>
      <c r="AP374" s="4" t="str">
        <f t="shared" si="448"/>
        <v/>
      </c>
      <c r="AQ374" s="5" t="str">
        <f t="shared" si="480"/>
        <v/>
      </c>
      <c r="AR374" s="5" t="str">
        <f t="shared" ca="1" si="449"/>
        <v/>
      </c>
      <c r="AS374" s="2" t="str">
        <f t="shared" si="450"/>
        <v/>
      </c>
      <c r="AT374" s="2" t="str">
        <f t="shared" si="481"/>
        <v/>
      </c>
      <c r="AU374" s="16" t="str">
        <f t="shared" si="474"/>
        <v/>
      </c>
      <c r="AV374" s="16" t="str">
        <f t="shared" si="417"/>
        <v/>
      </c>
      <c r="AW374" s="14" t="str">
        <f t="shared" si="451"/>
        <v/>
      </c>
      <c r="AX374" s="5" t="str">
        <f t="shared" si="418"/>
        <v/>
      </c>
      <c r="AY374" s="16" t="str">
        <f t="shared" si="419"/>
        <v/>
      </c>
      <c r="AZ374" s="16" t="str">
        <f t="shared" si="420"/>
        <v/>
      </c>
      <c r="BA374" s="16" t="str">
        <f t="shared" si="452"/>
        <v/>
      </c>
      <c r="BB374" s="16" t="str">
        <f t="shared" ca="1" si="453"/>
        <v/>
      </c>
      <c r="BF374" s="5">
        <v>353</v>
      </c>
      <c r="BG374" s="4" t="str">
        <f t="shared" si="454"/>
        <v/>
      </c>
      <c r="BH374" s="5" t="str">
        <f t="shared" si="482"/>
        <v/>
      </c>
      <c r="BI374" s="5" t="str">
        <f t="shared" ca="1" si="455"/>
        <v/>
      </c>
      <c r="BJ374" s="2" t="str">
        <f t="shared" si="456"/>
        <v/>
      </c>
      <c r="BK374" s="2" t="str">
        <f t="shared" si="483"/>
        <v/>
      </c>
      <c r="BL374" s="16" t="str">
        <f t="shared" si="475"/>
        <v/>
      </c>
      <c r="BM374" s="16" t="str">
        <f t="shared" si="421"/>
        <v/>
      </c>
      <c r="BN374" s="14" t="str">
        <f t="shared" si="457"/>
        <v/>
      </c>
      <c r="BO374" s="5" t="str">
        <f t="shared" si="422"/>
        <v/>
      </c>
      <c r="BP374" s="16" t="str">
        <f t="shared" si="423"/>
        <v/>
      </c>
      <c r="BQ374" s="16" t="str">
        <f t="shared" si="424"/>
        <v/>
      </c>
      <c r="BR374" s="16" t="str">
        <f t="shared" si="458"/>
        <v/>
      </c>
      <c r="BS374" s="16" t="str">
        <f t="shared" ca="1" si="459"/>
        <v/>
      </c>
      <c r="BW374" s="5">
        <v>353</v>
      </c>
      <c r="BX374" s="4" t="str">
        <f t="shared" si="460"/>
        <v/>
      </c>
      <c r="BY374" s="5" t="str">
        <f t="shared" si="484"/>
        <v/>
      </c>
      <c r="BZ374" s="5" t="str">
        <f t="shared" ca="1" si="461"/>
        <v/>
      </c>
      <c r="CA374" s="2" t="str">
        <f t="shared" si="462"/>
        <v/>
      </c>
      <c r="CB374" s="2" t="str">
        <f t="shared" si="485"/>
        <v/>
      </c>
      <c r="CC374" s="16" t="str">
        <f t="shared" si="476"/>
        <v/>
      </c>
      <c r="CD374" s="16" t="str">
        <f t="shared" si="425"/>
        <v/>
      </c>
      <c r="CE374" s="14" t="str">
        <f t="shared" si="463"/>
        <v/>
      </c>
      <c r="CF374" s="5" t="str">
        <f t="shared" si="426"/>
        <v/>
      </c>
      <c r="CG374" s="16" t="str">
        <f t="shared" si="427"/>
        <v/>
      </c>
      <c r="CH374" s="16" t="str">
        <f t="shared" si="428"/>
        <v/>
      </c>
      <c r="CI374" s="16" t="str">
        <f t="shared" si="464"/>
        <v/>
      </c>
      <c r="CJ374" s="16" t="str">
        <f t="shared" ca="1" si="465"/>
        <v/>
      </c>
      <c r="CN374" s="5">
        <v>353</v>
      </c>
      <c r="CO374" s="4" t="str">
        <f t="shared" si="466"/>
        <v/>
      </c>
      <c r="CP374" s="5" t="str">
        <f t="shared" si="486"/>
        <v/>
      </c>
      <c r="CQ374" s="5" t="str">
        <f t="shared" ca="1" si="467"/>
        <v/>
      </c>
      <c r="CR374" s="2" t="str">
        <f t="shared" si="468"/>
        <v/>
      </c>
      <c r="CS374" s="2" t="str">
        <f t="shared" si="487"/>
        <v/>
      </c>
      <c r="CT374" s="16" t="str">
        <f t="shared" si="477"/>
        <v/>
      </c>
      <c r="CU374" s="16" t="str">
        <f t="shared" si="429"/>
        <v/>
      </c>
      <c r="CV374" s="14" t="str">
        <f t="shared" si="469"/>
        <v/>
      </c>
      <c r="CW374" s="5" t="str">
        <f t="shared" si="430"/>
        <v/>
      </c>
      <c r="CX374" s="16" t="str">
        <f t="shared" si="431"/>
        <v/>
      </c>
      <c r="CY374" s="16" t="str">
        <f t="shared" si="432"/>
        <v/>
      </c>
      <c r="CZ374" s="16" t="str">
        <f t="shared" si="470"/>
        <v/>
      </c>
      <c r="DA374" s="16" t="str">
        <f t="shared" ca="1" si="471"/>
        <v/>
      </c>
    </row>
    <row r="375" spans="2:105">
      <c r="B375" s="5">
        <v>354</v>
      </c>
      <c r="C375" s="4" t="str">
        <f t="shared" si="433"/>
        <v/>
      </c>
      <c r="D375" s="5" t="str">
        <f t="shared" si="434"/>
        <v/>
      </c>
      <c r="E375" s="5" t="str">
        <f t="shared" ca="1" si="435"/>
        <v/>
      </c>
      <c r="F375" s="2" t="str">
        <f t="shared" si="436"/>
        <v/>
      </c>
      <c r="G375" s="2" t="str">
        <f t="shared" si="408"/>
        <v/>
      </c>
      <c r="H375" s="16" t="str">
        <f t="shared" si="472"/>
        <v/>
      </c>
      <c r="I375" s="16" t="str">
        <f t="shared" si="409"/>
        <v/>
      </c>
      <c r="J375" s="14" t="str">
        <f t="shared" si="437"/>
        <v/>
      </c>
      <c r="K375" s="5" t="str">
        <f t="shared" si="410"/>
        <v/>
      </c>
      <c r="L375" s="16" t="str">
        <f t="shared" si="411"/>
        <v/>
      </c>
      <c r="M375" s="16" t="str">
        <f t="shared" si="412"/>
        <v/>
      </c>
      <c r="N375" s="16" t="str">
        <f t="shared" si="438"/>
        <v/>
      </c>
      <c r="O375" s="16" t="str">
        <f t="shared" ca="1" si="439"/>
        <v/>
      </c>
      <c r="P375" s="82"/>
      <c r="Q375" s="77" t="str">
        <f>IFERROR(IF('Simulación Cliente'!$H$21="Simple",G375+H375+I375+J375+K375,AC375+AD375+AE375+AF375+AG375),"")</f>
        <v/>
      </c>
      <c r="R375" s="79" t="str">
        <f t="shared" ca="1" si="440"/>
        <v/>
      </c>
      <c r="S375" s="78" t="str">
        <f ca="1">IFERROR((1+'Simulación Cliente'!$E$21)^(R375/360),"")</f>
        <v/>
      </c>
      <c r="T375" s="75" t="str">
        <f t="shared" ca="1" si="441"/>
        <v/>
      </c>
      <c r="X375" s="5">
        <v>354</v>
      </c>
      <c r="Y375" s="4" t="str">
        <f t="shared" si="442"/>
        <v/>
      </c>
      <c r="Z375" s="5" t="str">
        <f t="shared" si="478"/>
        <v/>
      </c>
      <c r="AA375" s="5" t="str">
        <f t="shared" ca="1" si="443"/>
        <v/>
      </c>
      <c r="AB375" s="2" t="str">
        <f t="shared" si="444"/>
        <v/>
      </c>
      <c r="AC375" s="2" t="str">
        <f t="shared" si="479"/>
        <v/>
      </c>
      <c r="AD375" s="16" t="str">
        <f t="shared" si="473"/>
        <v/>
      </c>
      <c r="AE375" s="16" t="str">
        <f t="shared" si="413"/>
        <v/>
      </c>
      <c r="AF375" s="14" t="str">
        <f t="shared" si="445"/>
        <v/>
      </c>
      <c r="AG375" s="5" t="str">
        <f t="shared" si="414"/>
        <v/>
      </c>
      <c r="AH375" s="16" t="str">
        <f t="shared" si="415"/>
        <v/>
      </c>
      <c r="AI375" s="16" t="str">
        <f t="shared" si="416"/>
        <v/>
      </c>
      <c r="AJ375" s="16" t="str">
        <f t="shared" si="446"/>
        <v/>
      </c>
      <c r="AK375" s="16" t="str">
        <f t="shared" ca="1" si="447"/>
        <v/>
      </c>
      <c r="AO375" s="5">
        <v>354</v>
      </c>
      <c r="AP375" s="4" t="str">
        <f t="shared" si="448"/>
        <v/>
      </c>
      <c r="AQ375" s="5" t="str">
        <f t="shared" si="480"/>
        <v/>
      </c>
      <c r="AR375" s="5" t="str">
        <f t="shared" ca="1" si="449"/>
        <v/>
      </c>
      <c r="AS375" s="2" t="str">
        <f t="shared" si="450"/>
        <v/>
      </c>
      <c r="AT375" s="2" t="str">
        <f t="shared" si="481"/>
        <v/>
      </c>
      <c r="AU375" s="16" t="str">
        <f t="shared" si="474"/>
        <v/>
      </c>
      <c r="AV375" s="16" t="str">
        <f t="shared" si="417"/>
        <v/>
      </c>
      <c r="AW375" s="14" t="str">
        <f t="shared" si="451"/>
        <v/>
      </c>
      <c r="AX375" s="5" t="str">
        <f t="shared" si="418"/>
        <v/>
      </c>
      <c r="AY375" s="16" t="str">
        <f t="shared" si="419"/>
        <v/>
      </c>
      <c r="AZ375" s="16" t="str">
        <f t="shared" si="420"/>
        <v/>
      </c>
      <c r="BA375" s="16" t="str">
        <f t="shared" si="452"/>
        <v/>
      </c>
      <c r="BB375" s="16" t="str">
        <f t="shared" ca="1" si="453"/>
        <v/>
      </c>
      <c r="BF375" s="5">
        <v>354</v>
      </c>
      <c r="BG375" s="4" t="str">
        <f t="shared" si="454"/>
        <v/>
      </c>
      <c r="BH375" s="5" t="str">
        <f t="shared" si="482"/>
        <v/>
      </c>
      <c r="BI375" s="5" t="str">
        <f t="shared" ca="1" si="455"/>
        <v/>
      </c>
      <c r="BJ375" s="2" t="str">
        <f t="shared" si="456"/>
        <v/>
      </c>
      <c r="BK375" s="2" t="str">
        <f t="shared" si="483"/>
        <v/>
      </c>
      <c r="BL375" s="16" t="str">
        <f t="shared" si="475"/>
        <v/>
      </c>
      <c r="BM375" s="16" t="str">
        <f t="shared" si="421"/>
        <v/>
      </c>
      <c r="BN375" s="14" t="str">
        <f t="shared" si="457"/>
        <v/>
      </c>
      <c r="BO375" s="5" t="str">
        <f t="shared" si="422"/>
        <v/>
      </c>
      <c r="BP375" s="16" t="str">
        <f t="shared" si="423"/>
        <v/>
      </c>
      <c r="BQ375" s="16" t="str">
        <f t="shared" si="424"/>
        <v/>
      </c>
      <c r="BR375" s="16" t="str">
        <f t="shared" si="458"/>
        <v/>
      </c>
      <c r="BS375" s="16" t="str">
        <f t="shared" ca="1" si="459"/>
        <v/>
      </c>
      <c r="BW375" s="5">
        <v>354</v>
      </c>
      <c r="BX375" s="4" t="str">
        <f t="shared" si="460"/>
        <v/>
      </c>
      <c r="BY375" s="5" t="str">
        <f t="shared" si="484"/>
        <v/>
      </c>
      <c r="BZ375" s="5" t="str">
        <f t="shared" ca="1" si="461"/>
        <v/>
      </c>
      <c r="CA375" s="2" t="str">
        <f t="shared" si="462"/>
        <v/>
      </c>
      <c r="CB375" s="2" t="str">
        <f t="shared" si="485"/>
        <v/>
      </c>
      <c r="CC375" s="16" t="str">
        <f t="shared" si="476"/>
        <v/>
      </c>
      <c r="CD375" s="16" t="str">
        <f t="shared" si="425"/>
        <v/>
      </c>
      <c r="CE375" s="14" t="str">
        <f t="shared" si="463"/>
        <v/>
      </c>
      <c r="CF375" s="5" t="str">
        <f t="shared" si="426"/>
        <v/>
      </c>
      <c r="CG375" s="16" t="str">
        <f t="shared" si="427"/>
        <v/>
      </c>
      <c r="CH375" s="16" t="str">
        <f t="shared" si="428"/>
        <v/>
      </c>
      <c r="CI375" s="16" t="str">
        <f t="shared" si="464"/>
        <v/>
      </c>
      <c r="CJ375" s="16" t="str">
        <f t="shared" ca="1" si="465"/>
        <v/>
      </c>
      <c r="CN375" s="5">
        <v>354</v>
      </c>
      <c r="CO375" s="4" t="str">
        <f t="shared" si="466"/>
        <v/>
      </c>
      <c r="CP375" s="5" t="str">
        <f t="shared" si="486"/>
        <v/>
      </c>
      <c r="CQ375" s="5" t="str">
        <f t="shared" ca="1" si="467"/>
        <v/>
      </c>
      <c r="CR375" s="2" t="str">
        <f t="shared" si="468"/>
        <v/>
      </c>
      <c r="CS375" s="2" t="str">
        <f t="shared" si="487"/>
        <v/>
      </c>
      <c r="CT375" s="16" t="str">
        <f t="shared" si="477"/>
        <v/>
      </c>
      <c r="CU375" s="16" t="str">
        <f t="shared" si="429"/>
        <v/>
      </c>
      <c r="CV375" s="14" t="str">
        <f t="shared" si="469"/>
        <v/>
      </c>
      <c r="CW375" s="5" t="str">
        <f t="shared" si="430"/>
        <v/>
      </c>
      <c r="CX375" s="16" t="str">
        <f t="shared" si="431"/>
        <v/>
      </c>
      <c r="CY375" s="16" t="str">
        <f t="shared" si="432"/>
        <v/>
      </c>
      <c r="CZ375" s="16" t="str">
        <f t="shared" si="470"/>
        <v/>
      </c>
      <c r="DA375" s="16" t="str">
        <f t="shared" ca="1" si="471"/>
        <v/>
      </c>
    </row>
    <row r="376" spans="2:105">
      <c r="B376" s="5">
        <v>355</v>
      </c>
      <c r="C376" s="4" t="str">
        <f t="shared" si="433"/>
        <v/>
      </c>
      <c r="D376" s="5" t="str">
        <f t="shared" si="434"/>
        <v/>
      </c>
      <c r="E376" s="5" t="str">
        <f t="shared" ca="1" si="435"/>
        <v/>
      </c>
      <c r="F376" s="2" t="str">
        <f t="shared" si="436"/>
        <v/>
      </c>
      <c r="G376" s="2" t="str">
        <f t="shared" si="408"/>
        <v/>
      </c>
      <c r="H376" s="16" t="str">
        <f t="shared" si="472"/>
        <v/>
      </c>
      <c r="I376" s="16" t="str">
        <f t="shared" si="409"/>
        <v/>
      </c>
      <c r="J376" s="14" t="str">
        <f t="shared" si="437"/>
        <v/>
      </c>
      <c r="K376" s="5" t="str">
        <f t="shared" si="410"/>
        <v/>
      </c>
      <c r="L376" s="16" t="str">
        <f t="shared" si="411"/>
        <v/>
      </c>
      <c r="M376" s="16" t="str">
        <f t="shared" si="412"/>
        <v/>
      </c>
      <c r="N376" s="16" t="str">
        <f t="shared" si="438"/>
        <v/>
      </c>
      <c r="O376" s="16" t="str">
        <f t="shared" ca="1" si="439"/>
        <v/>
      </c>
      <c r="P376" s="82"/>
      <c r="Q376" s="77" t="str">
        <f>IFERROR(IF('Simulación Cliente'!$H$21="Simple",G376+H376+I376+J376+K376,AC376+AD376+AE376+AF376+AG376),"")</f>
        <v/>
      </c>
      <c r="R376" s="79" t="str">
        <f t="shared" ca="1" si="440"/>
        <v/>
      </c>
      <c r="S376" s="78" t="str">
        <f ca="1">IFERROR((1+'Simulación Cliente'!$E$21)^(R376/360),"")</f>
        <v/>
      </c>
      <c r="T376" s="75" t="str">
        <f t="shared" ca="1" si="441"/>
        <v/>
      </c>
      <c r="X376" s="5">
        <v>355</v>
      </c>
      <c r="Y376" s="4" t="str">
        <f t="shared" si="442"/>
        <v/>
      </c>
      <c r="Z376" s="5" t="str">
        <f t="shared" si="478"/>
        <v/>
      </c>
      <c r="AA376" s="5" t="str">
        <f t="shared" ca="1" si="443"/>
        <v/>
      </c>
      <c r="AB376" s="2" t="str">
        <f t="shared" si="444"/>
        <v/>
      </c>
      <c r="AC376" s="2" t="str">
        <f t="shared" si="479"/>
        <v/>
      </c>
      <c r="AD376" s="16" t="str">
        <f t="shared" si="473"/>
        <v/>
      </c>
      <c r="AE376" s="16" t="str">
        <f t="shared" si="413"/>
        <v/>
      </c>
      <c r="AF376" s="14" t="str">
        <f t="shared" si="445"/>
        <v/>
      </c>
      <c r="AG376" s="5" t="str">
        <f t="shared" si="414"/>
        <v/>
      </c>
      <c r="AH376" s="16" t="str">
        <f t="shared" si="415"/>
        <v/>
      </c>
      <c r="AI376" s="16" t="str">
        <f t="shared" si="416"/>
        <v/>
      </c>
      <c r="AJ376" s="16" t="str">
        <f t="shared" si="446"/>
        <v/>
      </c>
      <c r="AK376" s="16" t="str">
        <f t="shared" ca="1" si="447"/>
        <v/>
      </c>
      <c r="AO376" s="5">
        <v>355</v>
      </c>
      <c r="AP376" s="4" t="str">
        <f t="shared" si="448"/>
        <v/>
      </c>
      <c r="AQ376" s="5" t="str">
        <f t="shared" si="480"/>
        <v/>
      </c>
      <c r="AR376" s="5" t="str">
        <f t="shared" ca="1" si="449"/>
        <v/>
      </c>
      <c r="AS376" s="2" t="str">
        <f t="shared" si="450"/>
        <v/>
      </c>
      <c r="AT376" s="2" t="str">
        <f t="shared" si="481"/>
        <v/>
      </c>
      <c r="AU376" s="16" t="str">
        <f t="shared" si="474"/>
        <v/>
      </c>
      <c r="AV376" s="16" t="str">
        <f t="shared" si="417"/>
        <v/>
      </c>
      <c r="AW376" s="14" t="str">
        <f t="shared" si="451"/>
        <v/>
      </c>
      <c r="AX376" s="5" t="str">
        <f t="shared" si="418"/>
        <v/>
      </c>
      <c r="AY376" s="16" t="str">
        <f t="shared" si="419"/>
        <v/>
      </c>
      <c r="AZ376" s="16" t="str">
        <f t="shared" si="420"/>
        <v/>
      </c>
      <c r="BA376" s="16" t="str">
        <f t="shared" si="452"/>
        <v/>
      </c>
      <c r="BB376" s="16" t="str">
        <f t="shared" ca="1" si="453"/>
        <v/>
      </c>
      <c r="BF376" s="5">
        <v>355</v>
      </c>
      <c r="BG376" s="4" t="str">
        <f t="shared" si="454"/>
        <v/>
      </c>
      <c r="BH376" s="5" t="str">
        <f t="shared" si="482"/>
        <v/>
      </c>
      <c r="BI376" s="5" t="str">
        <f t="shared" ca="1" si="455"/>
        <v/>
      </c>
      <c r="BJ376" s="2" t="str">
        <f t="shared" si="456"/>
        <v/>
      </c>
      <c r="BK376" s="2" t="str">
        <f t="shared" si="483"/>
        <v/>
      </c>
      <c r="BL376" s="16" t="str">
        <f t="shared" si="475"/>
        <v/>
      </c>
      <c r="BM376" s="16" t="str">
        <f t="shared" si="421"/>
        <v/>
      </c>
      <c r="BN376" s="14" t="str">
        <f t="shared" si="457"/>
        <v/>
      </c>
      <c r="BO376" s="5" t="str">
        <f t="shared" si="422"/>
        <v/>
      </c>
      <c r="BP376" s="16" t="str">
        <f t="shared" si="423"/>
        <v/>
      </c>
      <c r="BQ376" s="16" t="str">
        <f t="shared" si="424"/>
        <v/>
      </c>
      <c r="BR376" s="16" t="str">
        <f t="shared" si="458"/>
        <v/>
      </c>
      <c r="BS376" s="16" t="str">
        <f t="shared" ca="1" si="459"/>
        <v/>
      </c>
      <c r="BW376" s="5">
        <v>355</v>
      </c>
      <c r="BX376" s="4" t="str">
        <f t="shared" si="460"/>
        <v/>
      </c>
      <c r="BY376" s="5" t="str">
        <f t="shared" si="484"/>
        <v/>
      </c>
      <c r="BZ376" s="5" t="str">
        <f t="shared" ca="1" si="461"/>
        <v/>
      </c>
      <c r="CA376" s="2" t="str">
        <f t="shared" si="462"/>
        <v/>
      </c>
      <c r="CB376" s="2" t="str">
        <f t="shared" si="485"/>
        <v/>
      </c>
      <c r="CC376" s="16" t="str">
        <f t="shared" si="476"/>
        <v/>
      </c>
      <c r="CD376" s="16" t="str">
        <f t="shared" si="425"/>
        <v/>
      </c>
      <c r="CE376" s="14" t="str">
        <f t="shared" si="463"/>
        <v/>
      </c>
      <c r="CF376" s="5" t="str">
        <f t="shared" si="426"/>
        <v/>
      </c>
      <c r="CG376" s="16" t="str">
        <f t="shared" si="427"/>
        <v/>
      </c>
      <c r="CH376" s="16" t="str">
        <f t="shared" si="428"/>
        <v/>
      </c>
      <c r="CI376" s="16" t="str">
        <f t="shared" si="464"/>
        <v/>
      </c>
      <c r="CJ376" s="16" t="str">
        <f t="shared" ca="1" si="465"/>
        <v/>
      </c>
      <c r="CN376" s="5">
        <v>355</v>
      </c>
      <c r="CO376" s="4" t="str">
        <f t="shared" si="466"/>
        <v/>
      </c>
      <c r="CP376" s="5" t="str">
        <f t="shared" si="486"/>
        <v/>
      </c>
      <c r="CQ376" s="5" t="str">
        <f t="shared" ca="1" si="467"/>
        <v/>
      </c>
      <c r="CR376" s="2" t="str">
        <f t="shared" si="468"/>
        <v/>
      </c>
      <c r="CS376" s="2" t="str">
        <f t="shared" si="487"/>
        <v/>
      </c>
      <c r="CT376" s="16" t="str">
        <f t="shared" si="477"/>
        <v/>
      </c>
      <c r="CU376" s="16" t="str">
        <f t="shared" si="429"/>
        <v/>
      </c>
      <c r="CV376" s="14" t="str">
        <f t="shared" si="469"/>
        <v/>
      </c>
      <c r="CW376" s="5" t="str">
        <f t="shared" si="430"/>
        <v/>
      </c>
      <c r="CX376" s="16" t="str">
        <f t="shared" si="431"/>
        <v/>
      </c>
      <c r="CY376" s="16" t="str">
        <f t="shared" si="432"/>
        <v/>
      </c>
      <c r="CZ376" s="16" t="str">
        <f t="shared" si="470"/>
        <v/>
      </c>
      <c r="DA376" s="16" t="str">
        <f t="shared" ca="1" si="471"/>
        <v/>
      </c>
    </row>
    <row r="377" spans="2:105">
      <c r="B377" s="5">
        <v>356</v>
      </c>
      <c r="C377" s="4" t="str">
        <f t="shared" si="433"/>
        <v/>
      </c>
      <c r="D377" s="5" t="str">
        <f t="shared" si="434"/>
        <v/>
      </c>
      <c r="E377" s="5" t="str">
        <f t="shared" ca="1" si="435"/>
        <v/>
      </c>
      <c r="F377" s="2" t="str">
        <f t="shared" si="436"/>
        <v/>
      </c>
      <c r="G377" s="2" t="str">
        <f t="shared" si="408"/>
        <v/>
      </c>
      <c r="H377" s="16" t="str">
        <f t="shared" si="472"/>
        <v/>
      </c>
      <c r="I377" s="16" t="str">
        <f t="shared" si="409"/>
        <v/>
      </c>
      <c r="J377" s="14" t="str">
        <f t="shared" si="437"/>
        <v/>
      </c>
      <c r="K377" s="5" t="str">
        <f t="shared" si="410"/>
        <v/>
      </c>
      <c r="L377" s="16" t="str">
        <f t="shared" si="411"/>
        <v/>
      </c>
      <c r="M377" s="16" t="str">
        <f t="shared" si="412"/>
        <v/>
      </c>
      <c r="N377" s="16" t="str">
        <f t="shared" si="438"/>
        <v/>
      </c>
      <c r="O377" s="16" t="str">
        <f t="shared" ca="1" si="439"/>
        <v/>
      </c>
      <c r="P377" s="82"/>
      <c r="Q377" s="77" t="str">
        <f>IFERROR(IF('Simulación Cliente'!$H$21="Simple",G377+H377+I377+J377+K377,AC377+AD377+AE377+AF377+AG377),"")</f>
        <v/>
      </c>
      <c r="R377" s="79" t="str">
        <f t="shared" ca="1" si="440"/>
        <v/>
      </c>
      <c r="S377" s="78" t="str">
        <f ca="1">IFERROR((1+'Simulación Cliente'!$E$21)^(R377/360),"")</f>
        <v/>
      </c>
      <c r="T377" s="75" t="str">
        <f t="shared" ca="1" si="441"/>
        <v/>
      </c>
      <c r="X377" s="5">
        <v>356</v>
      </c>
      <c r="Y377" s="4" t="str">
        <f t="shared" si="442"/>
        <v/>
      </c>
      <c r="Z377" s="5" t="str">
        <f t="shared" si="478"/>
        <v/>
      </c>
      <c r="AA377" s="5" t="str">
        <f t="shared" ca="1" si="443"/>
        <v/>
      </c>
      <c r="AB377" s="2" t="str">
        <f t="shared" si="444"/>
        <v/>
      </c>
      <c r="AC377" s="2" t="str">
        <f t="shared" si="479"/>
        <v/>
      </c>
      <c r="AD377" s="16" t="str">
        <f t="shared" si="473"/>
        <v/>
      </c>
      <c r="AE377" s="16" t="str">
        <f t="shared" si="413"/>
        <v/>
      </c>
      <c r="AF377" s="14" t="str">
        <f t="shared" si="445"/>
        <v/>
      </c>
      <c r="AG377" s="5" t="str">
        <f t="shared" si="414"/>
        <v/>
      </c>
      <c r="AH377" s="16" t="str">
        <f t="shared" si="415"/>
        <v/>
      </c>
      <c r="AI377" s="16" t="str">
        <f t="shared" si="416"/>
        <v/>
      </c>
      <c r="AJ377" s="16" t="str">
        <f t="shared" si="446"/>
        <v/>
      </c>
      <c r="AK377" s="16" t="str">
        <f t="shared" ca="1" si="447"/>
        <v/>
      </c>
      <c r="AO377" s="5">
        <v>356</v>
      </c>
      <c r="AP377" s="4" t="str">
        <f t="shared" si="448"/>
        <v/>
      </c>
      <c r="AQ377" s="5" t="str">
        <f t="shared" si="480"/>
        <v/>
      </c>
      <c r="AR377" s="5" t="str">
        <f t="shared" ca="1" si="449"/>
        <v/>
      </c>
      <c r="AS377" s="2" t="str">
        <f t="shared" si="450"/>
        <v/>
      </c>
      <c r="AT377" s="2" t="str">
        <f t="shared" si="481"/>
        <v/>
      </c>
      <c r="AU377" s="16" t="str">
        <f t="shared" si="474"/>
        <v/>
      </c>
      <c r="AV377" s="16" t="str">
        <f t="shared" si="417"/>
        <v/>
      </c>
      <c r="AW377" s="14" t="str">
        <f t="shared" si="451"/>
        <v/>
      </c>
      <c r="AX377" s="5" t="str">
        <f t="shared" si="418"/>
        <v/>
      </c>
      <c r="AY377" s="16" t="str">
        <f t="shared" si="419"/>
        <v/>
      </c>
      <c r="AZ377" s="16" t="str">
        <f t="shared" si="420"/>
        <v/>
      </c>
      <c r="BA377" s="16" t="str">
        <f t="shared" si="452"/>
        <v/>
      </c>
      <c r="BB377" s="16" t="str">
        <f t="shared" ca="1" si="453"/>
        <v/>
      </c>
      <c r="BF377" s="5">
        <v>356</v>
      </c>
      <c r="BG377" s="4" t="str">
        <f t="shared" si="454"/>
        <v/>
      </c>
      <c r="BH377" s="5" t="str">
        <f t="shared" si="482"/>
        <v/>
      </c>
      <c r="BI377" s="5" t="str">
        <f t="shared" ca="1" si="455"/>
        <v/>
      </c>
      <c r="BJ377" s="2" t="str">
        <f t="shared" si="456"/>
        <v/>
      </c>
      <c r="BK377" s="2" t="str">
        <f t="shared" si="483"/>
        <v/>
      </c>
      <c r="BL377" s="16" t="str">
        <f t="shared" si="475"/>
        <v/>
      </c>
      <c r="BM377" s="16" t="str">
        <f t="shared" si="421"/>
        <v/>
      </c>
      <c r="BN377" s="14" t="str">
        <f t="shared" si="457"/>
        <v/>
      </c>
      <c r="BO377" s="5" t="str">
        <f t="shared" si="422"/>
        <v/>
      </c>
      <c r="BP377" s="16" t="str">
        <f t="shared" si="423"/>
        <v/>
      </c>
      <c r="BQ377" s="16" t="str">
        <f t="shared" si="424"/>
        <v/>
      </c>
      <c r="BR377" s="16" t="str">
        <f t="shared" si="458"/>
        <v/>
      </c>
      <c r="BS377" s="16" t="str">
        <f t="shared" ca="1" si="459"/>
        <v/>
      </c>
      <c r="BW377" s="5">
        <v>356</v>
      </c>
      <c r="BX377" s="4" t="str">
        <f t="shared" si="460"/>
        <v/>
      </c>
      <c r="BY377" s="5" t="str">
        <f t="shared" si="484"/>
        <v/>
      </c>
      <c r="BZ377" s="5" t="str">
        <f t="shared" ca="1" si="461"/>
        <v/>
      </c>
      <c r="CA377" s="2" t="str">
        <f t="shared" si="462"/>
        <v/>
      </c>
      <c r="CB377" s="2" t="str">
        <f t="shared" si="485"/>
        <v/>
      </c>
      <c r="CC377" s="16" t="str">
        <f t="shared" si="476"/>
        <v/>
      </c>
      <c r="CD377" s="16" t="str">
        <f t="shared" si="425"/>
        <v/>
      </c>
      <c r="CE377" s="14" t="str">
        <f t="shared" si="463"/>
        <v/>
      </c>
      <c r="CF377" s="5" t="str">
        <f t="shared" si="426"/>
        <v/>
      </c>
      <c r="CG377" s="16" t="str">
        <f t="shared" si="427"/>
        <v/>
      </c>
      <c r="CH377" s="16" t="str">
        <f t="shared" si="428"/>
        <v/>
      </c>
      <c r="CI377" s="16" t="str">
        <f t="shared" si="464"/>
        <v/>
      </c>
      <c r="CJ377" s="16" t="str">
        <f t="shared" ca="1" si="465"/>
        <v/>
      </c>
      <c r="CN377" s="5">
        <v>356</v>
      </c>
      <c r="CO377" s="4" t="str">
        <f t="shared" si="466"/>
        <v/>
      </c>
      <c r="CP377" s="5" t="str">
        <f t="shared" si="486"/>
        <v/>
      </c>
      <c r="CQ377" s="5" t="str">
        <f t="shared" ca="1" si="467"/>
        <v/>
      </c>
      <c r="CR377" s="2" t="str">
        <f t="shared" si="468"/>
        <v/>
      </c>
      <c r="CS377" s="2" t="str">
        <f t="shared" si="487"/>
        <v/>
      </c>
      <c r="CT377" s="16" t="str">
        <f t="shared" si="477"/>
        <v/>
      </c>
      <c r="CU377" s="16" t="str">
        <f t="shared" si="429"/>
        <v/>
      </c>
      <c r="CV377" s="14" t="str">
        <f t="shared" si="469"/>
        <v/>
      </c>
      <c r="CW377" s="5" t="str">
        <f t="shared" si="430"/>
        <v/>
      </c>
      <c r="CX377" s="16" t="str">
        <f t="shared" si="431"/>
        <v/>
      </c>
      <c r="CY377" s="16" t="str">
        <f t="shared" si="432"/>
        <v/>
      </c>
      <c r="CZ377" s="16" t="str">
        <f t="shared" si="470"/>
        <v/>
      </c>
      <c r="DA377" s="16" t="str">
        <f t="shared" ca="1" si="471"/>
        <v/>
      </c>
    </row>
    <row r="378" spans="2:105">
      <c r="B378" s="5">
        <v>357</v>
      </c>
      <c r="C378" s="4" t="str">
        <f t="shared" si="433"/>
        <v/>
      </c>
      <c r="D378" s="5" t="str">
        <f t="shared" si="434"/>
        <v/>
      </c>
      <c r="E378" s="5" t="str">
        <f t="shared" ca="1" si="435"/>
        <v/>
      </c>
      <c r="F378" s="2" t="str">
        <f t="shared" si="436"/>
        <v/>
      </c>
      <c r="G378" s="2" t="str">
        <f t="shared" si="408"/>
        <v/>
      </c>
      <c r="H378" s="16" t="str">
        <f t="shared" si="472"/>
        <v/>
      </c>
      <c r="I378" s="16" t="str">
        <f t="shared" si="409"/>
        <v/>
      </c>
      <c r="J378" s="14" t="str">
        <f t="shared" si="437"/>
        <v/>
      </c>
      <c r="K378" s="5" t="str">
        <f t="shared" si="410"/>
        <v/>
      </c>
      <c r="L378" s="16" t="str">
        <f t="shared" si="411"/>
        <v/>
      </c>
      <c r="M378" s="16" t="str">
        <f t="shared" si="412"/>
        <v/>
      </c>
      <c r="N378" s="16" t="str">
        <f t="shared" si="438"/>
        <v/>
      </c>
      <c r="O378" s="16" t="str">
        <f t="shared" ca="1" si="439"/>
        <v/>
      </c>
      <c r="P378" s="82"/>
      <c r="Q378" s="77" t="str">
        <f>IFERROR(IF('Simulación Cliente'!$H$21="Simple",G378+H378+I378+J378+K378,AC378+AD378+AE378+AF378+AG378),"")</f>
        <v/>
      </c>
      <c r="R378" s="79" t="str">
        <f t="shared" ca="1" si="440"/>
        <v/>
      </c>
      <c r="S378" s="78" t="str">
        <f ca="1">IFERROR((1+'Simulación Cliente'!$E$21)^(R378/360),"")</f>
        <v/>
      </c>
      <c r="T378" s="75" t="str">
        <f t="shared" ca="1" si="441"/>
        <v/>
      </c>
      <c r="X378" s="5">
        <v>357</v>
      </c>
      <c r="Y378" s="4" t="str">
        <f t="shared" si="442"/>
        <v/>
      </c>
      <c r="Z378" s="5" t="str">
        <f t="shared" si="478"/>
        <v/>
      </c>
      <c r="AA378" s="5" t="str">
        <f t="shared" ca="1" si="443"/>
        <v/>
      </c>
      <c r="AB378" s="2" t="str">
        <f t="shared" si="444"/>
        <v/>
      </c>
      <c r="AC378" s="2" t="str">
        <f t="shared" si="479"/>
        <v/>
      </c>
      <c r="AD378" s="16" t="str">
        <f t="shared" si="473"/>
        <v/>
      </c>
      <c r="AE378" s="16" t="str">
        <f t="shared" si="413"/>
        <v/>
      </c>
      <c r="AF378" s="14" t="str">
        <f t="shared" si="445"/>
        <v/>
      </c>
      <c r="AG378" s="5" t="str">
        <f t="shared" si="414"/>
        <v/>
      </c>
      <c r="AH378" s="16" t="str">
        <f t="shared" si="415"/>
        <v/>
      </c>
      <c r="AI378" s="16" t="str">
        <f t="shared" si="416"/>
        <v/>
      </c>
      <c r="AJ378" s="16" t="str">
        <f t="shared" si="446"/>
        <v/>
      </c>
      <c r="AK378" s="16" t="str">
        <f t="shared" ca="1" si="447"/>
        <v/>
      </c>
      <c r="AO378" s="5">
        <v>357</v>
      </c>
      <c r="AP378" s="4" t="str">
        <f t="shared" si="448"/>
        <v/>
      </c>
      <c r="AQ378" s="5" t="str">
        <f t="shared" si="480"/>
        <v/>
      </c>
      <c r="AR378" s="5" t="str">
        <f t="shared" ca="1" si="449"/>
        <v/>
      </c>
      <c r="AS378" s="2" t="str">
        <f t="shared" si="450"/>
        <v/>
      </c>
      <c r="AT378" s="2" t="str">
        <f t="shared" si="481"/>
        <v/>
      </c>
      <c r="AU378" s="16" t="str">
        <f t="shared" si="474"/>
        <v/>
      </c>
      <c r="AV378" s="16" t="str">
        <f t="shared" si="417"/>
        <v/>
      </c>
      <c r="AW378" s="14" t="str">
        <f t="shared" si="451"/>
        <v/>
      </c>
      <c r="AX378" s="5" t="str">
        <f t="shared" si="418"/>
        <v/>
      </c>
      <c r="AY378" s="16" t="str">
        <f t="shared" si="419"/>
        <v/>
      </c>
      <c r="AZ378" s="16" t="str">
        <f t="shared" si="420"/>
        <v/>
      </c>
      <c r="BA378" s="16" t="str">
        <f t="shared" si="452"/>
        <v/>
      </c>
      <c r="BB378" s="16" t="str">
        <f t="shared" ca="1" si="453"/>
        <v/>
      </c>
      <c r="BF378" s="5">
        <v>357</v>
      </c>
      <c r="BG378" s="4" t="str">
        <f t="shared" si="454"/>
        <v/>
      </c>
      <c r="BH378" s="5" t="str">
        <f t="shared" si="482"/>
        <v/>
      </c>
      <c r="BI378" s="5" t="str">
        <f t="shared" ca="1" si="455"/>
        <v/>
      </c>
      <c r="BJ378" s="2" t="str">
        <f t="shared" si="456"/>
        <v/>
      </c>
      <c r="BK378" s="2" t="str">
        <f t="shared" si="483"/>
        <v/>
      </c>
      <c r="BL378" s="16" t="str">
        <f t="shared" si="475"/>
        <v/>
      </c>
      <c r="BM378" s="16" t="str">
        <f t="shared" si="421"/>
        <v/>
      </c>
      <c r="BN378" s="14" t="str">
        <f t="shared" si="457"/>
        <v/>
      </c>
      <c r="BO378" s="5" t="str">
        <f t="shared" si="422"/>
        <v/>
      </c>
      <c r="BP378" s="16" t="str">
        <f t="shared" si="423"/>
        <v/>
      </c>
      <c r="BQ378" s="16" t="str">
        <f t="shared" si="424"/>
        <v/>
      </c>
      <c r="BR378" s="16" t="str">
        <f t="shared" si="458"/>
        <v/>
      </c>
      <c r="BS378" s="16" t="str">
        <f t="shared" ca="1" si="459"/>
        <v/>
      </c>
      <c r="BW378" s="5">
        <v>357</v>
      </c>
      <c r="BX378" s="4" t="str">
        <f t="shared" si="460"/>
        <v/>
      </c>
      <c r="BY378" s="5" t="str">
        <f t="shared" si="484"/>
        <v/>
      </c>
      <c r="BZ378" s="5" t="str">
        <f t="shared" ca="1" si="461"/>
        <v/>
      </c>
      <c r="CA378" s="2" t="str">
        <f t="shared" si="462"/>
        <v/>
      </c>
      <c r="CB378" s="2" t="str">
        <f t="shared" si="485"/>
        <v/>
      </c>
      <c r="CC378" s="16" t="str">
        <f t="shared" si="476"/>
        <v/>
      </c>
      <c r="CD378" s="16" t="str">
        <f t="shared" si="425"/>
        <v/>
      </c>
      <c r="CE378" s="14" t="str">
        <f t="shared" si="463"/>
        <v/>
      </c>
      <c r="CF378" s="5" t="str">
        <f t="shared" si="426"/>
        <v/>
      </c>
      <c r="CG378" s="16" t="str">
        <f t="shared" si="427"/>
        <v/>
      </c>
      <c r="CH378" s="16" t="str">
        <f t="shared" si="428"/>
        <v/>
      </c>
      <c r="CI378" s="16" t="str">
        <f t="shared" si="464"/>
        <v/>
      </c>
      <c r="CJ378" s="16" t="str">
        <f t="shared" ca="1" si="465"/>
        <v/>
      </c>
      <c r="CN378" s="5">
        <v>357</v>
      </c>
      <c r="CO378" s="4" t="str">
        <f t="shared" si="466"/>
        <v/>
      </c>
      <c r="CP378" s="5" t="str">
        <f t="shared" si="486"/>
        <v/>
      </c>
      <c r="CQ378" s="5" t="str">
        <f t="shared" ca="1" si="467"/>
        <v/>
      </c>
      <c r="CR378" s="2" t="str">
        <f t="shared" si="468"/>
        <v/>
      </c>
      <c r="CS378" s="2" t="str">
        <f t="shared" si="487"/>
        <v/>
      </c>
      <c r="CT378" s="16" t="str">
        <f t="shared" si="477"/>
        <v/>
      </c>
      <c r="CU378" s="16" t="str">
        <f t="shared" si="429"/>
        <v/>
      </c>
      <c r="CV378" s="14" t="str">
        <f t="shared" si="469"/>
        <v/>
      </c>
      <c r="CW378" s="5" t="str">
        <f t="shared" si="430"/>
        <v/>
      </c>
      <c r="CX378" s="16" t="str">
        <f t="shared" si="431"/>
        <v/>
      </c>
      <c r="CY378" s="16" t="str">
        <f t="shared" si="432"/>
        <v/>
      </c>
      <c r="CZ378" s="16" t="str">
        <f t="shared" si="470"/>
        <v/>
      </c>
      <c r="DA378" s="16" t="str">
        <f t="shared" ca="1" si="471"/>
        <v/>
      </c>
    </row>
    <row r="379" spans="2:105">
      <c r="B379" s="5">
        <v>358</v>
      </c>
      <c r="C379" s="4" t="str">
        <f t="shared" si="433"/>
        <v/>
      </c>
      <c r="D379" s="5" t="str">
        <f t="shared" si="434"/>
        <v/>
      </c>
      <c r="E379" s="5" t="str">
        <f t="shared" ca="1" si="435"/>
        <v/>
      </c>
      <c r="F379" s="2" t="str">
        <f t="shared" si="436"/>
        <v/>
      </c>
      <c r="G379" s="2" t="str">
        <f t="shared" si="408"/>
        <v/>
      </c>
      <c r="H379" s="16" t="str">
        <f t="shared" si="472"/>
        <v/>
      </c>
      <c r="I379" s="16" t="str">
        <f t="shared" si="409"/>
        <v/>
      </c>
      <c r="J379" s="14" t="str">
        <f t="shared" si="437"/>
        <v/>
      </c>
      <c r="K379" s="5" t="str">
        <f t="shared" si="410"/>
        <v/>
      </c>
      <c r="L379" s="16" t="str">
        <f t="shared" si="411"/>
        <v/>
      </c>
      <c r="M379" s="16" t="str">
        <f t="shared" si="412"/>
        <v/>
      </c>
      <c r="N379" s="16" t="str">
        <f t="shared" si="438"/>
        <v/>
      </c>
      <c r="O379" s="16" t="str">
        <f t="shared" ca="1" si="439"/>
        <v/>
      </c>
      <c r="P379" s="82"/>
      <c r="Q379" s="77" t="str">
        <f>IFERROR(IF('Simulación Cliente'!$H$21="Simple",G379+H379+I379+J379+K379,AC379+AD379+AE379+AF379+AG379),"")</f>
        <v/>
      </c>
      <c r="R379" s="79" t="str">
        <f t="shared" ca="1" si="440"/>
        <v/>
      </c>
      <c r="S379" s="78" t="str">
        <f ca="1">IFERROR((1+'Simulación Cliente'!$E$21)^(R379/360),"")</f>
        <v/>
      </c>
      <c r="T379" s="75" t="str">
        <f t="shared" ca="1" si="441"/>
        <v/>
      </c>
      <c r="X379" s="5">
        <v>358</v>
      </c>
      <c r="Y379" s="4" t="str">
        <f t="shared" si="442"/>
        <v/>
      </c>
      <c r="Z379" s="5" t="str">
        <f t="shared" si="478"/>
        <v/>
      </c>
      <c r="AA379" s="5" t="str">
        <f t="shared" ca="1" si="443"/>
        <v/>
      </c>
      <c r="AB379" s="2" t="str">
        <f t="shared" si="444"/>
        <v/>
      </c>
      <c r="AC379" s="2" t="str">
        <f t="shared" si="479"/>
        <v/>
      </c>
      <c r="AD379" s="16" t="str">
        <f t="shared" si="473"/>
        <v/>
      </c>
      <c r="AE379" s="16" t="str">
        <f t="shared" si="413"/>
        <v/>
      </c>
      <c r="AF379" s="14" t="str">
        <f t="shared" si="445"/>
        <v/>
      </c>
      <c r="AG379" s="5" t="str">
        <f t="shared" si="414"/>
        <v/>
      </c>
      <c r="AH379" s="16" t="str">
        <f t="shared" si="415"/>
        <v/>
      </c>
      <c r="AI379" s="16" t="str">
        <f t="shared" si="416"/>
        <v/>
      </c>
      <c r="AJ379" s="16" t="str">
        <f t="shared" si="446"/>
        <v/>
      </c>
      <c r="AK379" s="16" t="str">
        <f t="shared" ca="1" si="447"/>
        <v/>
      </c>
      <c r="AO379" s="5">
        <v>358</v>
      </c>
      <c r="AP379" s="4" t="str">
        <f t="shared" si="448"/>
        <v/>
      </c>
      <c r="AQ379" s="5" t="str">
        <f t="shared" si="480"/>
        <v/>
      </c>
      <c r="AR379" s="5" t="str">
        <f t="shared" ca="1" si="449"/>
        <v/>
      </c>
      <c r="AS379" s="2" t="str">
        <f t="shared" si="450"/>
        <v/>
      </c>
      <c r="AT379" s="2" t="str">
        <f t="shared" si="481"/>
        <v/>
      </c>
      <c r="AU379" s="16" t="str">
        <f t="shared" si="474"/>
        <v/>
      </c>
      <c r="AV379" s="16" t="str">
        <f t="shared" si="417"/>
        <v/>
      </c>
      <c r="AW379" s="14" t="str">
        <f t="shared" si="451"/>
        <v/>
      </c>
      <c r="AX379" s="5" t="str">
        <f t="shared" si="418"/>
        <v/>
      </c>
      <c r="AY379" s="16" t="str">
        <f t="shared" si="419"/>
        <v/>
      </c>
      <c r="AZ379" s="16" t="str">
        <f t="shared" si="420"/>
        <v/>
      </c>
      <c r="BA379" s="16" t="str">
        <f t="shared" si="452"/>
        <v/>
      </c>
      <c r="BB379" s="16" t="str">
        <f t="shared" ca="1" si="453"/>
        <v/>
      </c>
      <c r="BF379" s="5">
        <v>358</v>
      </c>
      <c r="BG379" s="4" t="str">
        <f t="shared" si="454"/>
        <v/>
      </c>
      <c r="BH379" s="5" t="str">
        <f t="shared" si="482"/>
        <v/>
      </c>
      <c r="BI379" s="5" t="str">
        <f t="shared" ca="1" si="455"/>
        <v/>
      </c>
      <c r="BJ379" s="2" t="str">
        <f t="shared" si="456"/>
        <v/>
      </c>
      <c r="BK379" s="2" t="str">
        <f t="shared" si="483"/>
        <v/>
      </c>
      <c r="BL379" s="16" t="str">
        <f t="shared" si="475"/>
        <v/>
      </c>
      <c r="BM379" s="16" t="str">
        <f t="shared" si="421"/>
        <v/>
      </c>
      <c r="BN379" s="14" t="str">
        <f t="shared" si="457"/>
        <v/>
      </c>
      <c r="BO379" s="5" t="str">
        <f t="shared" si="422"/>
        <v/>
      </c>
      <c r="BP379" s="16" t="str">
        <f t="shared" si="423"/>
        <v/>
      </c>
      <c r="BQ379" s="16" t="str">
        <f t="shared" si="424"/>
        <v/>
      </c>
      <c r="BR379" s="16" t="str">
        <f t="shared" si="458"/>
        <v/>
      </c>
      <c r="BS379" s="16" t="str">
        <f t="shared" ca="1" si="459"/>
        <v/>
      </c>
      <c r="BW379" s="5">
        <v>358</v>
      </c>
      <c r="BX379" s="4" t="str">
        <f t="shared" si="460"/>
        <v/>
      </c>
      <c r="BY379" s="5" t="str">
        <f t="shared" si="484"/>
        <v/>
      </c>
      <c r="BZ379" s="5" t="str">
        <f t="shared" ca="1" si="461"/>
        <v/>
      </c>
      <c r="CA379" s="2" t="str">
        <f t="shared" si="462"/>
        <v/>
      </c>
      <c r="CB379" s="2" t="str">
        <f t="shared" si="485"/>
        <v/>
      </c>
      <c r="CC379" s="16" t="str">
        <f t="shared" si="476"/>
        <v/>
      </c>
      <c r="CD379" s="16" t="str">
        <f t="shared" si="425"/>
        <v/>
      </c>
      <c r="CE379" s="14" t="str">
        <f t="shared" si="463"/>
        <v/>
      </c>
      <c r="CF379" s="5" t="str">
        <f t="shared" si="426"/>
        <v/>
      </c>
      <c r="CG379" s="16" t="str">
        <f t="shared" si="427"/>
        <v/>
      </c>
      <c r="CH379" s="16" t="str">
        <f t="shared" si="428"/>
        <v/>
      </c>
      <c r="CI379" s="16" t="str">
        <f t="shared" si="464"/>
        <v/>
      </c>
      <c r="CJ379" s="16" t="str">
        <f t="shared" ca="1" si="465"/>
        <v/>
      </c>
      <c r="CN379" s="5">
        <v>358</v>
      </c>
      <c r="CO379" s="4" t="str">
        <f t="shared" si="466"/>
        <v/>
      </c>
      <c r="CP379" s="5" t="str">
        <f t="shared" si="486"/>
        <v/>
      </c>
      <c r="CQ379" s="5" t="str">
        <f t="shared" ca="1" si="467"/>
        <v/>
      </c>
      <c r="CR379" s="2" t="str">
        <f t="shared" si="468"/>
        <v/>
      </c>
      <c r="CS379" s="2" t="str">
        <f t="shared" si="487"/>
        <v/>
      </c>
      <c r="CT379" s="16" t="str">
        <f t="shared" si="477"/>
        <v/>
      </c>
      <c r="CU379" s="16" t="str">
        <f t="shared" si="429"/>
        <v/>
      </c>
      <c r="CV379" s="14" t="str">
        <f t="shared" si="469"/>
        <v/>
      </c>
      <c r="CW379" s="5" t="str">
        <f t="shared" si="430"/>
        <v/>
      </c>
      <c r="CX379" s="16" t="str">
        <f t="shared" si="431"/>
        <v/>
      </c>
      <c r="CY379" s="16" t="str">
        <f t="shared" si="432"/>
        <v/>
      </c>
      <c r="CZ379" s="16" t="str">
        <f t="shared" si="470"/>
        <v/>
      </c>
      <c r="DA379" s="16" t="str">
        <f t="shared" ca="1" si="471"/>
        <v/>
      </c>
    </row>
    <row r="380" spans="2:105">
      <c r="B380" s="5">
        <v>359</v>
      </c>
      <c r="C380" s="4" t="str">
        <f t="shared" si="433"/>
        <v/>
      </c>
      <c r="D380" s="5" t="str">
        <f t="shared" si="434"/>
        <v/>
      </c>
      <c r="E380" s="5" t="str">
        <f t="shared" ca="1" si="435"/>
        <v/>
      </c>
      <c r="F380" s="2" t="str">
        <f t="shared" si="436"/>
        <v/>
      </c>
      <c r="G380" s="2" t="str">
        <f t="shared" si="408"/>
        <v/>
      </c>
      <c r="H380" s="16" t="str">
        <f t="shared" si="472"/>
        <v/>
      </c>
      <c r="I380" s="16" t="str">
        <f t="shared" si="409"/>
        <v/>
      </c>
      <c r="J380" s="14" t="str">
        <f t="shared" si="437"/>
        <v/>
      </c>
      <c r="K380" s="5" t="str">
        <f t="shared" si="410"/>
        <v/>
      </c>
      <c r="L380" s="16" t="str">
        <f t="shared" si="411"/>
        <v/>
      </c>
      <c r="M380" s="16" t="str">
        <f t="shared" si="412"/>
        <v/>
      </c>
      <c r="N380" s="16" t="str">
        <f t="shared" si="438"/>
        <v/>
      </c>
      <c r="O380" s="16" t="str">
        <f t="shared" ca="1" si="439"/>
        <v/>
      </c>
      <c r="P380" s="82"/>
      <c r="Q380" s="77" t="str">
        <f>IFERROR(IF('Simulación Cliente'!$H$21="Simple",G380+H380+I380+J380+K380,AC380+AD380+AE380+AF380+AG380),"")</f>
        <v/>
      </c>
      <c r="R380" s="79" t="str">
        <f t="shared" ca="1" si="440"/>
        <v/>
      </c>
      <c r="S380" s="78" t="str">
        <f ca="1">IFERROR((1+'Simulación Cliente'!$E$21)^(R380/360),"")</f>
        <v/>
      </c>
      <c r="T380" s="75" t="str">
        <f t="shared" ca="1" si="441"/>
        <v/>
      </c>
      <c r="X380" s="5">
        <v>359</v>
      </c>
      <c r="Y380" s="4" t="str">
        <f t="shared" si="442"/>
        <v/>
      </c>
      <c r="Z380" s="5" t="str">
        <f t="shared" si="478"/>
        <v/>
      </c>
      <c r="AA380" s="5" t="str">
        <f t="shared" ca="1" si="443"/>
        <v/>
      </c>
      <c r="AB380" s="2" t="str">
        <f t="shared" si="444"/>
        <v/>
      </c>
      <c r="AC380" s="2" t="str">
        <f t="shared" si="479"/>
        <v/>
      </c>
      <c r="AD380" s="16" t="str">
        <f t="shared" si="473"/>
        <v/>
      </c>
      <c r="AE380" s="16" t="str">
        <f t="shared" si="413"/>
        <v/>
      </c>
      <c r="AF380" s="14" t="str">
        <f t="shared" si="445"/>
        <v/>
      </c>
      <c r="AG380" s="5" t="str">
        <f t="shared" si="414"/>
        <v/>
      </c>
      <c r="AH380" s="16" t="str">
        <f t="shared" si="415"/>
        <v/>
      </c>
      <c r="AI380" s="16" t="str">
        <f t="shared" si="416"/>
        <v/>
      </c>
      <c r="AJ380" s="16" t="str">
        <f t="shared" si="446"/>
        <v/>
      </c>
      <c r="AK380" s="16" t="str">
        <f t="shared" ca="1" si="447"/>
        <v/>
      </c>
      <c r="AO380" s="5">
        <v>359</v>
      </c>
      <c r="AP380" s="4" t="str">
        <f t="shared" si="448"/>
        <v/>
      </c>
      <c r="AQ380" s="5" t="str">
        <f t="shared" si="480"/>
        <v/>
      </c>
      <c r="AR380" s="5" t="str">
        <f t="shared" ca="1" si="449"/>
        <v/>
      </c>
      <c r="AS380" s="2" t="str">
        <f t="shared" si="450"/>
        <v/>
      </c>
      <c r="AT380" s="2" t="str">
        <f t="shared" si="481"/>
        <v/>
      </c>
      <c r="AU380" s="16" t="str">
        <f t="shared" si="474"/>
        <v/>
      </c>
      <c r="AV380" s="16" t="str">
        <f t="shared" si="417"/>
        <v/>
      </c>
      <c r="AW380" s="14" t="str">
        <f t="shared" si="451"/>
        <v/>
      </c>
      <c r="AX380" s="5" t="str">
        <f t="shared" si="418"/>
        <v/>
      </c>
      <c r="AY380" s="16" t="str">
        <f t="shared" si="419"/>
        <v/>
      </c>
      <c r="AZ380" s="16" t="str">
        <f t="shared" si="420"/>
        <v/>
      </c>
      <c r="BA380" s="16" t="str">
        <f t="shared" si="452"/>
        <v/>
      </c>
      <c r="BB380" s="16" t="str">
        <f t="shared" ca="1" si="453"/>
        <v/>
      </c>
      <c r="BF380" s="5">
        <v>359</v>
      </c>
      <c r="BG380" s="4" t="str">
        <f t="shared" si="454"/>
        <v/>
      </c>
      <c r="BH380" s="5" t="str">
        <f t="shared" si="482"/>
        <v/>
      </c>
      <c r="BI380" s="5" t="str">
        <f t="shared" ca="1" si="455"/>
        <v/>
      </c>
      <c r="BJ380" s="2" t="str">
        <f t="shared" si="456"/>
        <v/>
      </c>
      <c r="BK380" s="2" t="str">
        <f t="shared" si="483"/>
        <v/>
      </c>
      <c r="BL380" s="16" t="str">
        <f t="shared" si="475"/>
        <v/>
      </c>
      <c r="BM380" s="16" t="str">
        <f t="shared" si="421"/>
        <v/>
      </c>
      <c r="BN380" s="14" t="str">
        <f t="shared" si="457"/>
        <v/>
      </c>
      <c r="BO380" s="5" t="str">
        <f t="shared" si="422"/>
        <v/>
      </c>
      <c r="BP380" s="16" t="str">
        <f t="shared" si="423"/>
        <v/>
      </c>
      <c r="BQ380" s="16" t="str">
        <f t="shared" si="424"/>
        <v/>
      </c>
      <c r="BR380" s="16" t="str">
        <f t="shared" si="458"/>
        <v/>
      </c>
      <c r="BS380" s="16" t="str">
        <f t="shared" ca="1" si="459"/>
        <v/>
      </c>
      <c r="BW380" s="5">
        <v>359</v>
      </c>
      <c r="BX380" s="4" t="str">
        <f t="shared" si="460"/>
        <v/>
      </c>
      <c r="BY380" s="5" t="str">
        <f t="shared" si="484"/>
        <v/>
      </c>
      <c r="BZ380" s="5" t="str">
        <f t="shared" ca="1" si="461"/>
        <v/>
      </c>
      <c r="CA380" s="2" t="str">
        <f t="shared" si="462"/>
        <v/>
      </c>
      <c r="CB380" s="2" t="str">
        <f t="shared" si="485"/>
        <v/>
      </c>
      <c r="CC380" s="16" t="str">
        <f t="shared" si="476"/>
        <v/>
      </c>
      <c r="CD380" s="16" t="str">
        <f t="shared" si="425"/>
        <v/>
      </c>
      <c r="CE380" s="14" t="str">
        <f t="shared" si="463"/>
        <v/>
      </c>
      <c r="CF380" s="5" t="str">
        <f t="shared" si="426"/>
        <v/>
      </c>
      <c r="CG380" s="16" t="str">
        <f t="shared" si="427"/>
        <v/>
      </c>
      <c r="CH380" s="16" t="str">
        <f t="shared" si="428"/>
        <v/>
      </c>
      <c r="CI380" s="16" t="str">
        <f t="shared" si="464"/>
        <v/>
      </c>
      <c r="CJ380" s="16" t="str">
        <f t="shared" ca="1" si="465"/>
        <v/>
      </c>
      <c r="CN380" s="5">
        <v>359</v>
      </c>
      <c r="CO380" s="4" t="str">
        <f t="shared" si="466"/>
        <v/>
      </c>
      <c r="CP380" s="5" t="str">
        <f t="shared" si="486"/>
        <v/>
      </c>
      <c r="CQ380" s="5" t="str">
        <f t="shared" ca="1" si="467"/>
        <v/>
      </c>
      <c r="CR380" s="2" t="str">
        <f t="shared" si="468"/>
        <v/>
      </c>
      <c r="CS380" s="2" t="str">
        <f t="shared" si="487"/>
        <v/>
      </c>
      <c r="CT380" s="16" t="str">
        <f t="shared" si="477"/>
        <v/>
      </c>
      <c r="CU380" s="16" t="str">
        <f t="shared" si="429"/>
        <v/>
      </c>
      <c r="CV380" s="14" t="str">
        <f t="shared" si="469"/>
        <v/>
      </c>
      <c r="CW380" s="5" t="str">
        <f t="shared" si="430"/>
        <v/>
      </c>
      <c r="CX380" s="16" t="str">
        <f t="shared" si="431"/>
        <v/>
      </c>
      <c r="CY380" s="16" t="str">
        <f t="shared" si="432"/>
        <v/>
      </c>
      <c r="CZ380" s="16" t="str">
        <f t="shared" si="470"/>
        <v/>
      </c>
      <c r="DA380" s="16" t="str">
        <f t="shared" ca="1" si="471"/>
        <v/>
      </c>
    </row>
    <row r="381" spans="2:105">
      <c r="B381" s="5">
        <v>360</v>
      </c>
      <c r="C381" s="4" t="str">
        <f t="shared" si="433"/>
        <v/>
      </c>
      <c r="D381" s="5" t="str">
        <f t="shared" si="434"/>
        <v/>
      </c>
      <c r="E381" s="5" t="str">
        <f t="shared" ca="1" si="435"/>
        <v/>
      </c>
      <c r="F381" s="2" t="str">
        <f t="shared" si="436"/>
        <v/>
      </c>
      <c r="G381" s="2" t="str">
        <f t="shared" si="408"/>
        <v/>
      </c>
      <c r="H381" s="16" t="str">
        <f t="shared" si="472"/>
        <v/>
      </c>
      <c r="I381" s="16" t="str">
        <f t="shared" si="409"/>
        <v/>
      </c>
      <c r="J381" s="14" t="str">
        <f t="shared" si="437"/>
        <v/>
      </c>
      <c r="K381" s="5" t="str">
        <f t="shared" si="410"/>
        <v/>
      </c>
      <c r="L381" s="16" t="str">
        <f t="shared" si="411"/>
        <v/>
      </c>
      <c r="M381" s="16" t="str">
        <f t="shared" si="412"/>
        <v/>
      </c>
      <c r="N381" s="16" t="str">
        <f t="shared" si="438"/>
        <v/>
      </c>
      <c r="O381" s="16" t="str">
        <f t="shared" ca="1" si="439"/>
        <v/>
      </c>
      <c r="P381" s="82"/>
      <c r="Q381" s="77" t="str">
        <f>IFERROR(IF('Simulación Cliente'!$H$21="Simple",G381+H381+I381+J381+K381,AC381+AD381+AE381+AF381+AG381),"")</f>
        <v/>
      </c>
      <c r="R381" s="79" t="str">
        <f t="shared" ca="1" si="440"/>
        <v/>
      </c>
      <c r="S381" s="78" t="str">
        <f ca="1">IFERROR((1+'Simulación Cliente'!$E$21)^(R381/360),"")</f>
        <v/>
      </c>
      <c r="T381" s="75" t="str">
        <f t="shared" ca="1" si="441"/>
        <v/>
      </c>
      <c r="X381" s="5">
        <v>360</v>
      </c>
      <c r="Y381" s="4" t="str">
        <f t="shared" si="442"/>
        <v/>
      </c>
      <c r="Z381" s="5" t="str">
        <f t="shared" si="478"/>
        <v/>
      </c>
      <c r="AA381" s="5" t="str">
        <f t="shared" ca="1" si="443"/>
        <v/>
      </c>
      <c r="AB381" s="2" t="str">
        <f t="shared" si="444"/>
        <v/>
      </c>
      <c r="AC381" s="2" t="str">
        <f t="shared" si="479"/>
        <v/>
      </c>
      <c r="AD381" s="16" t="str">
        <f t="shared" si="473"/>
        <v/>
      </c>
      <c r="AE381" s="16" t="str">
        <f t="shared" si="413"/>
        <v/>
      </c>
      <c r="AF381" s="14" t="str">
        <f t="shared" si="445"/>
        <v/>
      </c>
      <c r="AG381" s="5" t="str">
        <f t="shared" si="414"/>
        <v/>
      </c>
      <c r="AH381" s="16" t="str">
        <f t="shared" si="415"/>
        <v/>
      </c>
      <c r="AI381" s="16" t="str">
        <f t="shared" si="416"/>
        <v/>
      </c>
      <c r="AJ381" s="16" t="str">
        <f t="shared" si="446"/>
        <v/>
      </c>
      <c r="AK381" s="16" t="str">
        <f t="shared" ca="1" si="447"/>
        <v/>
      </c>
      <c r="AO381" s="5">
        <v>360</v>
      </c>
      <c r="AP381" s="4" t="str">
        <f t="shared" si="448"/>
        <v/>
      </c>
      <c r="AQ381" s="5" t="str">
        <f t="shared" si="480"/>
        <v/>
      </c>
      <c r="AR381" s="5" t="str">
        <f t="shared" ca="1" si="449"/>
        <v/>
      </c>
      <c r="AS381" s="2" t="str">
        <f t="shared" si="450"/>
        <v/>
      </c>
      <c r="AT381" s="2" t="str">
        <f t="shared" si="481"/>
        <v/>
      </c>
      <c r="AU381" s="16" t="str">
        <f t="shared" si="474"/>
        <v/>
      </c>
      <c r="AV381" s="16" t="str">
        <f t="shared" si="417"/>
        <v/>
      </c>
      <c r="AW381" s="14" t="str">
        <f t="shared" si="451"/>
        <v/>
      </c>
      <c r="AX381" s="5" t="str">
        <f t="shared" si="418"/>
        <v/>
      </c>
      <c r="AY381" s="16" t="str">
        <f t="shared" si="419"/>
        <v/>
      </c>
      <c r="AZ381" s="16" t="str">
        <f t="shared" si="420"/>
        <v/>
      </c>
      <c r="BA381" s="16" t="str">
        <f t="shared" si="452"/>
        <v/>
      </c>
      <c r="BB381" s="16" t="str">
        <f t="shared" ca="1" si="453"/>
        <v/>
      </c>
      <c r="BF381" s="5">
        <v>360</v>
      </c>
      <c r="BG381" s="4" t="str">
        <f t="shared" si="454"/>
        <v/>
      </c>
      <c r="BH381" s="5" t="str">
        <f t="shared" si="482"/>
        <v/>
      </c>
      <c r="BI381" s="5" t="str">
        <f t="shared" ca="1" si="455"/>
        <v/>
      </c>
      <c r="BJ381" s="2" t="str">
        <f t="shared" si="456"/>
        <v/>
      </c>
      <c r="BK381" s="2" t="str">
        <f t="shared" si="483"/>
        <v/>
      </c>
      <c r="BL381" s="16" t="str">
        <f t="shared" si="475"/>
        <v/>
      </c>
      <c r="BM381" s="16" t="str">
        <f t="shared" si="421"/>
        <v/>
      </c>
      <c r="BN381" s="14" t="str">
        <f t="shared" si="457"/>
        <v/>
      </c>
      <c r="BO381" s="5" t="str">
        <f t="shared" si="422"/>
        <v/>
      </c>
      <c r="BP381" s="16" t="str">
        <f t="shared" si="423"/>
        <v/>
      </c>
      <c r="BQ381" s="16" t="str">
        <f t="shared" si="424"/>
        <v/>
      </c>
      <c r="BR381" s="16" t="str">
        <f t="shared" si="458"/>
        <v/>
      </c>
      <c r="BS381" s="16" t="str">
        <f t="shared" ca="1" si="459"/>
        <v/>
      </c>
      <c r="BW381" s="5">
        <v>360</v>
      </c>
      <c r="BX381" s="4" t="str">
        <f t="shared" si="460"/>
        <v/>
      </c>
      <c r="BY381" s="5" t="str">
        <f t="shared" si="484"/>
        <v/>
      </c>
      <c r="BZ381" s="5" t="str">
        <f t="shared" ca="1" si="461"/>
        <v/>
      </c>
      <c r="CA381" s="2" t="str">
        <f t="shared" si="462"/>
        <v/>
      </c>
      <c r="CB381" s="2" t="str">
        <f t="shared" si="485"/>
        <v/>
      </c>
      <c r="CC381" s="16" t="str">
        <f t="shared" si="476"/>
        <v/>
      </c>
      <c r="CD381" s="16" t="str">
        <f t="shared" si="425"/>
        <v/>
      </c>
      <c r="CE381" s="14" t="str">
        <f t="shared" si="463"/>
        <v/>
      </c>
      <c r="CF381" s="5" t="str">
        <f t="shared" si="426"/>
        <v/>
      </c>
      <c r="CG381" s="16" t="str">
        <f t="shared" si="427"/>
        <v/>
      </c>
      <c r="CH381" s="16" t="str">
        <f t="shared" si="428"/>
        <v/>
      </c>
      <c r="CI381" s="16" t="str">
        <f t="shared" si="464"/>
        <v/>
      </c>
      <c r="CJ381" s="16" t="str">
        <f t="shared" ca="1" si="465"/>
        <v/>
      </c>
      <c r="CN381" s="5">
        <v>360</v>
      </c>
      <c r="CO381" s="4" t="str">
        <f t="shared" si="466"/>
        <v/>
      </c>
      <c r="CP381" s="5" t="str">
        <f t="shared" si="486"/>
        <v/>
      </c>
      <c r="CQ381" s="5" t="str">
        <f t="shared" ca="1" si="467"/>
        <v/>
      </c>
      <c r="CR381" s="2" t="str">
        <f t="shared" si="468"/>
        <v/>
      </c>
      <c r="CS381" s="2" t="str">
        <f t="shared" si="487"/>
        <v/>
      </c>
      <c r="CT381" s="16" t="str">
        <f t="shared" si="477"/>
        <v/>
      </c>
      <c r="CU381" s="16" t="str">
        <f t="shared" si="429"/>
        <v/>
      </c>
      <c r="CV381" s="14" t="str">
        <f t="shared" si="469"/>
        <v/>
      </c>
      <c r="CW381" s="5" t="str">
        <f t="shared" si="430"/>
        <v/>
      </c>
      <c r="CX381" s="16" t="str">
        <f t="shared" si="431"/>
        <v/>
      </c>
      <c r="CY381" s="16" t="str">
        <f t="shared" si="432"/>
        <v/>
      </c>
      <c r="CZ381" s="16" t="str">
        <f t="shared" si="470"/>
        <v/>
      </c>
      <c r="DA381" s="16" t="str">
        <f t="shared" ca="1" si="471"/>
        <v/>
      </c>
    </row>
  </sheetData>
  <dataValidations count="1">
    <dataValidation type="list" allowBlank="1" showInputMessage="1" showErrorMessage="1" sqref="C5 BX5 Y5 AP5 BG5 CO5" xr:uid="{00A49234-B380-4CC1-B889-C9C1517A1019}">
      <formula1>"Soles,Dolares"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Simulación Cliente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Noelia Guivar Tello</dc:creator>
  <cp:lastModifiedBy>cloudconvert_17</cp:lastModifiedBy>
  <cp:lastPrinted>2023-09-22T21:35:45Z</cp:lastPrinted>
  <dcterms:created xsi:type="dcterms:W3CDTF">2015-06-05T18:19:34Z</dcterms:created>
  <dcterms:modified xsi:type="dcterms:W3CDTF">2024-07-01T21:47:16Z</dcterms:modified>
</cp:coreProperties>
</file>